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OE001\Downloads\"/>
    </mc:Choice>
  </mc:AlternateContent>
  <xr:revisionPtr revIDLastSave="0" documentId="13_ncr:1_{7FA352D9-8FD2-430D-9813-7E6BF5672686}" xr6:coauthVersionLast="47" xr6:coauthVersionMax="47" xr10:uidLastSave="{00000000-0000-0000-0000-000000000000}"/>
  <bookViews>
    <workbookView xWindow="-110" yWindow="-110" windowWidth="19420" windowHeight="10420" tabRatio="751" activeTab="3" xr2:uid="{FF979ACC-951B-4786-AA1E-E998E86424A9}"/>
  </bookViews>
  <sheets>
    <sheet name="הוראות" sheetId="4" r:id="rId1"/>
    <sheet name="הוצאות והכנסות " sheetId="1" r:id="rId2"/>
    <sheet name="חישוב עלות קילו וסיכום הכנסות " sheetId="2" r:id="rId3"/>
    <sheet name="חישוב תשלום לפי מצות לכל אחד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9" i="2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C7" i="3"/>
  <c r="C8" i="3"/>
  <c r="K8" i="3" s="1"/>
  <c r="C9" i="3"/>
  <c r="K9" i="3" s="1"/>
  <c r="C10" i="3"/>
  <c r="K10" i="3" s="1"/>
  <c r="C11" i="3"/>
  <c r="K11" i="3" s="1"/>
  <c r="C12" i="3"/>
  <c r="C13" i="3"/>
  <c r="C14" i="3"/>
  <c r="K14" i="3" s="1"/>
  <c r="C15" i="3"/>
  <c r="K15" i="3" s="1"/>
  <c r="C16" i="3"/>
  <c r="C17" i="3"/>
  <c r="C18" i="3"/>
  <c r="K18" i="3" s="1"/>
  <c r="C19" i="3"/>
  <c r="C20" i="3"/>
  <c r="C21" i="3"/>
  <c r="C22" i="3"/>
  <c r="K22" i="3" s="1"/>
  <c r="C23" i="3"/>
  <c r="C6" i="3"/>
  <c r="K6" i="3" s="1"/>
  <c r="K7" i="3"/>
  <c r="K13" i="3"/>
  <c r="K16" i="3"/>
  <c r="K17" i="3"/>
  <c r="K19" i="3"/>
  <c r="K20" i="3"/>
  <c r="K21" i="3"/>
  <c r="K23" i="3"/>
  <c r="K24" i="3"/>
  <c r="K25" i="3"/>
  <c r="K26" i="3"/>
  <c r="K27" i="3"/>
  <c r="K28" i="3"/>
  <c r="K12" i="3"/>
  <c r="L6" i="3" l="1"/>
  <c r="M4" i="1"/>
  <c r="L4" i="1"/>
  <c r="F9" i="2" s="1"/>
  <c r="F15" i="2" s="1"/>
  <c r="L11" i="3"/>
  <c r="L10" i="3"/>
  <c r="L9" i="3"/>
  <c r="L8" i="3"/>
  <c r="L7" i="3"/>
  <c r="F13" i="2" l="1"/>
  <c r="F14" i="2"/>
  <c r="F16" i="2"/>
  <c r="N4" i="1"/>
  <c r="I23" i="3" l="1"/>
  <c r="I15" i="3"/>
  <c r="I7" i="3"/>
  <c r="M7" i="3" s="1"/>
  <c r="N7" i="3" s="1"/>
  <c r="I20" i="3"/>
  <c r="I12" i="3"/>
  <c r="I19" i="3"/>
  <c r="I11" i="3"/>
  <c r="I17" i="3"/>
  <c r="I9" i="3"/>
  <c r="I16" i="3"/>
  <c r="I8" i="3"/>
  <c r="I22" i="3"/>
  <c r="I14" i="3"/>
  <c r="I6" i="3"/>
  <c r="M6" i="3" s="1"/>
  <c r="N6" i="3" s="1"/>
  <c r="I21" i="3"/>
  <c r="M21" i="3" s="1"/>
  <c r="N21" i="3" s="1"/>
  <c r="I13" i="3"/>
  <c r="I18" i="3"/>
  <c r="I10" i="3"/>
  <c r="M8" i="3" l="1"/>
  <c r="N8" i="3" s="1"/>
  <c r="M24" i="3"/>
  <c r="N24" i="3" s="1"/>
  <c r="M28" i="3"/>
  <c r="N28" i="3" s="1"/>
  <c r="M23" i="3"/>
  <c r="N23" i="3" s="1"/>
  <c r="M25" i="3"/>
  <c r="N25" i="3" s="1"/>
  <c r="M22" i="3"/>
  <c r="N22" i="3" s="1"/>
  <c r="M26" i="3"/>
  <c r="N26" i="3" s="1"/>
  <c r="M27" i="3"/>
  <c r="N27" i="3" s="1"/>
  <c r="M11" i="3"/>
  <c r="N11" i="3" s="1"/>
  <c r="M10" i="3"/>
  <c r="N10" i="3" s="1"/>
  <c r="M16" i="3"/>
  <c r="N16" i="3" s="1"/>
  <c r="M18" i="3"/>
  <c r="N18" i="3" s="1"/>
  <c r="M12" i="3"/>
  <c r="N12" i="3" s="1"/>
  <c r="M19" i="3"/>
  <c r="N19" i="3" s="1"/>
  <c r="M15" i="3"/>
  <c r="N15" i="3" s="1"/>
  <c r="M14" i="3"/>
  <c r="N14" i="3" s="1"/>
  <c r="M13" i="3"/>
  <c r="N13" i="3" s="1"/>
  <c r="M17" i="3"/>
  <c r="N17" i="3" s="1"/>
  <c r="M20" i="3"/>
  <c r="N20" i="3" s="1"/>
  <c r="M9" i="3"/>
  <c r="N9" i="3" s="1"/>
</calcChain>
</file>

<file path=xl/sharedStrings.xml><?xml version="1.0" encoding="utf-8"?>
<sst xmlns="http://schemas.openxmlformats.org/spreadsheetml/2006/main" count="78" uniqueCount="42">
  <si>
    <t>בס"ד</t>
  </si>
  <si>
    <t>נכנס לקופה</t>
  </si>
  <si>
    <t>שם</t>
  </si>
  <si>
    <t>סוג ההוצאה</t>
  </si>
  <si>
    <t>סכום</t>
  </si>
  <si>
    <t>הוצאות</t>
  </si>
  <si>
    <t>תאריך</t>
  </si>
  <si>
    <t>סוג הוצאה</t>
  </si>
  <si>
    <t>סך כל ההוצאות</t>
  </si>
  <si>
    <t>סך כל ההכנסות</t>
  </si>
  <si>
    <t>מאזן</t>
  </si>
  <si>
    <t>נכנס לקופה לפי אנשים</t>
  </si>
  <si>
    <t>סה"כ</t>
  </si>
  <si>
    <t>סכום לתשלום לכ"א</t>
  </si>
  <si>
    <t>מחירון</t>
  </si>
  <si>
    <t>סוג מצה</t>
  </si>
  <si>
    <t>מצה ג</t>
  </si>
  <si>
    <t>מצה ד</t>
  </si>
  <si>
    <t>קרטונים</t>
  </si>
  <si>
    <t>כמות</t>
  </si>
  <si>
    <t>יתרה לתשלום</t>
  </si>
  <si>
    <t>שולם</t>
  </si>
  <si>
    <t>חייב</t>
  </si>
  <si>
    <t>כמה ק"ג יצא סה"כ</t>
  </si>
  <si>
    <t>סה"כ לק"ג</t>
  </si>
  <si>
    <t>מחיר בסיס</t>
  </si>
  <si>
    <t>תוספת מיוחדת</t>
  </si>
  <si>
    <t>אין למלאות בתאים בצבע זה</t>
  </si>
  <si>
    <t>רגיל</t>
  </si>
  <si>
    <t>קצ"י</t>
  </si>
  <si>
    <t>יעקב</t>
  </si>
  <si>
    <t>משה</t>
  </si>
  <si>
    <t>כוסות</t>
  </si>
  <si>
    <t>קמח</t>
  </si>
  <si>
    <t>שולם ע"י</t>
  </si>
  <si>
    <t>רשימת המשתתפים בחבורה</t>
  </si>
  <si>
    <t>בערל</t>
  </si>
  <si>
    <t>שמערל</t>
  </si>
  <si>
    <t>חצקל</t>
  </si>
  <si>
    <t>איטשה</t>
  </si>
  <si>
    <t>מים</t>
  </si>
  <si>
    <t>חשמל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</si>
</sst>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-"/>
  </numFmts>
  <fonts count="3" x14ac:knownFonts="1">
    <font>
      <sz val="11"/>
      <color theme="1"/>
      <name val="Arial"/>
      <family val="2"/>
      <charset val="177"/>
      <scheme val="minor"/>
    </font>
    <font>
      <sz val="13"/>
      <color theme="1"/>
      <name val="Arial"/>
      <family val="2"/>
      <charset val="177"/>
      <scheme val="minor"/>
    </font>
    <font>
      <sz val="11"/>
      <color theme="5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14" fontId="0" fillId="0" borderId="0" xfId="0" applyNumberFormat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/>
    </xf>
    <xf numFmtId="164" fontId="0" fillId="0" borderId="0" xfId="0" applyNumberFormat="1"/>
    <xf numFmtId="0" fontId="1" fillId="2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127000</xdr:colOff>
      <xdr:row>4</xdr:row>
      <xdr:rowOff>133350</xdr:rowOff>
    </xdr:from>
    <xdr:to>
      <xdr:col>13</xdr:col>
      <xdr:colOff>25700</xdr:colOff>
      <xdr:row>27</xdr:row>
      <xdr:rowOff>6554</xdr:rowOff>
    </xdr:to>
    <xdr:pic>
      <xdr:nvPicPr>
        <xdr:cNvPr id="5" name="תמונה 4">
          <a:extLst>
            <a:ext uri="{FF2B5EF4-FFF2-40B4-BE49-F238E27FC236}">
              <a16:creationId xmlns:a16="http://schemas.microsoft.com/office/drawing/2014/main" id="{E0021A7B-07EE-C4A6-A44F-CD54DF55E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1382700" y="844550"/>
          <a:ext cx="5842300" cy="39626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73934-9EB3-4F5B-8DE7-6058D7314522}">
  <dimension ref="C4:N23"/>
  <sheetViews>
    <sheetView rightToLeft="1" topLeftCell="A5" workbookViewId="0">
      <selection activeCell="C8" sqref="C8"/>
    </sheetView>
  </sheetViews>
  <sheetFormatPr defaultRowHeight="14" x14ac:dyDescent="0.3"/>
  <cols>
    <col min="3" max="3" width="8.6640625" customWidth="1"/>
  </cols>
  <sheetData>
    <row r="4" spans="3:14" x14ac:dyDescent="0.3"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3:14" x14ac:dyDescent="0.3"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3:14" x14ac:dyDescent="0.3"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3:14" x14ac:dyDescent="0.3"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3:14" x14ac:dyDescent="0.3"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3:14" x14ac:dyDescent="0.3"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3:14" x14ac:dyDescent="0.3"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3:14" x14ac:dyDescent="0.3"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3:14" x14ac:dyDescent="0.3"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3:14" x14ac:dyDescent="0.3"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3:14" x14ac:dyDescent="0.3"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3:14" x14ac:dyDescent="0.3"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3:14" x14ac:dyDescent="0.3"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3:14" x14ac:dyDescent="0.3"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3:14" x14ac:dyDescent="0.3"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3:14" x14ac:dyDescent="0.3"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3:14" x14ac:dyDescent="0.3"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3:14" x14ac:dyDescent="0.3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3:14" x14ac:dyDescent="0.3"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3:14" x14ac:dyDescent="0.3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22860-0B9C-4291-9B22-C34E2276071B}">
  <dimension ref="A1:N20"/>
  <sheetViews>
    <sheetView rightToLeft="1" topLeftCell="A7" workbookViewId="0">
      <selection activeCell="D8" sqref="D8"/>
    </sheetView>
  </sheetViews>
  <sheetFormatPr defaultRowHeight="14" x14ac:dyDescent="0.3"/>
  <cols>
    <col min="3" max="3" width="20.6640625" customWidth="1"/>
    <col min="4" max="4" width="16.33203125" customWidth="1"/>
    <col min="8" max="8" width="9.75" bestFit="1" customWidth="1"/>
    <col min="9" max="9" width="20.58203125" customWidth="1"/>
    <col min="12" max="12" width="11.6640625" bestFit="1" customWidth="1"/>
    <col min="13" max="13" width="11.83203125" bestFit="1" customWidth="1"/>
  </cols>
  <sheetData>
    <row r="1" spans="1:14" x14ac:dyDescent="0.3">
      <c r="A1" t="s">
        <v>0</v>
      </c>
    </row>
    <row r="3" spans="1:14" x14ac:dyDescent="0.3">
      <c r="C3" s="9" t="s">
        <v>1</v>
      </c>
      <c r="D3" s="9"/>
      <c r="E3" s="9"/>
      <c r="H3" s="9" t="s">
        <v>5</v>
      </c>
      <c r="I3" s="9"/>
      <c r="J3" s="9"/>
      <c r="L3" s="3" t="s">
        <v>8</v>
      </c>
      <c r="M3" s="3" t="s">
        <v>9</v>
      </c>
      <c r="N3" s="3" t="s">
        <v>10</v>
      </c>
    </row>
    <row r="4" spans="1:14" x14ac:dyDescent="0.3">
      <c r="C4" s="9"/>
      <c r="D4" s="9"/>
      <c r="E4" s="9"/>
      <c r="H4" s="9"/>
      <c r="I4" s="9"/>
      <c r="J4" s="9"/>
      <c r="L4" s="4">
        <f>SUM(J7:J226)</f>
        <v>1000</v>
      </c>
      <c r="M4" s="4">
        <f>SUM(E7:E130)</f>
        <v>1000</v>
      </c>
      <c r="N4">
        <f>M4-L4</f>
        <v>0</v>
      </c>
    </row>
    <row r="6" spans="1:14" x14ac:dyDescent="0.3">
      <c r="C6" s="1" t="s">
        <v>3</v>
      </c>
      <c r="D6" s="1" t="s">
        <v>34</v>
      </c>
      <c r="E6" s="1" t="s">
        <v>4</v>
      </c>
      <c r="H6" s="1" t="s">
        <v>6</v>
      </c>
      <c r="I6" s="1" t="s">
        <v>7</v>
      </c>
      <c r="J6" s="1" t="s">
        <v>4</v>
      </c>
    </row>
    <row r="7" spans="1:14" x14ac:dyDescent="0.3">
      <c r="C7" t="s">
        <v>33</v>
      </c>
      <c r="D7" t="s">
        <v>30</v>
      </c>
      <c r="E7">
        <v>1000</v>
      </c>
      <c r="H7" s="2"/>
      <c r="I7" t="s">
        <v>32</v>
      </c>
    </row>
    <row r="8" spans="1:14" x14ac:dyDescent="0.3">
      <c r="C8" t="s">
        <v>40</v>
      </c>
      <c r="D8" t="s">
        <v>31</v>
      </c>
      <c r="H8" s="2"/>
      <c r="I8" t="s">
        <v>33</v>
      </c>
      <c r="J8">
        <v>1000</v>
      </c>
    </row>
    <row r="9" spans="1:14" x14ac:dyDescent="0.3">
      <c r="C9" t="s">
        <v>41</v>
      </c>
      <c r="D9" t="s">
        <v>30</v>
      </c>
      <c r="H9" s="2"/>
    </row>
    <row r="10" spans="1:14" ht="14" customHeight="1" x14ac:dyDescent="0.3">
      <c r="D10" t="s">
        <v>36</v>
      </c>
      <c r="H10" s="2"/>
    </row>
    <row r="11" spans="1:14" ht="14" customHeight="1" x14ac:dyDescent="0.3">
      <c r="D11" t="s">
        <v>37</v>
      </c>
      <c r="H11" s="2"/>
    </row>
    <row r="12" spans="1:14" ht="14" customHeight="1" x14ac:dyDescent="0.3">
      <c r="D12" t="s">
        <v>31</v>
      </c>
      <c r="H12" s="2"/>
    </row>
    <row r="13" spans="1:14" x14ac:dyDescent="0.3">
      <c r="D13" t="s">
        <v>30</v>
      </c>
      <c r="H13" s="2"/>
    </row>
    <row r="14" spans="1:14" x14ac:dyDescent="0.3">
      <c r="H14" s="2"/>
    </row>
    <row r="15" spans="1:14" x14ac:dyDescent="0.3">
      <c r="H15" s="2"/>
    </row>
    <row r="16" spans="1:14" x14ac:dyDescent="0.3">
      <c r="H16" s="2"/>
    </row>
    <row r="17" spans="8:8" x14ac:dyDescent="0.3">
      <c r="H17" s="2"/>
    </row>
    <row r="18" spans="8:8" x14ac:dyDescent="0.3">
      <c r="H18" s="2"/>
    </row>
    <row r="19" spans="8:8" x14ac:dyDescent="0.3">
      <c r="H19" s="2"/>
    </row>
    <row r="20" spans="8:8" x14ac:dyDescent="0.3">
      <c r="H20" s="2"/>
    </row>
  </sheetData>
  <mergeCells count="2">
    <mergeCell ref="C3:E4"/>
    <mergeCell ref="H3:J4"/>
  </mergeCells>
  <conditionalFormatting sqref="N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59237-881B-4A88-BB72-8E199F2AA28A}">
  <dimension ref="A1:G43"/>
  <sheetViews>
    <sheetView rightToLeft="1" workbookViewId="0">
      <selection activeCell="D9" sqref="D9"/>
    </sheetView>
  </sheetViews>
  <sheetFormatPr defaultRowHeight="14" x14ac:dyDescent="0.3"/>
  <cols>
    <col min="2" max="2" width="20.58203125" customWidth="1"/>
    <col min="3" max="3" width="13.9140625" customWidth="1"/>
    <col min="4" max="4" width="11.25" customWidth="1"/>
    <col min="5" max="5" width="13.83203125" bestFit="1" customWidth="1"/>
    <col min="7" max="8" width="11.4140625" bestFit="1" customWidth="1"/>
    <col min="10" max="10" width="13.83203125" bestFit="1" customWidth="1"/>
  </cols>
  <sheetData>
    <row r="1" spans="1:7" x14ac:dyDescent="0.3">
      <c r="A1" t="s">
        <v>0</v>
      </c>
    </row>
    <row r="2" spans="1:7" x14ac:dyDescent="0.3">
      <c r="D2" s="10" t="s">
        <v>27</v>
      </c>
      <c r="E2" s="10"/>
    </row>
    <row r="3" spans="1:7" ht="14" customHeight="1" x14ac:dyDescent="0.3">
      <c r="D3" s="10"/>
      <c r="E3" s="10"/>
    </row>
    <row r="4" spans="1:7" ht="14" customHeight="1" x14ac:dyDescent="0.3"/>
    <row r="6" spans="1:7" ht="14" customHeight="1" x14ac:dyDescent="0.3">
      <c r="B6" s="9" t="s">
        <v>11</v>
      </c>
      <c r="C6" s="9"/>
      <c r="E6" s="9" t="s">
        <v>14</v>
      </c>
      <c r="F6" s="9"/>
    </row>
    <row r="7" spans="1:7" ht="14" customHeight="1" x14ac:dyDescent="0.3">
      <c r="B7" s="9"/>
      <c r="C7" s="9"/>
      <c r="E7" s="9"/>
      <c r="F7" s="9"/>
    </row>
    <row r="8" spans="1:7" x14ac:dyDescent="0.3">
      <c r="B8" s="1" t="s">
        <v>35</v>
      </c>
      <c r="C8" s="1" t="s">
        <v>12</v>
      </c>
      <c r="E8" s="5" t="s">
        <v>23</v>
      </c>
      <c r="F8" s="5" t="s">
        <v>24</v>
      </c>
    </row>
    <row r="9" spans="1:7" x14ac:dyDescent="0.3">
      <c r="B9" s="8" t="s">
        <v>30</v>
      </c>
      <c r="C9">
        <f>SUMIFS('הוצאות והכנסות '!$E$7:$E$99,'הוצאות והכנסות '!$D$7:$D$99,B9)</f>
        <v>1000</v>
      </c>
      <c r="E9">
        <v>1</v>
      </c>
      <c r="F9">
        <f>'הוצאות והכנסות '!L4/'חישוב עלות קילו וסיכום הכנסות '!E9</f>
        <v>1000</v>
      </c>
    </row>
    <row r="10" spans="1:7" x14ac:dyDescent="0.3">
      <c r="B10" s="8" t="s">
        <v>31</v>
      </c>
      <c r="C10">
        <f>SUMIFS('הוצאות והכנסות '!$E$7:$E$99,'הוצאות והכנסות '!$D$7:$D$99,B10)</f>
        <v>0</v>
      </c>
    </row>
    <row r="11" spans="1:7" x14ac:dyDescent="0.3">
      <c r="B11" s="8" t="s">
        <v>36</v>
      </c>
      <c r="C11">
        <f>SUMIFS('הוצאות והכנסות '!$E$7:$E$99,'הוצאות והכנסות '!$D$7:$D$99,B11)</f>
        <v>0</v>
      </c>
    </row>
    <row r="12" spans="1:7" x14ac:dyDescent="0.3">
      <c r="B12" s="8" t="s">
        <v>37</v>
      </c>
      <c r="C12">
        <f>SUMIFS('הוצאות והכנסות '!$E$7:$E$99,'הוצאות והכנסות '!$D$7:$D$99,B12)</f>
        <v>0</v>
      </c>
      <c r="E12" s="1" t="s">
        <v>15</v>
      </c>
      <c r="F12" s="1" t="s">
        <v>25</v>
      </c>
      <c r="G12" s="1" t="s">
        <v>26</v>
      </c>
    </row>
    <row r="13" spans="1:7" x14ac:dyDescent="0.3">
      <c r="B13" s="8" t="s">
        <v>38</v>
      </c>
      <c r="C13">
        <f>SUMIFS('הוצאות והכנסות '!$E$7:$E$99,'הוצאות והכנסות '!$D$7:$D$99,B13)</f>
        <v>0</v>
      </c>
      <c r="E13" t="s">
        <v>28</v>
      </c>
      <c r="F13" s="6">
        <f>F9</f>
        <v>1000</v>
      </c>
    </row>
    <row r="14" spans="1:7" ht="16.5" customHeight="1" x14ac:dyDescent="0.3">
      <c r="B14" s="8" t="s">
        <v>39</v>
      </c>
      <c r="C14">
        <f>SUMIFS('הוצאות והכנסות '!$E$7:$E$99,'הוצאות והכנסות '!$D$7:$D$99,B14)</f>
        <v>0</v>
      </c>
      <c r="E14" t="s">
        <v>29</v>
      </c>
      <c r="F14" s="6">
        <f>$F$9+G14</f>
        <v>1000</v>
      </c>
    </row>
    <row r="15" spans="1:7" ht="14" customHeight="1" x14ac:dyDescent="0.3">
      <c r="B15" s="8"/>
      <c r="C15">
        <f>SUMIFS('הוצאות והכנסות '!$E$7:$E$99,'הוצאות והכנסות '!$D$7:$D$99,B15)</f>
        <v>0</v>
      </c>
      <c r="E15" t="s">
        <v>16</v>
      </c>
      <c r="F15" s="6">
        <f>$F$9+G15</f>
        <v>1000</v>
      </c>
    </row>
    <row r="16" spans="1:7" ht="14" customHeight="1" x14ac:dyDescent="0.3">
      <c r="B16" s="8"/>
      <c r="C16">
        <f>SUMIFS('הוצאות והכנסות '!$E$7:$E$99,'הוצאות והכנסות '!$D$7:$D$99,B16)</f>
        <v>0</v>
      </c>
      <c r="E16" t="s">
        <v>17</v>
      </c>
      <c r="F16" s="6">
        <f>$F$9+G16</f>
        <v>1000</v>
      </c>
    </row>
    <row r="17" spans="2:5" x14ac:dyDescent="0.3">
      <c r="B17" s="8"/>
      <c r="C17">
        <f>SUMIFS('הוצאות והכנסות '!$E$7:$E$99,'הוצאות והכנסות '!$D$7:$D$99,B17)</f>
        <v>0</v>
      </c>
      <c r="E17" t="s">
        <v>18</v>
      </c>
    </row>
    <row r="18" spans="2:5" x14ac:dyDescent="0.3">
      <c r="B18" s="8"/>
      <c r="C18">
        <f>SUMIFS('הוצאות והכנסות '!$E$7:$E$99,'הוצאות והכנסות '!$D$7:$D$99,B18)</f>
        <v>0</v>
      </c>
    </row>
    <row r="19" spans="2:5" x14ac:dyDescent="0.3">
      <c r="B19" s="8"/>
      <c r="C19">
        <f>SUMIFS('הוצאות והכנסות '!$E$7:$E$99,'הוצאות והכנסות '!$D$7:$D$99,B19)</f>
        <v>0</v>
      </c>
    </row>
    <row r="20" spans="2:5" x14ac:dyDescent="0.3">
      <c r="B20" s="8"/>
      <c r="C20">
        <f>SUMIFS('הוצאות והכנסות '!$E$7:$E$99,'הוצאות והכנסות '!$D$7:$D$99,B20)</f>
        <v>0</v>
      </c>
    </row>
    <row r="21" spans="2:5" x14ac:dyDescent="0.3">
      <c r="B21" s="8"/>
      <c r="C21">
        <f>SUMIFS('הוצאות והכנסות '!$E$7:$E$99,'הוצאות והכנסות '!$D$7:$D$99,B21)</f>
        <v>0</v>
      </c>
    </row>
    <row r="22" spans="2:5" x14ac:dyDescent="0.3">
      <c r="B22" s="8"/>
      <c r="C22">
        <f>SUMIFS('הוצאות והכנסות '!$E$7:$E$99,'הוצאות והכנסות '!$D$7:$D$99,B22)</f>
        <v>0</v>
      </c>
    </row>
    <row r="23" spans="2:5" x14ac:dyDescent="0.3">
      <c r="B23" s="8"/>
      <c r="C23">
        <f>SUMIFS('הוצאות והכנסות '!$E$7:$E$99,'הוצאות והכנסות '!$D$7:$D$99,B23)</f>
        <v>0</v>
      </c>
    </row>
    <row r="24" spans="2:5" x14ac:dyDescent="0.3">
      <c r="B24" s="8"/>
      <c r="C24">
        <f>SUMIFS('הוצאות והכנסות '!$E$7:$E$99,'הוצאות והכנסות '!$D$7:$D$99,B24)</f>
        <v>0</v>
      </c>
    </row>
    <row r="25" spans="2:5" x14ac:dyDescent="0.3">
      <c r="B25" s="8"/>
      <c r="C25">
        <f>SUMIFS('הוצאות והכנסות '!$E$7:$E$99,'הוצאות והכנסות '!$D$7:$D$99,B25)</f>
        <v>0</v>
      </c>
    </row>
    <row r="26" spans="2:5" x14ac:dyDescent="0.3">
      <c r="B26" s="8"/>
      <c r="C26">
        <f>SUMIFS('הוצאות והכנסות '!$E$7:$E$99,'הוצאות והכנסות '!$D$7:$D$99,B26)</f>
        <v>0</v>
      </c>
    </row>
    <row r="27" spans="2:5" x14ac:dyDescent="0.3">
      <c r="B27" s="8"/>
      <c r="C27">
        <f>SUMIFS('הוצאות והכנסות '!$E$7:$E$99,'הוצאות והכנסות '!$D$7:$D$99,B27)</f>
        <v>0</v>
      </c>
    </row>
    <row r="28" spans="2:5" x14ac:dyDescent="0.3">
      <c r="B28" s="8"/>
      <c r="C28">
        <f>SUMIFS('הוצאות והכנסות '!$E$7:$E$99,'הוצאות והכנסות '!$D$7:$D$99,B28)</f>
        <v>0</v>
      </c>
    </row>
    <row r="29" spans="2:5" x14ac:dyDescent="0.3">
      <c r="B29" s="8"/>
      <c r="C29">
        <f>SUMIFS('הוצאות והכנסות '!$E$7:$E$99,'הוצאות והכנסות '!$D$7:$D$99,B29)</f>
        <v>0</v>
      </c>
    </row>
    <row r="30" spans="2:5" x14ac:dyDescent="0.3">
      <c r="B30" s="8"/>
      <c r="C30">
        <f>SUMIFS('הוצאות והכנסות '!$E$7:$E$99,'הוצאות והכנסות '!$D$7:$D$99,B30)</f>
        <v>0</v>
      </c>
    </row>
    <row r="31" spans="2:5" x14ac:dyDescent="0.3">
      <c r="B31" s="8"/>
      <c r="C31">
        <f>SUMIFS('הוצאות והכנסות '!$E$7:$E$99,'הוצאות והכנסות '!$D$7:$D$99,B31)</f>
        <v>0</v>
      </c>
    </row>
    <row r="32" spans="2:5" x14ac:dyDescent="0.3">
      <c r="B32" s="8"/>
      <c r="C32">
        <f>SUMIFS('הוצאות והכנסות '!$E$7:$E$99,'הוצאות והכנסות '!$D$7:$D$99,B32)</f>
        <v>0</v>
      </c>
    </row>
    <row r="33" spans="2:3" x14ac:dyDescent="0.3">
      <c r="B33" s="8"/>
      <c r="C33">
        <f>SUMIFS('הוצאות והכנסות '!$E$7:$E$99,'הוצאות והכנסות '!$D$7:$D$99,B33)</f>
        <v>0</v>
      </c>
    </row>
    <row r="34" spans="2:3" x14ac:dyDescent="0.3">
      <c r="B34" s="8"/>
      <c r="C34">
        <f>SUMIFS('הוצאות והכנסות '!$E$7:$E$99,'הוצאות והכנסות '!$D$7:$D$99,B34)</f>
        <v>0</v>
      </c>
    </row>
    <row r="35" spans="2:3" x14ac:dyDescent="0.3">
      <c r="B35" s="8"/>
      <c r="C35">
        <f>SUMIFS('הוצאות והכנסות '!$E$7:$E$99,'הוצאות והכנסות '!$D$7:$D$99,B35)</f>
        <v>0</v>
      </c>
    </row>
    <row r="36" spans="2:3" x14ac:dyDescent="0.3">
      <c r="B36" s="8"/>
      <c r="C36">
        <f>SUMIFS('הוצאות והכנסות '!$E$7:$E$99,'הוצאות והכנסות '!$D$7:$D$99,B36)</f>
        <v>0</v>
      </c>
    </row>
    <row r="37" spans="2:3" x14ac:dyDescent="0.3">
      <c r="B37" s="8"/>
      <c r="C37">
        <f>SUMIFS('הוצאות והכנסות '!$E$7:$E$99,'הוצאות והכנסות '!$D$7:$D$99,B37)</f>
        <v>0</v>
      </c>
    </row>
    <row r="38" spans="2:3" x14ac:dyDescent="0.3">
      <c r="B38" s="8"/>
      <c r="C38">
        <f>SUMIFS('הוצאות והכנסות '!$E$7:$E$99,'הוצאות והכנסות '!$D$7:$D$99,B38)</f>
        <v>0</v>
      </c>
    </row>
    <row r="39" spans="2:3" x14ac:dyDescent="0.3">
      <c r="B39" s="8"/>
      <c r="C39">
        <f>SUMIFS('הוצאות והכנסות '!$E$7:$E$99,'הוצאות והכנסות '!$D$7:$D$99,B39)</f>
        <v>0</v>
      </c>
    </row>
    <row r="40" spans="2:3" x14ac:dyDescent="0.3">
      <c r="B40" s="8"/>
      <c r="C40">
        <f>SUMIFS('הוצאות והכנסות '!$E$7:$E$99,'הוצאות והכנסות '!$D$7:$D$99,B40)</f>
        <v>0</v>
      </c>
    </row>
    <row r="41" spans="2:3" x14ac:dyDescent="0.3">
      <c r="B41" s="8"/>
      <c r="C41">
        <f>SUMIFS('הוצאות והכנסות '!$E$7:$E$99,'הוצאות והכנסות '!$D$7:$D$99,B41)</f>
        <v>0</v>
      </c>
    </row>
    <row r="42" spans="2:3" x14ac:dyDescent="0.3">
      <c r="B42" s="8"/>
      <c r="C42">
        <f>SUMIFS('הוצאות והכנסות '!$E$7:$E$99,'הוצאות והכנסות '!$D$7:$D$99,B42)</f>
        <v>0</v>
      </c>
    </row>
    <row r="43" spans="2:3" x14ac:dyDescent="0.3">
      <c r="B43" s="8"/>
      <c r="C43">
        <f>SUMIFS('הוצאות והכנסות '!$E$7:$E$99,'הוצאות והכנסות '!$D$7:$D$99,B43)</f>
        <v>0</v>
      </c>
    </row>
  </sheetData>
  <mergeCells count="3">
    <mergeCell ref="B6:C7"/>
    <mergeCell ref="E6:F7"/>
    <mergeCell ref="D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7CCC4-32E2-4F0E-A963-65D52BD4BE8F}">
  <dimension ref="A1:N28"/>
  <sheetViews>
    <sheetView rightToLeft="1" tabSelected="1" workbookViewId="0">
      <selection activeCell="B6" sqref="B6"/>
    </sheetView>
  </sheetViews>
  <sheetFormatPr defaultRowHeight="14" x14ac:dyDescent="0.3"/>
  <cols>
    <col min="3" max="3" width="20.58203125" customWidth="1"/>
    <col min="11" max="11" width="20.58203125" customWidth="1"/>
  </cols>
  <sheetData>
    <row r="1" spans="1:14" x14ac:dyDescent="0.3">
      <c r="A1" t="s">
        <v>0</v>
      </c>
    </row>
    <row r="3" spans="1:14" x14ac:dyDescent="0.3">
      <c r="E3" s="9" t="s">
        <v>13</v>
      </c>
      <c r="F3" s="9"/>
      <c r="G3" s="9"/>
      <c r="K3" s="9" t="s">
        <v>20</v>
      </c>
      <c r="L3" s="9"/>
      <c r="M3" s="9"/>
      <c r="N3" s="9"/>
    </row>
    <row r="4" spans="1:14" x14ac:dyDescent="0.3">
      <c r="E4" s="9"/>
      <c r="F4" s="9"/>
      <c r="G4" s="9"/>
      <c r="K4" s="9"/>
      <c r="L4" s="9"/>
      <c r="M4" s="9"/>
      <c r="N4" s="9"/>
    </row>
    <row r="5" spans="1:14" x14ac:dyDescent="0.3">
      <c r="C5" s="1" t="s">
        <v>2</v>
      </c>
      <c r="D5" s="1" t="s">
        <v>28</v>
      </c>
      <c r="E5" s="1" t="s">
        <v>29</v>
      </c>
      <c r="F5" s="1" t="s">
        <v>16</v>
      </c>
      <c r="G5" s="1" t="s">
        <v>17</v>
      </c>
      <c r="H5" s="1" t="s">
        <v>18</v>
      </c>
      <c r="I5" s="1" t="s">
        <v>12</v>
      </c>
      <c r="K5" s="11" t="s">
        <v>2</v>
      </c>
      <c r="L5" s="11" t="s">
        <v>21</v>
      </c>
      <c r="M5" s="11" t="s">
        <v>22</v>
      </c>
      <c r="N5" s="11" t="s">
        <v>12</v>
      </c>
    </row>
    <row r="6" spans="1:14" x14ac:dyDescent="0.3">
      <c r="B6" t="s">
        <v>19</v>
      </c>
      <c r="C6" s="8" t="str">
        <f>'חישוב עלות קילו וסיכום הכנסות '!B9</f>
        <v>יעקב</v>
      </c>
      <c r="D6">
        <v>1</v>
      </c>
      <c r="I6">
        <f>(D6*'חישוב עלות קילו וסיכום הכנסות '!$F$13)+(E6*'חישוב עלות קילו וסיכום הכנסות '!$F$14)+(F6*'חישוב עלות קילו וסיכום הכנסות '!$F$15)+(G6*'חישוב עלות קילו וסיכום הכנסות '!$F$16)+(H6*'חישוב עלות קילו וסיכום הכנסות '!$F$17)</f>
        <v>1000</v>
      </c>
      <c r="K6" s="8" t="str">
        <f>C6</f>
        <v>יעקב</v>
      </c>
      <c r="L6" s="12">
        <f>_xlfn.IFNA(VLOOKUP(K6,'חישוב עלות קילו וסיכום הכנסות '!$B$9:$C$43,2,FALSE),"0")</f>
        <v>1000</v>
      </c>
      <c r="M6">
        <f>VLOOKUP(K6,$C$6:$I$103,7,FALSE)</f>
        <v>1000</v>
      </c>
      <c r="N6">
        <f t="shared" ref="N6:N28" si="0">L6-M6</f>
        <v>0</v>
      </c>
    </row>
    <row r="7" spans="1:14" x14ac:dyDescent="0.3">
      <c r="B7" t="s">
        <v>19</v>
      </c>
      <c r="C7" s="8" t="str">
        <f>'חישוב עלות קילו וסיכום הכנסות '!B10</f>
        <v>משה</v>
      </c>
      <c r="I7">
        <f>(D7*'חישוב עלות קילו וסיכום הכנסות '!$F$13)+(E7*'חישוב עלות קילו וסיכום הכנסות '!$F$14)+(F7*'חישוב עלות קילו וסיכום הכנסות '!$F$15)+(G7*'חישוב עלות קילו וסיכום הכנסות '!$F$16)+(H7*'חישוב עלות קילו וסיכום הכנסות '!$F$17)</f>
        <v>0</v>
      </c>
      <c r="K7" s="8" t="str">
        <f t="shared" ref="K7:K28" si="1">C7</f>
        <v>משה</v>
      </c>
      <c r="L7" s="12">
        <f>_xlfn.IFNA(VLOOKUP(K7,'חישוב עלות קילו וסיכום הכנסות '!$B$9:$C$43,2,FALSE),"0")</f>
        <v>0</v>
      </c>
      <c r="M7">
        <f>VLOOKUP(K7,$C$6:$I$103,7,FALSE)</f>
        <v>0</v>
      </c>
      <c r="N7">
        <f t="shared" si="0"/>
        <v>0</v>
      </c>
    </row>
    <row r="8" spans="1:14" x14ac:dyDescent="0.3">
      <c r="B8" t="s">
        <v>19</v>
      </c>
      <c r="C8" s="8" t="str">
        <f>'חישוב עלות קילו וסיכום הכנסות '!B11</f>
        <v>בערל</v>
      </c>
      <c r="I8">
        <f>(D8*'חישוב עלות קילו וסיכום הכנסות '!$F$13)+(E8*'חישוב עלות קילו וסיכום הכנסות '!$F$14)+(F8*'חישוב עלות קילו וסיכום הכנסות '!$F$15)+(G8*'חישוב עלות קילו וסיכום הכנסות '!$F$16)+(H8*'חישוב עלות קילו וסיכום הכנסות '!$F$17)</f>
        <v>0</v>
      </c>
      <c r="K8" s="8" t="str">
        <f t="shared" si="1"/>
        <v>בערל</v>
      </c>
      <c r="L8" s="12">
        <f>_xlfn.IFNA(VLOOKUP(K8,'חישוב עלות קילו וסיכום הכנסות '!$B$9:$C$43,2,FALSE),"0")</f>
        <v>0</v>
      </c>
      <c r="M8">
        <f>VLOOKUP(K8,$C$6:$I$103,7,FALSE)</f>
        <v>0</v>
      </c>
      <c r="N8">
        <f t="shared" si="0"/>
        <v>0</v>
      </c>
    </row>
    <row r="9" spans="1:14" x14ac:dyDescent="0.3">
      <c r="B9" t="s">
        <v>19</v>
      </c>
      <c r="C9" s="8" t="str">
        <f>'חישוב עלות קילו וסיכום הכנסות '!B12</f>
        <v>שמערל</v>
      </c>
      <c r="I9">
        <f>(D9*'חישוב עלות קילו וסיכום הכנסות '!$F$13)+(E9*'חישוב עלות קילו וסיכום הכנסות '!$F$14)+(F9*'חישוב עלות קילו וסיכום הכנסות '!$F$15)+(G9*'חישוב עלות קילו וסיכום הכנסות '!$F$16)+(H9*'חישוב עלות קילו וסיכום הכנסות '!$F$17)</f>
        <v>0</v>
      </c>
      <c r="K9" s="8" t="str">
        <f t="shared" si="1"/>
        <v>שמערל</v>
      </c>
      <c r="L9" s="12">
        <f>_xlfn.IFNA(VLOOKUP(K9,'חישוב עלות קילו וסיכום הכנסות '!$B$9:$C$43,2,FALSE),"0")</f>
        <v>0</v>
      </c>
      <c r="M9">
        <f>VLOOKUP(K9,$C$6:$I$103,7,FALSE)</f>
        <v>0</v>
      </c>
      <c r="N9">
        <f t="shared" si="0"/>
        <v>0</v>
      </c>
    </row>
    <row r="10" spans="1:14" x14ac:dyDescent="0.3">
      <c r="B10" t="s">
        <v>19</v>
      </c>
      <c r="C10" s="8" t="str">
        <f>'חישוב עלות קילו וסיכום הכנסות '!B13</f>
        <v>חצקל</v>
      </c>
      <c r="I10">
        <f>(D10*'חישוב עלות קילו וסיכום הכנסות '!$F$13)+(E10*'חישוב עלות קילו וסיכום הכנסות '!$F$14)+(F10*'חישוב עלות קילו וסיכום הכנסות '!$F$15)+(G10*'חישוב עלות קילו וסיכום הכנסות '!$F$16)+(H10*'חישוב עלות קילו וסיכום הכנסות '!$F$17)</f>
        <v>0</v>
      </c>
      <c r="K10" s="8" t="str">
        <f t="shared" si="1"/>
        <v>חצקל</v>
      </c>
      <c r="L10" s="12">
        <f>_xlfn.IFNA(VLOOKUP(K10,'חישוב עלות קילו וסיכום הכנסות '!$B$9:$C$43,2,FALSE),"0")</f>
        <v>0</v>
      </c>
      <c r="M10">
        <f t="shared" ref="M10:M21" si="2">VLOOKUP(K10,$C$6:$I$103,7,FALSE)</f>
        <v>0</v>
      </c>
      <c r="N10">
        <f t="shared" si="0"/>
        <v>0</v>
      </c>
    </row>
    <row r="11" spans="1:14" x14ac:dyDescent="0.3">
      <c r="B11" t="s">
        <v>19</v>
      </c>
      <c r="C11" s="8" t="str">
        <f>'חישוב עלות קילו וסיכום הכנסות '!B14</f>
        <v>איטשה</v>
      </c>
      <c r="I11">
        <f>(D11*'חישוב עלות קילו וסיכום הכנסות '!$F$13)+(E11*'חישוב עלות קילו וסיכום הכנסות '!$F$14)+(F11*'חישוב עלות קילו וסיכום הכנסות '!$F$15)+(G11*'חישוב עלות קילו וסיכום הכנסות '!$F$16)+(H11*'חישוב עלות קילו וסיכום הכנסות '!$F$17)</f>
        <v>0</v>
      </c>
      <c r="K11" s="8" t="str">
        <f t="shared" si="1"/>
        <v>איטשה</v>
      </c>
      <c r="L11" s="12">
        <f>_xlfn.IFNA(VLOOKUP(K11,'חישוב עלות קילו וסיכום הכנסות '!$B$9:$C$43,2,FALSE),"0")</f>
        <v>0</v>
      </c>
      <c r="M11">
        <f t="shared" si="2"/>
        <v>0</v>
      </c>
      <c r="N11">
        <f t="shared" si="0"/>
        <v>0</v>
      </c>
    </row>
    <row r="12" spans="1:14" x14ac:dyDescent="0.3">
      <c r="B12" t="s">
        <v>19</v>
      </c>
      <c r="C12" s="8">
        <f>'חישוב עלות קילו וסיכום הכנסות '!B15</f>
        <v>0</v>
      </c>
      <c r="I12">
        <f>(D12*'חישוב עלות קילו וסיכום הכנסות '!$F$13)+(E12*'חישוב עלות קילו וסיכום הכנסות '!$F$14)+(F12*'חישוב עלות קילו וסיכום הכנסות '!$F$15)+(G12*'חישוב עלות קילו וסיכום הכנסות '!$F$16)+(H12*'חישוב עלות קילו וסיכום הכנסות '!$F$17)</f>
        <v>0</v>
      </c>
      <c r="K12" s="8">
        <f t="shared" si="1"/>
        <v>0</v>
      </c>
      <c r="L12" s="12" t="str">
        <f>_xlfn.IFNA(VLOOKUP(K12,'חישוב עלות קילו וסיכום הכנסות '!$B$9:$C$43,2,FALSE),"0")</f>
        <v>0</v>
      </c>
      <c r="M12">
        <f t="shared" si="2"/>
        <v>0</v>
      </c>
      <c r="N12">
        <f t="shared" si="0"/>
        <v>0</v>
      </c>
    </row>
    <row r="13" spans="1:14" x14ac:dyDescent="0.3">
      <c r="B13" t="s">
        <v>19</v>
      </c>
      <c r="C13" s="8">
        <f>'חישוב עלות קילו וסיכום הכנסות '!B16</f>
        <v>0</v>
      </c>
      <c r="I13">
        <f>(D13*'חישוב עלות קילו וסיכום הכנסות '!$F$13)+(E13*'חישוב עלות קילו וסיכום הכנסות '!$F$14)+(F13*'חישוב עלות קילו וסיכום הכנסות '!$F$15)+(G13*'חישוב עלות קילו וסיכום הכנסות '!$F$16)+(H13*'חישוב עלות קילו וסיכום הכנסות '!$F$17)</f>
        <v>0</v>
      </c>
      <c r="K13" s="8">
        <f t="shared" si="1"/>
        <v>0</v>
      </c>
      <c r="L13" s="12" t="str">
        <f>_xlfn.IFNA(VLOOKUP(K13,'חישוב עלות קילו וסיכום הכנסות '!$B$9:$C$43,2,FALSE),"0")</f>
        <v>0</v>
      </c>
      <c r="M13">
        <f t="shared" si="2"/>
        <v>0</v>
      </c>
      <c r="N13">
        <f t="shared" si="0"/>
        <v>0</v>
      </c>
    </row>
    <row r="14" spans="1:14" x14ac:dyDescent="0.3">
      <c r="B14" t="s">
        <v>19</v>
      </c>
      <c r="C14" s="8">
        <f>'חישוב עלות קילו וסיכום הכנסות '!B17</f>
        <v>0</v>
      </c>
      <c r="I14">
        <f>(D14*'חישוב עלות קילו וסיכום הכנסות '!$F$13)+(E14*'חישוב עלות קילו וסיכום הכנסות '!$F$14)+(F14*'חישוב עלות קילו וסיכום הכנסות '!$F$15)+(G14*'חישוב עלות קילו וסיכום הכנסות '!$F$16)+(H14*'חישוב עלות קילו וסיכום הכנסות '!$F$17)</f>
        <v>0</v>
      </c>
      <c r="K14" s="8">
        <f t="shared" si="1"/>
        <v>0</v>
      </c>
      <c r="L14" s="12" t="str">
        <f>_xlfn.IFNA(VLOOKUP(K14,'חישוב עלות קילו וסיכום הכנסות '!$B$9:$C$43,2,FALSE),"0")</f>
        <v>0</v>
      </c>
      <c r="M14">
        <f t="shared" si="2"/>
        <v>0</v>
      </c>
      <c r="N14">
        <f t="shared" si="0"/>
        <v>0</v>
      </c>
    </row>
    <row r="15" spans="1:14" x14ac:dyDescent="0.3">
      <c r="B15" t="s">
        <v>19</v>
      </c>
      <c r="C15" s="8">
        <f>'חישוב עלות קילו וסיכום הכנסות '!B18</f>
        <v>0</v>
      </c>
      <c r="I15">
        <f>(D15*'חישוב עלות קילו וסיכום הכנסות '!$F$13)+(E15*'חישוב עלות קילו וסיכום הכנסות '!$F$14)+(F15*'חישוב עלות קילו וסיכום הכנסות '!$F$15)+(G15*'חישוב עלות קילו וסיכום הכנסות '!$F$16)+(H15*'חישוב עלות קילו וסיכום הכנסות '!$F$17)</f>
        <v>0</v>
      </c>
      <c r="K15" s="8">
        <f t="shared" si="1"/>
        <v>0</v>
      </c>
      <c r="L15" s="12" t="str">
        <f>_xlfn.IFNA(VLOOKUP(K15,'חישוב עלות קילו וסיכום הכנסות '!$B$9:$C$43,2,FALSE),"0")</f>
        <v>0</v>
      </c>
      <c r="M15">
        <f t="shared" si="2"/>
        <v>0</v>
      </c>
      <c r="N15">
        <f t="shared" si="0"/>
        <v>0</v>
      </c>
    </row>
    <row r="16" spans="1:14" x14ac:dyDescent="0.3">
      <c r="B16" t="s">
        <v>19</v>
      </c>
      <c r="C16" s="8">
        <f>'חישוב עלות קילו וסיכום הכנסות '!B19</f>
        <v>0</v>
      </c>
      <c r="I16">
        <f>(D16*'חישוב עלות קילו וסיכום הכנסות '!$F$13)+(E16*'חישוב עלות קילו וסיכום הכנסות '!$F$14)+(F16*'חישוב עלות קילו וסיכום הכנסות '!$F$15)+(G16*'חישוב עלות קילו וסיכום הכנסות '!$F$16)+(H16*'חישוב עלות קילו וסיכום הכנסות '!$F$17)</f>
        <v>0</v>
      </c>
      <c r="K16" s="8">
        <f t="shared" si="1"/>
        <v>0</v>
      </c>
      <c r="L16" s="12" t="str">
        <f>_xlfn.IFNA(VLOOKUP(K16,'חישוב עלות קילו וסיכום הכנסות '!$B$9:$C$43,2,FALSE),"0")</f>
        <v>0</v>
      </c>
      <c r="M16">
        <f t="shared" si="2"/>
        <v>0</v>
      </c>
      <c r="N16">
        <f t="shared" si="0"/>
        <v>0</v>
      </c>
    </row>
    <row r="17" spans="2:14" x14ac:dyDescent="0.3">
      <c r="B17" t="s">
        <v>19</v>
      </c>
      <c r="C17" s="8">
        <f>'חישוב עלות קילו וסיכום הכנסות '!B20</f>
        <v>0</v>
      </c>
      <c r="I17">
        <f>(D17*'חישוב עלות קילו וסיכום הכנסות '!$F$13)+(E17*'חישוב עלות קילו וסיכום הכנסות '!$F$14)+(F17*'חישוב עלות קילו וסיכום הכנסות '!$F$15)+(G17*'חישוב עלות קילו וסיכום הכנסות '!$F$16)+(H17*'חישוב עלות קילו וסיכום הכנסות '!$F$17)</f>
        <v>0</v>
      </c>
      <c r="K17" s="8">
        <f t="shared" si="1"/>
        <v>0</v>
      </c>
      <c r="L17" s="12" t="str">
        <f>_xlfn.IFNA(VLOOKUP(K17,'חישוב עלות קילו וסיכום הכנסות '!$B$9:$C$43,2,FALSE),"0")</f>
        <v>0</v>
      </c>
      <c r="M17">
        <f t="shared" si="2"/>
        <v>0</v>
      </c>
      <c r="N17">
        <f t="shared" si="0"/>
        <v>0</v>
      </c>
    </row>
    <row r="18" spans="2:14" x14ac:dyDescent="0.3">
      <c r="B18" t="s">
        <v>19</v>
      </c>
      <c r="C18" s="8">
        <f>'חישוב עלות קילו וסיכום הכנסות '!B21</f>
        <v>0</v>
      </c>
      <c r="I18">
        <f>(D18*'חישוב עלות קילו וסיכום הכנסות '!$F$13)+(E18*'חישוב עלות קילו וסיכום הכנסות '!$F$14)+(F18*'חישוב עלות קילו וסיכום הכנסות '!$F$15)+(G18*'חישוב עלות קילו וסיכום הכנסות '!$F$16)+(H18*'חישוב עלות קילו וסיכום הכנסות '!$F$17)</f>
        <v>0</v>
      </c>
      <c r="K18" s="8">
        <f t="shared" si="1"/>
        <v>0</v>
      </c>
      <c r="L18" s="12" t="str">
        <f>_xlfn.IFNA(VLOOKUP(K18,'חישוב עלות קילו וסיכום הכנסות '!$B$9:$C$43,2,FALSE),"0")</f>
        <v>0</v>
      </c>
      <c r="M18">
        <f t="shared" si="2"/>
        <v>0</v>
      </c>
      <c r="N18">
        <f t="shared" si="0"/>
        <v>0</v>
      </c>
    </row>
    <row r="19" spans="2:14" x14ac:dyDescent="0.3">
      <c r="B19" t="s">
        <v>19</v>
      </c>
      <c r="C19" s="8">
        <f>'חישוב עלות קילו וסיכום הכנסות '!B22</f>
        <v>0</v>
      </c>
      <c r="I19">
        <f>(D19*'חישוב עלות קילו וסיכום הכנסות '!$F$13)+(E19*'חישוב עלות קילו וסיכום הכנסות '!$F$14)+(F19*'חישוב עלות קילו וסיכום הכנסות '!$F$15)+(G19*'חישוב עלות קילו וסיכום הכנסות '!$F$16)+(H19*'חישוב עלות קילו וסיכום הכנסות '!$F$17)</f>
        <v>0</v>
      </c>
      <c r="K19" s="8">
        <f t="shared" si="1"/>
        <v>0</v>
      </c>
      <c r="L19" s="12" t="str">
        <f>_xlfn.IFNA(VLOOKUP(K19,'חישוב עלות קילו וסיכום הכנסות '!$B$9:$C$43,2,FALSE),"0")</f>
        <v>0</v>
      </c>
      <c r="M19">
        <f t="shared" si="2"/>
        <v>0</v>
      </c>
      <c r="N19">
        <f t="shared" si="0"/>
        <v>0</v>
      </c>
    </row>
    <row r="20" spans="2:14" x14ac:dyDescent="0.3">
      <c r="B20" t="s">
        <v>19</v>
      </c>
      <c r="C20" s="8">
        <f>'חישוב עלות קילו וסיכום הכנסות '!B23</f>
        <v>0</v>
      </c>
      <c r="I20">
        <f>(D20*'חישוב עלות קילו וסיכום הכנסות '!$F$13)+(E20*'חישוב עלות קילו וסיכום הכנסות '!$F$14)+(F20*'חישוב עלות קילו וסיכום הכנסות '!$F$15)+(G20*'חישוב עלות קילו וסיכום הכנסות '!$F$16)+(H20*'חישוב עלות קילו וסיכום הכנסות '!$F$17)</f>
        <v>0</v>
      </c>
      <c r="K20" s="8">
        <f t="shared" si="1"/>
        <v>0</v>
      </c>
      <c r="L20" s="12" t="str">
        <f>_xlfn.IFNA(VLOOKUP(K20,'חישוב עלות קילו וסיכום הכנסות '!$B$9:$C$43,2,FALSE),"0")</f>
        <v>0</v>
      </c>
      <c r="M20">
        <f t="shared" si="2"/>
        <v>0</v>
      </c>
      <c r="N20">
        <f t="shared" si="0"/>
        <v>0</v>
      </c>
    </row>
    <row r="21" spans="2:14" x14ac:dyDescent="0.3">
      <c r="B21" t="s">
        <v>19</v>
      </c>
      <c r="C21" s="8">
        <f>'חישוב עלות קילו וסיכום הכנסות '!B24</f>
        <v>0</v>
      </c>
      <c r="I21">
        <f>(D21*'חישוב עלות קילו וסיכום הכנסות '!$F$13)+(E21*'חישוב עלות קילו וסיכום הכנסות '!$F$14)+(F21*'חישוב עלות קילו וסיכום הכנסות '!$F$15)+(G21*'חישוב עלות קילו וסיכום הכנסות '!$F$16)+(H21*'חישוב עלות קילו וסיכום הכנסות '!$F$17)</f>
        <v>0</v>
      </c>
      <c r="K21" s="8">
        <f t="shared" si="1"/>
        <v>0</v>
      </c>
      <c r="L21" s="12" t="str">
        <f>_xlfn.IFNA(VLOOKUP(K21,'חישוב עלות קילו וסיכום הכנסות '!$B$9:$C$43,2,FALSE),"0")</f>
        <v>0</v>
      </c>
      <c r="M21">
        <f t="shared" si="2"/>
        <v>0</v>
      </c>
      <c r="N21">
        <f t="shared" si="0"/>
        <v>0</v>
      </c>
    </row>
    <row r="22" spans="2:14" x14ac:dyDescent="0.3">
      <c r="B22" t="s">
        <v>19</v>
      </c>
      <c r="C22" s="8">
        <f>'חישוב עלות קילו וסיכום הכנסות '!B25</f>
        <v>0</v>
      </c>
      <c r="I22">
        <f>(D22*'חישוב עלות קילו וסיכום הכנסות '!$F$13)+(E22*'חישוב עלות קילו וסיכום הכנסות '!$F$14)+(F22*'חישוב עלות קילו וסיכום הכנסות '!$F$15)+(G22*'חישוב עלות קילו וסיכום הכנסות '!$F$16)+(H22*'חישוב עלות קילו וסיכום הכנסות '!$F$17)</f>
        <v>0</v>
      </c>
      <c r="K22" s="8">
        <f t="shared" si="1"/>
        <v>0</v>
      </c>
      <c r="L22" s="12" t="str">
        <f>_xlfn.IFNA(VLOOKUP(K22,'חישוב עלות קילו וסיכום הכנסות '!$B$9:$C$43,2,FALSE),"0")</f>
        <v>0</v>
      </c>
      <c r="M22">
        <f>VLOOKUP(K22,$C$6:$I$103,7,FALSE)</f>
        <v>0</v>
      </c>
      <c r="N22">
        <f t="shared" si="0"/>
        <v>0</v>
      </c>
    </row>
    <row r="23" spans="2:14" x14ac:dyDescent="0.3">
      <c r="B23" t="s">
        <v>19</v>
      </c>
      <c r="C23" s="8">
        <f>'חישוב עלות קילו וסיכום הכנסות '!B26</f>
        <v>0</v>
      </c>
      <c r="I23">
        <f>(D23*'חישוב עלות קילו וסיכום הכנסות '!$F$13)+(E23*'חישוב עלות קילו וסיכום הכנסות '!$F$14)+(F23*'חישוב עלות קילו וסיכום הכנסות '!$F$15)+(G23*'חישוב עלות קילו וסיכום הכנסות '!$F$16)+(H23*'חישוב עלות קילו וסיכום הכנסות '!$F$17)</f>
        <v>0</v>
      </c>
      <c r="K23" s="8">
        <f t="shared" si="1"/>
        <v>0</v>
      </c>
      <c r="L23" s="12" t="str">
        <f>_xlfn.IFNA(VLOOKUP(K23,'חישוב עלות קילו וסיכום הכנסות '!$B$9:$C$43,2,FALSE),"0")</f>
        <v>0</v>
      </c>
      <c r="M23">
        <f>VLOOKUP(K23,$C$6:$I$103,7,FALSE)</f>
        <v>0</v>
      </c>
      <c r="N23">
        <f t="shared" si="0"/>
        <v>0</v>
      </c>
    </row>
    <row r="24" spans="2:14" x14ac:dyDescent="0.3">
      <c r="K24" s="8">
        <f t="shared" si="1"/>
        <v>0</v>
      </c>
      <c r="L24" s="12" t="str">
        <f>_xlfn.IFNA(VLOOKUP(K24,'חישוב עלות קילו וסיכום הכנסות '!$B$9:$C$43,2,FALSE),"0")</f>
        <v>0</v>
      </c>
      <c r="M24">
        <f t="shared" ref="M24:M28" si="3">VLOOKUP(K24,$C$6:$I$103,7,FALSE)</f>
        <v>0</v>
      </c>
      <c r="N24">
        <f t="shared" si="0"/>
        <v>0</v>
      </c>
    </row>
    <row r="25" spans="2:14" x14ac:dyDescent="0.3">
      <c r="K25" s="8">
        <f t="shared" si="1"/>
        <v>0</v>
      </c>
      <c r="L25" s="12" t="str">
        <f>_xlfn.IFNA(VLOOKUP(K25,'חישוב עלות קילו וסיכום הכנסות '!$B$9:$C$43,2,FALSE),"0")</f>
        <v>0</v>
      </c>
      <c r="M25">
        <f t="shared" si="3"/>
        <v>0</v>
      </c>
      <c r="N25">
        <f t="shared" si="0"/>
        <v>0</v>
      </c>
    </row>
    <row r="26" spans="2:14" x14ac:dyDescent="0.3">
      <c r="K26" s="8">
        <f t="shared" si="1"/>
        <v>0</v>
      </c>
      <c r="L26" s="12" t="str">
        <f>_xlfn.IFNA(VLOOKUP(K26,'חישוב עלות קילו וסיכום הכנסות '!$B$9:$C$43,2,FALSE),"0")</f>
        <v>0</v>
      </c>
      <c r="M26">
        <f t="shared" si="3"/>
        <v>0</v>
      </c>
      <c r="N26">
        <f t="shared" si="0"/>
        <v>0</v>
      </c>
    </row>
    <row r="27" spans="2:14" x14ac:dyDescent="0.3">
      <c r="K27" s="8">
        <f t="shared" si="1"/>
        <v>0</v>
      </c>
      <c r="L27" s="12" t="str">
        <f>_xlfn.IFNA(VLOOKUP(K27,'חישוב עלות קילו וסיכום הכנסות '!$B$9:$C$43,2,FALSE),"0")</f>
        <v>0</v>
      </c>
      <c r="M27">
        <f t="shared" si="3"/>
        <v>0</v>
      </c>
      <c r="N27">
        <f t="shared" si="0"/>
        <v>0</v>
      </c>
    </row>
    <row r="28" spans="2:14" x14ac:dyDescent="0.3">
      <c r="K28" s="8">
        <f t="shared" si="1"/>
        <v>0</v>
      </c>
      <c r="L28" s="12" t="str">
        <f>_xlfn.IFNA(VLOOKUP(K28,'חישוב עלות קילו וסיכום הכנסות '!$B$9:$C$43,2,FALSE),"0")</f>
        <v>0</v>
      </c>
      <c r="M28">
        <f t="shared" si="3"/>
        <v>0</v>
      </c>
      <c r="N28">
        <f t="shared" si="0"/>
        <v>0</v>
      </c>
    </row>
  </sheetData>
  <mergeCells count="2">
    <mergeCell ref="K3:N4"/>
    <mergeCell ref="E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הוראות</vt:lpstr>
      <vt:lpstr>הוצאות והכנסות </vt:lpstr>
      <vt:lpstr>חישוב עלות קילו וסיכום הכנסות </vt:lpstr>
      <vt:lpstr>חישוב תשלום לפי מצות לכל אחד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בילא פוטאש</cp:lastModifiedBy>
  <dcterms:created xsi:type="dcterms:W3CDTF">2025-03-25T11:01:32Z</dcterms:created>
  <dcterms:modified xsi:type="dcterms:W3CDTF">2025-03-27T13:10:27Z</dcterms:modified>
</cp:coreProperties>
</file>