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/>
  <mc:AlternateContent xmlns:mc="http://schemas.openxmlformats.org/markup-compatibility/2006">
    <mc:Choice Requires="x15">
      <x15ac:absPath xmlns:x15ac="http://schemas.microsoft.com/office/spreadsheetml/2010/11/ac" url="C:\Users\sulam\Downloads\"/>
    </mc:Choice>
  </mc:AlternateContent>
  <xr:revisionPtr revIDLastSave="0" documentId="13_ncr:1_{612E91BE-C4F1-42FC-A1EA-935E0547846D}" xr6:coauthVersionLast="36" xr6:coauthVersionMax="36" xr10:uidLastSave="{00000000-0000-0000-0000-000000000000}"/>
  <bookViews>
    <workbookView xWindow="0" yWindow="0" windowWidth="20490" windowHeight="7575" activeTab="4" xr2:uid="{00000000-000D-0000-FFFF-FFFF00000000}"/>
  </bookViews>
  <sheets>
    <sheet name="לפי אחוז הנחה" sheetId="1" r:id="rId1"/>
    <sheet name="לפי הנחה כספית" sheetId="2" r:id="rId2"/>
    <sheet name="דירות 3 חדרים" sheetId="3" r:id="rId3"/>
    <sheet name="דירות 4 חדרים" sheetId="4" r:id="rId4"/>
    <sheet name="דירות 5 חדרים" sheetId="5" r:id="rId5"/>
    <sheet name="כל ההגרלות" sheetId="6" state="hidden" r:id="rId6"/>
    <sheet name="דוגמה הגרלות 4 חדרים" sheetId="7" state="hidden" r:id="rId7"/>
  </sheets>
  <definedNames>
    <definedName name="_xlnm._FilterDatabase" localSheetId="6" hidden="1">'דוגמה הגרלות 4 חדרים'!$A$1:$W$73</definedName>
    <definedName name="_xlnm._FilterDatabase" localSheetId="2" hidden="1">'דירות 3 חדרים'!$A$2:$Y$20</definedName>
    <definedName name="_xlnm._FilterDatabase" localSheetId="3" hidden="1">'דירות 4 חדרים'!$A$2:$Y$20</definedName>
    <definedName name="_xlnm._FilterDatabase" localSheetId="4" hidden="1">'דירות 5 חדרים'!$A$2:$Y$20</definedName>
    <definedName name="_xlnm._FilterDatabase" localSheetId="5" hidden="1">'כל ההגרלות'!$A$1:$T$73</definedName>
    <definedName name="_xlnm._FilterDatabase" localSheetId="0" hidden="1">'לפי אחוז הנחה'!$A$2:$Y$20</definedName>
    <definedName name="_xlnm._FilterDatabase" localSheetId="1" hidden="1">'לפי הנחה כספית'!$A$2:$Y$20</definedName>
  </definedNames>
  <calcPr calcId="191029"/>
</workbook>
</file>

<file path=xl/calcChain.xml><?xml version="1.0" encoding="utf-8"?>
<calcChain xmlns="http://schemas.openxmlformats.org/spreadsheetml/2006/main">
  <c r="Q13" i="5" l="1"/>
  <c r="R13" i="5" s="1"/>
  <c r="J13" i="5" s="1"/>
  <c r="X16" i="5"/>
  <c r="W16" i="5"/>
  <c r="V16" i="5"/>
  <c r="Q16" i="5"/>
  <c r="R16" i="5" s="1"/>
  <c r="J16" i="5" s="1"/>
  <c r="L16" i="5"/>
  <c r="M16" i="5" s="1"/>
  <c r="N16" i="5" s="1"/>
  <c r="I16" i="5" s="1"/>
  <c r="E16" i="5"/>
  <c r="F16" i="5" s="1"/>
  <c r="G16" i="5" s="1"/>
  <c r="H16" i="5" s="1"/>
  <c r="X17" i="5"/>
  <c r="W17" i="5"/>
  <c r="V17" i="5"/>
  <c r="Q17" i="5"/>
  <c r="R17" i="5" s="1"/>
  <c r="J17" i="5" s="1"/>
  <c r="L17" i="5"/>
  <c r="M17" i="5" s="1"/>
  <c r="N17" i="5" s="1"/>
  <c r="I17" i="5" s="1"/>
  <c r="E17" i="5"/>
  <c r="F17" i="5" s="1"/>
  <c r="G17" i="5" s="1"/>
  <c r="H17" i="5" s="1"/>
  <c r="X14" i="5"/>
  <c r="W14" i="5"/>
  <c r="V14" i="5"/>
  <c r="Q14" i="5"/>
  <c r="R14" i="5" s="1"/>
  <c r="J14" i="5" s="1"/>
  <c r="L14" i="5"/>
  <c r="M14" i="5" s="1"/>
  <c r="N14" i="5" s="1"/>
  <c r="I14" i="5" s="1"/>
  <c r="E14" i="5"/>
  <c r="F14" i="5" s="1"/>
  <c r="G14" i="5" s="1"/>
  <c r="H14" i="5" s="1"/>
  <c r="X15" i="5"/>
  <c r="W15" i="5"/>
  <c r="V15" i="5"/>
  <c r="Q15" i="5"/>
  <c r="R15" i="5" s="1"/>
  <c r="J15" i="5" s="1"/>
  <c r="L15" i="5"/>
  <c r="M15" i="5" s="1"/>
  <c r="N15" i="5" s="1"/>
  <c r="I15" i="5" s="1"/>
  <c r="E15" i="5"/>
  <c r="F15" i="5" s="1"/>
  <c r="G15" i="5" s="1"/>
  <c r="H15" i="5" s="1"/>
  <c r="X12" i="5"/>
  <c r="W12" i="5"/>
  <c r="V12" i="5"/>
  <c r="Q12" i="5"/>
  <c r="R12" i="5" s="1"/>
  <c r="J12" i="5" s="1"/>
  <c r="L12" i="5"/>
  <c r="M12" i="5" s="1"/>
  <c r="N12" i="5" s="1"/>
  <c r="I12" i="5" s="1"/>
  <c r="E12" i="5"/>
  <c r="F12" i="5" s="1"/>
  <c r="G12" i="5" s="1"/>
  <c r="H12" i="5" s="1"/>
  <c r="X9" i="5"/>
  <c r="W9" i="5"/>
  <c r="V9" i="5"/>
  <c r="Q9" i="5"/>
  <c r="R9" i="5" s="1"/>
  <c r="J9" i="5" s="1"/>
  <c r="L9" i="5"/>
  <c r="M9" i="5" s="1"/>
  <c r="N9" i="5" s="1"/>
  <c r="I9" i="5" s="1"/>
  <c r="E9" i="5"/>
  <c r="F9" i="5" s="1"/>
  <c r="G9" i="5" s="1"/>
  <c r="H9" i="5" s="1"/>
  <c r="K9" i="5" s="1"/>
  <c r="X18" i="5"/>
  <c r="W18" i="5"/>
  <c r="V18" i="5"/>
  <c r="Q18" i="5"/>
  <c r="R18" i="5" s="1"/>
  <c r="J18" i="5" s="1"/>
  <c r="L18" i="5"/>
  <c r="M18" i="5" s="1"/>
  <c r="N18" i="5" s="1"/>
  <c r="I18" i="5" s="1"/>
  <c r="E18" i="5"/>
  <c r="F18" i="5" s="1"/>
  <c r="G18" i="5" s="1"/>
  <c r="H18" i="5" s="1"/>
  <c r="X11" i="5"/>
  <c r="W11" i="5"/>
  <c r="V11" i="5"/>
  <c r="Q11" i="5"/>
  <c r="R11" i="5" s="1"/>
  <c r="J11" i="5" s="1"/>
  <c r="L11" i="5"/>
  <c r="M11" i="5" s="1"/>
  <c r="N11" i="5" s="1"/>
  <c r="I11" i="5" s="1"/>
  <c r="E11" i="5"/>
  <c r="F11" i="5" s="1"/>
  <c r="G11" i="5" s="1"/>
  <c r="H11" i="5" s="1"/>
  <c r="X6" i="5"/>
  <c r="W6" i="5"/>
  <c r="V6" i="5"/>
  <c r="Q6" i="5"/>
  <c r="R6" i="5" s="1"/>
  <c r="J6" i="5" s="1"/>
  <c r="L6" i="5"/>
  <c r="M6" i="5" s="1"/>
  <c r="N6" i="5" s="1"/>
  <c r="I6" i="5" s="1"/>
  <c r="E6" i="5"/>
  <c r="F6" i="5" s="1"/>
  <c r="G6" i="5" s="1"/>
  <c r="H6" i="5" s="1"/>
  <c r="X8" i="5"/>
  <c r="W8" i="5"/>
  <c r="V8" i="5"/>
  <c r="Q8" i="5"/>
  <c r="R8" i="5" s="1"/>
  <c r="J8" i="5" s="1"/>
  <c r="L8" i="5"/>
  <c r="M8" i="5" s="1"/>
  <c r="N8" i="5" s="1"/>
  <c r="I8" i="5" s="1"/>
  <c r="E8" i="5"/>
  <c r="F8" i="5" s="1"/>
  <c r="G8" i="5" s="1"/>
  <c r="H8" i="5" s="1"/>
  <c r="X19" i="5"/>
  <c r="W19" i="5"/>
  <c r="V19" i="5"/>
  <c r="Q19" i="5"/>
  <c r="R19" i="5" s="1"/>
  <c r="J19" i="5" s="1"/>
  <c r="L19" i="5"/>
  <c r="M19" i="5" s="1"/>
  <c r="N19" i="5" s="1"/>
  <c r="I19" i="5" s="1"/>
  <c r="E19" i="5"/>
  <c r="F19" i="5" s="1"/>
  <c r="G19" i="5" s="1"/>
  <c r="H19" i="5" s="1"/>
  <c r="X5" i="5"/>
  <c r="W5" i="5"/>
  <c r="V5" i="5"/>
  <c r="Q5" i="5"/>
  <c r="R5" i="5" s="1"/>
  <c r="J5" i="5" s="1"/>
  <c r="L5" i="5"/>
  <c r="M5" i="5" s="1"/>
  <c r="N5" i="5" s="1"/>
  <c r="I5" i="5" s="1"/>
  <c r="E5" i="5"/>
  <c r="F5" i="5" s="1"/>
  <c r="G5" i="5" s="1"/>
  <c r="H5" i="5" s="1"/>
  <c r="X7" i="5"/>
  <c r="W7" i="5"/>
  <c r="V7" i="5"/>
  <c r="Q7" i="5"/>
  <c r="R7" i="5" s="1"/>
  <c r="J7" i="5" s="1"/>
  <c r="L7" i="5"/>
  <c r="M7" i="5" s="1"/>
  <c r="N7" i="5" s="1"/>
  <c r="I7" i="5" s="1"/>
  <c r="E7" i="5"/>
  <c r="F7" i="5" s="1"/>
  <c r="G7" i="5" s="1"/>
  <c r="H7" i="5" s="1"/>
  <c r="X10" i="5"/>
  <c r="W10" i="5"/>
  <c r="V10" i="5"/>
  <c r="Q10" i="5"/>
  <c r="R10" i="5" s="1"/>
  <c r="J10" i="5" s="1"/>
  <c r="L10" i="5"/>
  <c r="M10" i="5" s="1"/>
  <c r="N10" i="5" s="1"/>
  <c r="I10" i="5" s="1"/>
  <c r="E10" i="5"/>
  <c r="F10" i="5" s="1"/>
  <c r="G10" i="5" s="1"/>
  <c r="H10" i="5" s="1"/>
  <c r="X4" i="5"/>
  <c r="W4" i="5"/>
  <c r="V4" i="5"/>
  <c r="Q4" i="5"/>
  <c r="R4" i="5" s="1"/>
  <c r="J4" i="5" s="1"/>
  <c r="L4" i="5"/>
  <c r="M4" i="5" s="1"/>
  <c r="N4" i="5" s="1"/>
  <c r="I4" i="5" s="1"/>
  <c r="E4" i="5"/>
  <c r="F4" i="5" s="1"/>
  <c r="G4" i="5" s="1"/>
  <c r="H4" i="5" s="1"/>
  <c r="X3" i="5"/>
  <c r="W3" i="5"/>
  <c r="V3" i="5"/>
  <c r="Q3" i="5"/>
  <c r="R3" i="5" s="1"/>
  <c r="J3" i="5" s="1"/>
  <c r="L3" i="5"/>
  <c r="M3" i="5" s="1"/>
  <c r="N3" i="5" s="1"/>
  <c r="I3" i="5" s="1"/>
  <c r="E3" i="5"/>
  <c r="F3" i="5" s="1"/>
  <c r="G3" i="5" s="1"/>
  <c r="H3" i="5" s="1"/>
  <c r="X17" i="4"/>
  <c r="W17" i="4"/>
  <c r="V17" i="4"/>
  <c r="P17" i="4"/>
  <c r="Q17" i="4" s="1"/>
  <c r="R17" i="4" s="1"/>
  <c r="J17" i="4" s="1"/>
  <c r="L17" i="4"/>
  <c r="M17" i="4" s="1"/>
  <c r="N17" i="4" s="1"/>
  <c r="F17" i="4"/>
  <c r="G17" i="4" s="1"/>
  <c r="H17" i="4" s="1"/>
  <c r="E17" i="4"/>
  <c r="X15" i="4"/>
  <c r="W15" i="4"/>
  <c r="V15" i="4"/>
  <c r="P15" i="4"/>
  <c r="Q15" i="4" s="1"/>
  <c r="R15" i="4" s="1"/>
  <c r="J15" i="4" s="1"/>
  <c r="L15" i="4"/>
  <c r="M15" i="4" s="1"/>
  <c r="N15" i="4" s="1"/>
  <c r="E15" i="4"/>
  <c r="F15" i="4" s="1"/>
  <c r="G15" i="4" s="1"/>
  <c r="H15" i="4" s="1"/>
  <c r="X14" i="4"/>
  <c r="W14" i="4"/>
  <c r="V14" i="4"/>
  <c r="P14" i="4"/>
  <c r="Q14" i="4" s="1"/>
  <c r="R14" i="4" s="1"/>
  <c r="J14" i="4" s="1"/>
  <c r="L14" i="4"/>
  <c r="M14" i="4" s="1"/>
  <c r="N14" i="4" s="1"/>
  <c r="O14" i="4" s="1"/>
  <c r="E14" i="4"/>
  <c r="F14" i="4" s="1"/>
  <c r="G14" i="4" s="1"/>
  <c r="H14" i="4" s="1"/>
  <c r="X12" i="4"/>
  <c r="W12" i="4"/>
  <c r="V12" i="4"/>
  <c r="P12" i="4"/>
  <c r="Q12" i="4" s="1"/>
  <c r="R12" i="4" s="1"/>
  <c r="J12" i="4" s="1"/>
  <c r="L12" i="4"/>
  <c r="M12" i="4" s="1"/>
  <c r="N12" i="4" s="1"/>
  <c r="E12" i="4"/>
  <c r="F12" i="4" s="1"/>
  <c r="G12" i="4" s="1"/>
  <c r="H12" i="4" s="1"/>
  <c r="X13" i="4"/>
  <c r="W13" i="4"/>
  <c r="V13" i="4"/>
  <c r="P13" i="4"/>
  <c r="Q13" i="4" s="1"/>
  <c r="R13" i="4" s="1"/>
  <c r="J13" i="4" s="1"/>
  <c r="L13" i="4"/>
  <c r="M13" i="4" s="1"/>
  <c r="N13" i="4" s="1"/>
  <c r="E13" i="4"/>
  <c r="F13" i="4" s="1"/>
  <c r="G13" i="4" s="1"/>
  <c r="H13" i="4" s="1"/>
  <c r="X10" i="4"/>
  <c r="W10" i="4"/>
  <c r="V10" i="4"/>
  <c r="P10" i="4"/>
  <c r="Q10" i="4" s="1"/>
  <c r="R10" i="4" s="1"/>
  <c r="J10" i="4" s="1"/>
  <c r="L10" i="4"/>
  <c r="M10" i="4" s="1"/>
  <c r="N10" i="4" s="1"/>
  <c r="E10" i="4"/>
  <c r="F10" i="4" s="1"/>
  <c r="G10" i="4" s="1"/>
  <c r="H10" i="4" s="1"/>
  <c r="X18" i="4"/>
  <c r="W18" i="4"/>
  <c r="V18" i="4"/>
  <c r="P18" i="4"/>
  <c r="Q18" i="4" s="1"/>
  <c r="R18" i="4" s="1"/>
  <c r="J18" i="4" s="1"/>
  <c r="L18" i="4"/>
  <c r="M18" i="4" s="1"/>
  <c r="N18" i="4" s="1"/>
  <c r="E18" i="4"/>
  <c r="F18" i="4" s="1"/>
  <c r="G18" i="4" s="1"/>
  <c r="H18" i="4" s="1"/>
  <c r="X11" i="4"/>
  <c r="W11" i="4"/>
  <c r="V11" i="4"/>
  <c r="P11" i="4"/>
  <c r="Q11" i="4" s="1"/>
  <c r="R11" i="4" s="1"/>
  <c r="J11" i="4" s="1"/>
  <c r="L11" i="4"/>
  <c r="M11" i="4" s="1"/>
  <c r="N11" i="4" s="1"/>
  <c r="E11" i="4"/>
  <c r="F11" i="4" s="1"/>
  <c r="G11" i="4" s="1"/>
  <c r="H11" i="4" s="1"/>
  <c r="X7" i="4"/>
  <c r="W7" i="4"/>
  <c r="V7" i="4"/>
  <c r="P7" i="4"/>
  <c r="Q7" i="4" s="1"/>
  <c r="R7" i="4" s="1"/>
  <c r="J7" i="4" s="1"/>
  <c r="L7" i="4"/>
  <c r="M7" i="4" s="1"/>
  <c r="N7" i="4" s="1"/>
  <c r="E7" i="4"/>
  <c r="F7" i="4" s="1"/>
  <c r="G7" i="4" s="1"/>
  <c r="H7" i="4" s="1"/>
  <c r="K7" i="4" s="1"/>
  <c r="X8" i="4"/>
  <c r="W8" i="4"/>
  <c r="V8" i="4"/>
  <c r="P8" i="4"/>
  <c r="Q8" i="4" s="1"/>
  <c r="R8" i="4" s="1"/>
  <c r="J8" i="4" s="1"/>
  <c r="L8" i="4"/>
  <c r="M8" i="4" s="1"/>
  <c r="N8" i="4" s="1"/>
  <c r="E8" i="4"/>
  <c r="F8" i="4" s="1"/>
  <c r="G8" i="4" s="1"/>
  <c r="H8" i="4" s="1"/>
  <c r="X19" i="4"/>
  <c r="W19" i="4"/>
  <c r="V19" i="4"/>
  <c r="P19" i="4"/>
  <c r="Q19" i="4" s="1"/>
  <c r="R19" i="4" s="1"/>
  <c r="J19" i="4" s="1"/>
  <c r="L19" i="4"/>
  <c r="M19" i="4" s="1"/>
  <c r="N19" i="4" s="1"/>
  <c r="E19" i="4"/>
  <c r="F19" i="4" s="1"/>
  <c r="G19" i="4" s="1"/>
  <c r="H19" i="4" s="1"/>
  <c r="X6" i="4"/>
  <c r="W6" i="4"/>
  <c r="V6" i="4"/>
  <c r="P6" i="4"/>
  <c r="Q6" i="4" s="1"/>
  <c r="R6" i="4" s="1"/>
  <c r="J6" i="4" s="1"/>
  <c r="S6" i="4" s="1"/>
  <c r="L6" i="4"/>
  <c r="M6" i="4" s="1"/>
  <c r="N6" i="4" s="1"/>
  <c r="E6" i="4"/>
  <c r="F6" i="4" s="1"/>
  <c r="G6" i="4" s="1"/>
  <c r="H6" i="4" s="1"/>
  <c r="K6" i="4" s="1"/>
  <c r="X5" i="4"/>
  <c r="W5" i="4"/>
  <c r="O5" i="4" s="1"/>
  <c r="V5" i="4"/>
  <c r="P5" i="4"/>
  <c r="Q5" i="4" s="1"/>
  <c r="R5" i="4" s="1"/>
  <c r="J5" i="4" s="1"/>
  <c r="L5" i="4"/>
  <c r="M5" i="4" s="1"/>
  <c r="N5" i="4" s="1"/>
  <c r="E5" i="4"/>
  <c r="F5" i="4" s="1"/>
  <c r="G5" i="4" s="1"/>
  <c r="H5" i="4" s="1"/>
  <c r="X9" i="4"/>
  <c r="W9" i="4"/>
  <c r="V9" i="4"/>
  <c r="P9" i="4"/>
  <c r="Q9" i="4" s="1"/>
  <c r="R9" i="4" s="1"/>
  <c r="J9" i="4" s="1"/>
  <c r="L9" i="4"/>
  <c r="M9" i="4" s="1"/>
  <c r="N9" i="4" s="1"/>
  <c r="E9" i="4"/>
  <c r="F9" i="4" s="1"/>
  <c r="G9" i="4" s="1"/>
  <c r="H9" i="4" s="1"/>
  <c r="X4" i="4"/>
  <c r="W4" i="4"/>
  <c r="O4" i="4" s="1"/>
  <c r="V4" i="4"/>
  <c r="P4" i="4"/>
  <c r="Q4" i="4" s="1"/>
  <c r="R4" i="4" s="1"/>
  <c r="J4" i="4" s="1"/>
  <c r="L4" i="4"/>
  <c r="M4" i="4" s="1"/>
  <c r="N4" i="4" s="1"/>
  <c r="E4" i="4"/>
  <c r="F4" i="4" s="1"/>
  <c r="G4" i="4" s="1"/>
  <c r="H4" i="4" s="1"/>
  <c r="X3" i="4"/>
  <c r="W3" i="4"/>
  <c r="V3" i="4"/>
  <c r="P3" i="4"/>
  <c r="Q3" i="4" s="1"/>
  <c r="R3" i="4" s="1"/>
  <c r="J3" i="4" s="1"/>
  <c r="L3" i="4"/>
  <c r="M3" i="4" s="1"/>
  <c r="N3" i="4" s="1"/>
  <c r="E3" i="4"/>
  <c r="F3" i="4" s="1"/>
  <c r="G3" i="4" s="1"/>
  <c r="H3" i="4" s="1"/>
  <c r="X19" i="3"/>
  <c r="W19" i="3"/>
  <c r="V19" i="3"/>
  <c r="P19" i="3"/>
  <c r="Q19" i="3" s="1"/>
  <c r="R19" i="3" s="1"/>
  <c r="J19" i="3" s="1"/>
  <c r="L19" i="3"/>
  <c r="M19" i="3" s="1"/>
  <c r="N19" i="3" s="1"/>
  <c r="I19" i="3" s="1"/>
  <c r="E19" i="3"/>
  <c r="F19" i="3" s="1"/>
  <c r="G19" i="3" s="1"/>
  <c r="X17" i="3"/>
  <c r="W17" i="3"/>
  <c r="V17" i="3"/>
  <c r="P17" i="3"/>
  <c r="Q17" i="3" s="1"/>
  <c r="R17" i="3" s="1"/>
  <c r="J17" i="3" s="1"/>
  <c r="L17" i="3"/>
  <c r="M17" i="3" s="1"/>
  <c r="N17" i="3" s="1"/>
  <c r="I17" i="3" s="1"/>
  <c r="E17" i="3"/>
  <c r="F17" i="3" s="1"/>
  <c r="G17" i="3" s="1"/>
  <c r="X16" i="3"/>
  <c r="W16" i="3"/>
  <c r="V16" i="3"/>
  <c r="K16" i="3" s="1"/>
  <c r="P16" i="3"/>
  <c r="Q16" i="3" s="1"/>
  <c r="R16" i="3" s="1"/>
  <c r="J16" i="3" s="1"/>
  <c r="L16" i="3"/>
  <c r="M16" i="3" s="1"/>
  <c r="N16" i="3" s="1"/>
  <c r="I16" i="3" s="1"/>
  <c r="E16" i="3"/>
  <c r="F16" i="3" s="1"/>
  <c r="G16" i="3" s="1"/>
  <c r="X14" i="3"/>
  <c r="W14" i="3"/>
  <c r="V14" i="3"/>
  <c r="P14" i="3"/>
  <c r="Q14" i="3" s="1"/>
  <c r="R14" i="3" s="1"/>
  <c r="J14" i="3" s="1"/>
  <c r="L14" i="3"/>
  <c r="M14" i="3" s="1"/>
  <c r="N14" i="3" s="1"/>
  <c r="I14" i="3" s="1"/>
  <c r="O14" i="3" s="1"/>
  <c r="E14" i="3"/>
  <c r="F14" i="3" s="1"/>
  <c r="G14" i="3" s="1"/>
  <c r="X13" i="3"/>
  <c r="W13" i="3"/>
  <c r="V13" i="3"/>
  <c r="P13" i="3"/>
  <c r="Q13" i="3" s="1"/>
  <c r="R13" i="3" s="1"/>
  <c r="J13" i="3" s="1"/>
  <c r="L13" i="3"/>
  <c r="M13" i="3" s="1"/>
  <c r="N13" i="3" s="1"/>
  <c r="I13" i="3" s="1"/>
  <c r="E13" i="3"/>
  <c r="F13" i="3" s="1"/>
  <c r="G13" i="3" s="1"/>
  <c r="X12" i="3"/>
  <c r="W12" i="3"/>
  <c r="V12" i="3"/>
  <c r="P12" i="3"/>
  <c r="Q12" i="3" s="1"/>
  <c r="R12" i="3" s="1"/>
  <c r="J12" i="3" s="1"/>
  <c r="L12" i="3"/>
  <c r="M12" i="3" s="1"/>
  <c r="N12" i="3" s="1"/>
  <c r="I12" i="3" s="1"/>
  <c r="E12" i="3"/>
  <c r="F12" i="3" s="1"/>
  <c r="G12" i="3" s="1"/>
  <c r="X18" i="3"/>
  <c r="W18" i="3"/>
  <c r="V18" i="3"/>
  <c r="P18" i="3"/>
  <c r="Q18" i="3" s="1"/>
  <c r="R18" i="3" s="1"/>
  <c r="J18" i="3" s="1"/>
  <c r="L18" i="3"/>
  <c r="M18" i="3" s="1"/>
  <c r="N18" i="3" s="1"/>
  <c r="I18" i="3" s="1"/>
  <c r="E18" i="3"/>
  <c r="F18" i="3" s="1"/>
  <c r="G18" i="3" s="1"/>
  <c r="X10" i="3"/>
  <c r="W10" i="3"/>
  <c r="V10" i="3"/>
  <c r="P10" i="3"/>
  <c r="Q10" i="3" s="1"/>
  <c r="R10" i="3" s="1"/>
  <c r="J10" i="3" s="1"/>
  <c r="L10" i="3"/>
  <c r="M10" i="3" s="1"/>
  <c r="N10" i="3" s="1"/>
  <c r="I10" i="3" s="1"/>
  <c r="O10" i="3" s="1"/>
  <c r="E10" i="3"/>
  <c r="F10" i="3" s="1"/>
  <c r="G10" i="3" s="1"/>
  <c r="X7" i="3"/>
  <c r="W7" i="3"/>
  <c r="V7" i="3"/>
  <c r="P7" i="3"/>
  <c r="Q7" i="3" s="1"/>
  <c r="R7" i="3" s="1"/>
  <c r="J7" i="3" s="1"/>
  <c r="L7" i="3"/>
  <c r="M7" i="3" s="1"/>
  <c r="N7" i="3" s="1"/>
  <c r="I7" i="3" s="1"/>
  <c r="E7" i="3"/>
  <c r="F7" i="3" s="1"/>
  <c r="G7" i="3" s="1"/>
  <c r="X9" i="3"/>
  <c r="W9" i="3"/>
  <c r="V9" i="3"/>
  <c r="P9" i="3"/>
  <c r="Q9" i="3" s="1"/>
  <c r="R9" i="3" s="1"/>
  <c r="J9" i="3" s="1"/>
  <c r="L9" i="3"/>
  <c r="M9" i="3" s="1"/>
  <c r="N9" i="3" s="1"/>
  <c r="I9" i="3" s="1"/>
  <c r="E9" i="3"/>
  <c r="F9" i="3" s="1"/>
  <c r="G9" i="3" s="1"/>
  <c r="X15" i="3"/>
  <c r="W15" i="3"/>
  <c r="V15" i="3"/>
  <c r="P15" i="3"/>
  <c r="Q15" i="3" s="1"/>
  <c r="R15" i="3" s="1"/>
  <c r="J15" i="3" s="1"/>
  <c r="L15" i="3"/>
  <c r="M15" i="3" s="1"/>
  <c r="N15" i="3" s="1"/>
  <c r="I15" i="3" s="1"/>
  <c r="E15" i="3"/>
  <c r="F15" i="3" s="1"/>
  <c r="G15" i="3" s="1"/>
  <c r="X8" i="3"/>
  <c r="W8" i="3"/>
  <c r="V8" i="3"/>
  <c r="P8" i="3"/>
  <c r="Q8" i="3" s="1"/>
  <c r="R8" i="3" s="1"/>
  <c r="J8" i="3" s="1"/>
  <c r="L8" i="3"/>
  <c r="M8" i="3" s="1"/>
  <c r="N8" i="3" s="1"/>
  <c r="I8" i="3" s="1"/>
  <c r="E8" i="3"/>
  <c r="F8" i="3" s="1"/>
  <c r="G8" i="3" s="1"/>
  <c r="X5" i="3"/>
  <c r="W5" i="3"/>
  <c r="V5" i="3"/>
  <c r="P5" i="3"/>
  <c r="Q5" i="3" s="1"/>
  <c r="R5" i="3" s="1"/>
  <c r="J5" i="3" s="1"/>
  <c r="L5" i="3"/>
  <c r="M5" i="3" s="1"/>
  <c r="N5" i="3" s="1"/>
  <c r="I5" i="3" s="1"/>
  <c r="E5" i="3"/>
  <c r="F5" i="3" s="1"/>
  <c r="G5" i="3" s="1"/>
  <c r="X6" i="3"/>
  <c r="W6" i="3"/>
  <c r="V6" i="3"/>
  <c r="P6" i="3"/>
  <c r="Q6" i="3" s="1"/>
  <c r="R6" i="3" s="1"/>
  <c r="J6" i="3" s="1"/>
  <c r="S6" i="3" s="1"/>
  <c r="L6" i="3"/>
  <c r="M6" i="3" s="1"/>
  <c r="N6" i="3" s="1"/>
  <c r="I6" i="3" s="1"/>
  <c r="E6" i="3"/>
  <c r="F6" i="3" s="1"/>
  <c r="G6" i="3" s="1"/>
  <c r="X4" i="3"/>
  <c r="W4" i="3"/>
  <c r="V4" i="3"/>
  <c r="P4" i="3"/>
  <c r="Q4" i="3" s="1"/>
  <c r="R4" i="3" s="1"/>
  <c r="J4" i="3" s="1"/>
  <c r="L4" i="3"/>
  <c r="M4" i="3" s="1"/>
  <c r="N4" i="3" s="1"/>
  <c r="I4" i="3" s="1"/>
  <c r="O4" i="3" s="1"/>
  <c r="E4" i="3"/>
  <c r="F4" i="3" s="1"/>
  <c r="G4" i="3" s="1"/>
  <c r="X3" i="3"/>
  <c r="W3" i="3"/>
  <c r="V3" i="3"/>
  <c r="P3" i="3"/>
  <c r="Q3" i="3" s="1"/>
  <c r="R3" i="3" s="1"/>
  <c r="J3" i="3" s="1"/>
  <c r="L3" i="3"/>
  <c r="M3" i="3" s="1"/>
  <c r="N3" i="3" s="1"/>
  <c r="I3" i="3" s="1"/>
  <c r="E3" i="3"/>
  <c r="F3" i="3" s="1"/>
  <c r="G3" i="3" s="1"/>
  <c r="X16" i="2"/>
  <c r="W16" i="2"/>
  <c r="V16" i="2"/>
  <c r="R16" i="2"/>
  <c r="P16" i="2"/>
  <c r="Q16" i="2" s="1"/>
  <c r="L16" i="2"/>
  <c r="M16" i="2" s="1"/>
  <c r="N16" i="2" s="1"/>
  <c r="I16" i="2" s="1"/>
  <c r="O16" i="2" s="1"/>
  <c r="J16" i="2"/>
  <c r="F16" i="2"/>
  <c r="G16" i="2" s="1"/>
  <c r="H16" i="2" s="1"/>
  <c r="E16" i="2"/>
  <c r="X15" i="2"/>
  <c r="S15" i="2" s="1"/>
  <c r="W15" i="2"/>
  <c r="V15" i="2"/>
  <c r="P15" i="2"/>
  <c r="Q15" i="2" s="1"/>
  <c r="R15" i="2" s="1"/>
  <c r="J15" i="2" s="1"/>
  <c r="M15" i="2"/>
  <c r="N15" i="2" s="1"/>
  <c r="I15" i="2" s="1"/>
  <c r="O15" i="2" s="1"/>
  <c r="L15" i="2"/>
  <c r="E15" i="2"/>
  <c r="F15" i="2" s="1"/>
  <c r="G15" i="2" s="1"/>
  <c r="H15" i="2" s="1"/>
  <c r="K15" i="2" s="1"/>
  <c r="X14" i="2"/>
  <c r="W14" i="2"/>
  <c r="V14" i="2"/>
  <c r="R14" i="2"/>
  <c r="P14" i="2"/>
  <c r="Q14" i="2" s="1"/>
  <c r="L14" i="2"/>
  <c r="M14" i="2" s="1"/>
  <c r="N14" i="2" s="1"/>
  <c r="I14" i="2" s="1"/>
  <c r="O14" i="2" s="1"/>
  <c r="J14" i="2"/>
  <c r="E14" i="2"/>
  <c r="F14" i="2" s="1"/>
  <c r="G14" i="2" s="1"/>
  <c r="H14" i="2" s="1"/>
  <c r="X13" i="2"/>
  <c r="W13" i="2"/>
  <c r="V13" i="2"/>
  <c r="P13" i="2"/>
  <c r="Q13" i="2" s="1"/>
  <c r="R13" i="2" s="1"/>
  <c r="J13" i="2" s="1"/>
  <c r="L13" i="2"/>
  <c r="M13" i="2" s="1"/>
  <c r="N13" i="2" s="1"/>
  <c r="I13" i="2" s="1"/>
  <c r="E13" i="2"/>
  <c r="F13" i="2" s="1"/>
  <c r="G13" i="2" s="1"/>
  <c r="H13" i="2" s="1"/>
  <c r="K13" i="2" s="1"/>
  <c r="X12" i="2"/>
  <c r="W12" i="2"/>
  <c r="V12" i="2"/>
  <c r="P12" i="2"/>
  <c r="Q12" i="2" s="1"/>
  <c r="R12" i="2" s="1"/>
  <c r="J12" i="2" s="1"/>
  <c r="L12" i="2"/>
  <c r="M12" i="2" s="1"/>
  <c r="N12" i="2" s="1"/>
  <c r="I12" i="2" s="1"/>
  <c r="O12" i="2" s="1"/>
  <c r="E12" i="2"/>
  <c r="F12" i="2" s="1"/>
  <c r="G12" i="2" s="1"/>
  <c r="H12" i="2" s="1"/>
  <c r="X10" i="2"/>
  <c r="W10" i="2"/>
  <c r="V10" i="2"/>
  <c r="P10" i="2"/>
  <c r="Q10" i="2" s="1"/>
  <c r="R10" i="2" s="1"/>
  <c r="J10" i="2" s="1"/>
  <c r="S10" i="2" s="1"/>
  <c r="L10" i="2"/>
  <c r="M10" i="2" s="1"/>
  <c r="N10" i="2" s="1"/>
  <c r="I10" i="2" s="1"/>
  <c r="E10" i="2"/>
  <c r="F10" i="2" s="1"/>
  <c r="G10" i="2" s="1"/>
  <c r="H10" i="2" s="1"/>
  <c r="K10" i="2" s="1"/>
  <c r="X17" i="2"/>
  <c r="W17" i="2"/>
  <c r="V17" i="2"/>
  <c r="R17" i="2"/>
  <c r="P17" i="2"/>
  <c r="Q17" i="2" s="1"/>
  <c r="L17" i="2"/>
  <c r="M17" i="2" s="1"/>
  <c r="N17" i="2" s="1"/>
  <c r="I17" i="2" s="1"/>
  <c r="O17" i="2" s="1"/>
  <c r="J17" i="2"/>
  <c r="E17" i="2"/>
  <c r="F17" i="2" s="1"/>
  <c r="G17" i="2" s="1"/>
  <c r="H17" i="2" s="1"/>
  <c r="X11" i="2"/>
  <c r="S11" i="2" s="1"/>
  <c r="W11" i="2"/>
  <c r="V11" i="2"/>
  <c r="Q11" i="2"/>
  <c r="R11" i="2" s="1"/>
  <c r="J11" i="2" s="1"/>
  <c r="P11" i="2"/>
  <c r="L11" i="2"/>
  <c r="M11" i="2" s="1"/>
  <c r="N11" i="2" s="1"/>
  <c r="I11" i="2" s="1"/>
  <c r="G11" i="2"/>
  <c r="H11" i="2" s="1"/>
  <c r="K11" i="2" s="1"/>
  <c r="E11" i="2"/>
  <c r="F11" i="2" s="1"/>
  <c r="X7" i="2"/>
  <c r="W7" i="2"/>
  <c r="V7" i="2"/>
  <c r="P7" i="2"/>
  <c r="Q7" i="2" s="1"/>
  <c r="R7" i="2" s="1"/>
  <c r="J7" i="2" s="1"/>
  <c r="L7" i="2"/>
  <c r="M7" i="2" s="1"/>
  <c r="N7" i="2" s="1"/>
  <c r="I7" i="2" s="1"/>
  <c r="O7" i="2" s="1"/>
  <c r="E7" i="2"/>
  <c r="F7" i="2" s="1"/>
  <c r="G7" i="2" s="1"/>
  <c r="H7" i="2" s="1"/>
  <c r="X8" i="2"/>
  <c r="S8" i="2" s="1"/>
  <c r="W8" i="2"/>
  <c r="V8" i="2"/>
  <c r="Q8" i="2"/>
  <c r="R8" i="2" s="1"/>
  <c r="J8" i="2" s="1"/>
  <c r="P8" i="2"/>
  <c r="L8" i="2"/>
  <c r="M8" i="2" s="1"/>
  <c r="N8" i="2" s="1"/>
  <c r="I8" i="2" s="1"/>
  <c r="O8" i="2" s="1"/>
  <c r="E8" i="2"/>
  <c r="F8" i="2" s="1"/>
  <c r="G8" i="2" s="1"/>
  <c r="H8" i="2" s="1"/>
  <c r="K8" i="2" s="1"/>
  <c r="X18" i="2"/>
  <c r="W18" i="2"/>
  <c r="V18" i="2"/>
  <c r="P18" i="2"/>
  <c r="Q18" i="2" s="1"/>
  <c r="R18" i="2" s="1"/>
  <c r="J18" i="2" s="1"/>
  <c r="N18" i="2"/>
  <c r="I18" i="2" s="1"/>
  <c r="O18" i="2" s="1"/>
  <c r="L18" i="2"/>
  <c r="M18" i="2" s="1"/>
  <c r="E18" i="2"/>
  <c r="F18" i="2" s="1"/>
  <c r="G18" i="2" s="1"/>
  <c r="H18" i="2" s="1"/>
  <c r="X6" i="2"/>
  <c r="W6" i="2"/>
  <c r="V6" i="2"/>
  <c r="P6" i="2"/>
  <c r="Q6" i="2" s="1"/>
  <c r="R6" i="2" s="1"/>
  <c r="J6" i="2" s="1"/>
  <c r="S6" i="2" s="1"/>
  <c r="L6" i="2"/>
  <c r="M6" i="2" s="1"/>
  <c r="N6" i="2" s="1"/>
  <c r="I6" i="2" s="1"/>
  <c r="E6" i="2"/>
  <c r="F6" i="2" s="1"/>
  <c r="G6" i="2" s="1"/>
  <c r="H6" i="2" s="1"/>
  <c r="X5" i="2"/>
  <c r="W5" i="2"/>
  <c r="V5" i="2"/>
  <c r="P5" i="2"/>
  <c r="Q5" i="2" s="1"/>
  <c r="R5" i="2" s="1"/>
  <c r="J5" i="2" s="1"/>
  <c r="L5" i="2"/>
  <c r="M5" i="2" s="1"/>
  <c r="N5" i="2" s="1"/>
  <c r="I5" i="2" s="1"/>
  <c r="E5" i="2"/>
  <c r="F5" i="2" s="1"/>
  <c r="G5" i="2" s="1"/>
  <c r="H5" i="2" s="1"/>
  <c r="X9" i="2"/>
  <c r="W9" i="2"/>
  <c r="V9" i="2"/>
  <c r="P9" i="2"/>
  <c r="Q9" i="2" s="1"/>
  <c r="R9" i="2" s="1"/>
  <c r="J9" i="2" s="1"/>
  <c r="M9" i="2"/>
  <c r="N9" i="2" s="1"/>
  <c r="I9" i="2" s="1"/>
  <c r="O9" i="2" s="1"/>
  <c r="L9" i="2"/>
  <c r="F9" i="2"/>
  <c r="G9" i="2" s="1"/>
  <c r="H9" i="2" s="1"/>
  <c r="K9" i="2" s="1"/>
  <c r="E9" i="2"/>
  <c r="X4" i="2"/>
  <c r="W4" i="2"/>
  <c r="V4" i="2"/>
  <c r="P4" i="2"/>
  <c r="Q4" i="2" s="1"/>
  <c r="R4" i="2" s="1"/>
  <c r="J4" i="2" s="1"/>
  <c r="L4" i="2"/>
  <c r="M4" i="2" s="1"/>
  <c r="N4" i="2" s="1"/>
  <c r="I4" i="2" s="1"/>
  <c r="F4" i="2"/>
  <c r="G4" i="2" s="1"/>
  <c r="H4" i="2" s="1"/>
  <c r="E4" i="2"/>
  <c r="X3" i="2"/>
  <c r="W3" i="2"/>
  <c r="V3" i="2"/>
  <c r="P3" i="2"/>
  <c r="Q3" i="2" s="1"/>
  <c r="R3" i="2" s="1"/>
  <c r="J3" i="2" s="1"/>
  <c r="S3" i="2" s="1"/>
  <c r="L3" i="2"/>
  <c r="M3" i="2" s="1"/>
  <c r="N3" i="2" s="1"/>
  <c r="I3" i="2" s="1"/>
  <c r="E3" i="2"/>
  <c r="F3" i="2" s="1"/>
  <c r="G3" i="2" s="1"/>
  <c r="H3" i="2" s="1"/>
  <c r="X19" i="1"/>
  <c r="W19" i="1"/>
  <c r="V19" i="1"/>
  <c r="P19" i="1"/>
  <c r="Q19" i="1" s="1"/>
  <c r="R19" i="1" s="1"/>
  <c r="J19" i="1" s="1"/>
  <c r="L19" i="1"/>
  <c r="M19" i="1" s="1"/>
  <c r="N19" i="1" s="1"/>
  <c r="I19" i="1" s="1"/>
  <c r="E19" i="1"/>
  <c r="F19" i="1" s="1"/>
  <c r="G19" i="1" s="1"/>
  <c r="H19" i="1" s="1"/>
  <c r="X14" i="1"/>
  <c r="W14" i="1"/>
  <c r="V14" i="1"/>
  <c r="P14" i="1"/>
  <c r="Q14" i="1" s="1"/>
  <c r="R14" i="1" s="1"/>
  <c r="J14" i="1" s="1"/>
  <c r="S14" i="1" s="1"/>
  <c r="L14" i="1"/>
  <c r="M14" i="1" s="1"/>
  <c r="N14" i="1" s="1"/>
  <c r="I14" i="1" s="1"/>
  <c r="E14" i="1"/>
  <c r="F14" i="1" s="1"/>
  <c r="G14" i="1" s="1"/>
  <c r="H14" i="1" s="1"/>
  <c r="X17" i="1"/>
  <c r="W17" i="1"/>
  <c r="V17" i="1"/>
  <c r="P17" i="1"/>
  <c r="Q17" i="1" s="1"/>
  <c r="R17" i="1" s="1"/>
  <c r="J17" i="1" s="1"/>
  <c r="L17" i="1"/>
  <c r="M17" i="1" s="1"/>
  <c r="N17" i="1" s="1"/>
  <c r="I17" i="1" s="1"/>
  <c r="E17" i="1"/>
  <c r="F17" i="1" s="1"/>
  <c r="G17" i="1" s="1"/>
  <c r="H17" i="1" s="1"/>
  <c r="X12" i="1"/>
  <c r="W12" i="1"/>
  <c r="V12" i="1"/>
  <c r="P12" i="1"/>
  <c r="Q12" i="1" s="1"/>
  <c r="R12" i="1" s="1"/>
  <c r="J12" i="1" s="1"/>
  <c r="S12" i="1" s="1"/>
  <c r="L12" i="1"/>
  <c r="M12" i="1" s="1"/>
  <c r="N12" i="1" s="1"/>
  <c r="I12" i="1" s="1"/>
  <c r="E12" i="1"/>
  <c r="F12" i="1" s="1"/>
  <c r="G12" i="1" s="1"/>
  <c r="H12" i="1" s="1"/>
  <c r="X15" i="1"/>
  <c r="W15" i="1"/>
  <c r="V15" i="1"/>
  <c r="P15" i="1"/>
  <c r="Q15" i="1" s="1"/>
  <c r="R15" i="1" s="1"/>
  <c r="J15" i="1" s="1"/>
  <c r="L15" i="1"/>
  <c r="M15" i="1" s="1"/>
  <c r="N15" i="1" s="1"/>
  <c r="I15" i="1" s="1"/>
  <c r="E15" i="1"/>
  <c r="F15" i="1" s="1"/>
  <c r="G15" i="1" s="1"/>
  <c r="H15" i="1" s="1"/>
  <c r="X18" i="1"/>
  <c r="W18" i="1"/>
  <c r="V18" i="1"/>
  <c r="P18" i="1"/>
  <c r="Q18" i="1" s="1"/>
  <c r="R18" i="1" s="1"/>
  <c r="J18" i="1" s="1"/>
  <c r="L18" i="1"/>
  <c r="M18" i="1" s="1"/>
  <c r="N18" i="1" s="1"/>
  <c r="I18" i="1" s="1"/>
  <c r="O18" i="1" s="1"/>
  <c r="E18" i="1"/>
  <c r="F18" i="1" s="1"/>
  <c r="G18" i="1" s="1"/>
  <c r="H18" i="1" s="1"/>
  <c r="X8" i="1"/>
  <c r="W8" i="1"/>
  <c r="V8" i="1"/>
  <c r="P8" i="1"/>
  <c r="Q8" i="1" s="1"/>
  <c r="R8" i="1" s="1"/>
  <c r="J8" i="1" s="1"/>
  <c r="L8" i="1"/>
  <c r="M8" i="1" s="1"/>
  <c r="N8" i="1" s="1"/>
  <c r="I8" i="1" s="1"/>
  <c r="E8" i="1"/>
  <c r="F8" i="1" s="1"/>
  <c r="G8" i="1" s="1"/>
  <c r="H8" i="1" s="1"/>
  <c r="X13" i="1"/>
  <c r="W13" i="1"/>
  <c r="V13" i="1"/>
  <c r="Q13" i="1"/>
  <c r="R13" i="1" s="1"/>
  <c r="J13" i="1" s="1"/>
  <c r="S13" i="1" s="1"/>
  <c r="P13" i="1"/>
  <c r="L13" i="1"/>
  <c r="M13" i="1" s="1"/>
  <c r="N13" i="1" s="1"/>
  <c r="I13" i="1" s="1"/>
  <c r="E13" i="1"/>
  <c r="F13" i="1" s="1"/>
  <c r="G13" i="1" s="1"/>
  <c r="H13" i="1" s="1"/>
  <c r="X11" i="1"/>
  <c r="W11" i="1"/>
  <c r="V11" i="1"/>
  <c r="P11" i="1"/>
  <c r="Q11" i="1" s="1"/>
  <c r="R11" i="1" s="1"/>
  <c r="J11" i="1" s="1"/>
  <c r="L11" i="1"/>
  <c r="M11" i="1" s="1"/>
  <c r="N11" i="1" s="1"/>
  <c r="I11" i="1" s="1"/>
  <c r="E11" i="1"/>
  <c r="F11" i="1" s="1"/>
  <c r="G11" i="1" s="1"/>
  <c r="H11" i="1" s="1"/>
  <c r="X9" i="1"/>
  <c r="W9" i="1"/>
  <c r="V9" i="1"/>
  <c r="P9" i="1"/>
  <c r="Q9" i="1" s="1"/>
  <c r="R9" i="1" s="1"/>
  <c r="J9" i="1" s="1"/>
  <c r="L9" i="1"/>
  <c r="M9" i="1" s="1"/>
  <c r="N9" i="1" s="1"/>
  <c r="I9" i="1" s="1"/>
  <c r="E9" i="1"/>
  <c r="F9" i="1" s="1"/>
  <c r="G9" i="1" s="1"/>
  <c r="H9" i="1" s="1"/>
  <c r="X7" i="1"/>
  <c r="W7" i="1"/>
  <c r="V7" i="1"/>
  <c r="P7" i="1"/>
  <c r="Q7" i="1" s="1"/>
  <c r="R7" i="1" s="1"/>
  <c r="J7" i="1" s="1"/>
  <c r="L7" i="1"/>
  <c r="M7" i="1" s="1"/>
  <c r="N7" i="1" s="1"/>
  <c r="I7" i="1" s="1"/>
  <c r="E7" i="1"/>
  <c r="F7" i="1" s="1"/>
  <c r="G7" i="1" s="1"/>
  <c r="H7" i="1" s="1"/>
  <c r="X5" i="1"/>
  <c r="W5" i="1"/>
  <c r="V5" i="1"/>
  <c r="P5" i="1"/>
  <c r="Q5" i="1" s="1"/>
  <c r="R5" i="1" s="1"/>
  <c r="J5" i="1" s="1"/>
  <c r="L5" i="1"/>
  <c r="M5" i="1" s="1"/>
  <c r="N5" i="1" s="1"/>
  <c r="I5" i="1" s="1"/>
  <c r="E5" i="1"/>
  <c r="F5" i="1" s="1"/>
  <c r="G5" i="1" s="1"/>
  <c r="H5" i="1" s="1"/>
  <c r="X10" i="1"/>
  <c r="W10" i="1"/>
  <c r="V10" i="1"/>
  <c r="P10" i="1"/>
  <c r="Q10" i="1" s="1"/>
  <c r="R10" i="1" s="1"/>
  <c r="J10" i="1" s="1"/>
  <c r="L10" i="1"/>
  <c r="M10" i="1" s="1"/>
  <c r="N10" i="1" s="1"/>
  <c r="I10" i="1" s="1"/>
  <c r="E10" i="1"/>
  <c r="F10" i="1" s="1"/>
  <c r="G10" i="1" s="1"/>
  <c r="H10" i="1" s="1"/>
  <c r="X6" i="1"/>
  <c r="W6" i="1"/>
  <c r="V6" i="1"/>
  <c r="P6" i="1"/>
  <c r="Q6" i="1" s="1"/>
  <c r="R6" i="1" s="1"/>
  <c r="J6" i="1" s="1"/>
  <c r="L6" i="1"/>
  <c r="M6" i="1" s="1"/>
  <c r="N6" i="1" s="1"/>
  <c r="I6" i="1" s="1"/>
  <c r="E6" i="1"/>
  <c r="F6" i="1" s="1"/>
  <c r="G6" i="1" s="1"/>
  <c r="H6" i="1" s="1"/>
  <c r="X3" i="1"/>
  <c r="W3" i="1"/>
  <c r="V3" i="1"/>
  <c r="P3" i="1"/>
  <c r="Q3" i="1" s="1"/>
  <c r="R3" i="1" s="1"/>
  <c r="J3" i="1" s="1"/>
  <c r="L3" i="1"/>
  <c r="M3" i="1" s="1"/>
  <c r="N3" i="1" s="1"/>
  <c r="I3" i="1" s="1"/>
  <c r="E3" i="1"/>
  <c r="F3" i="1" s="1"/>
  <c r="G3" i="1" s="1"/>
  <c r="H3" i="1" s="1"/>
  <c r="X4" i="1"/>
  <c r="W4" i="1"/>
  <c r="V4" i="1"/>
  <c r="P4" i="1"/>
  <c r="Q4" i="1" s="1"/>
  <c r="R4" i="1" s="1"/>
  <c r="J4" i="1" s="1"/>
  <c r="L4" i="1"/>
  <c r="M4" i="1" s="1"/>
  <c r="N4" i="1" s="1"/>
  <c r="I4" i="1" s="1"/>
  <c r="E4" i="1"/>
  <c r="F4" i="1" s="1"/>
  <c r="G4" i="1" s="1"/>
  <c r="H4" i="1" s="1"/>
  <c r="O6" i="1" l="1"/>
  <c r="K9" i="1"/>
  <c r="K18" i="1"/>
  <c r="K14" i="1"/>
  <c r="C14" i="1" s="1"/>
  <c r="S9" i="1"/>
  <c r="S18" i="1"/>
  <c r="K6" i="1"/>
  <c r="O19" i="1"/>
  <c r="S4" i="1"/>
  <c r="O10" i="1"/>
  <c r="O14" i="1"/>
  <c r="S5" i="1"/>
  <c r="S11" i="1"/>
  <c r="C18" i="1"/>
  <c r="S6" i="1"/>
  <c r="O9" i="1"/>
  <c r="C6" i="1"/>
  <c r="O17" i="1"/>
  <c r="S3" i="1"/>
  <c r="S10" i="1"/>
  <c r="K11" i="1"/>
  <c r="S19" i="1"/>
  <c r="S8" i="1"/>
  <c r="S15" i="1"/>
  <c r="K19" i="1"/>
  <c r="C19" i="1" s="1"/>
  <c r="O3" i="1"/>
  <c r="S7" i="1"/>
  <c r="K8" i="1"/>
  <c r="O15" i="1"/>
  <c r="S17" i="1"/>
  <c r="K10" i="1"/>
  <c r="O11" i="1"/>
  <c r="K15" i="1"/>
  <c r="S13" i="2"/>
  <c r="S9" i="2"/>
  <c r="K7" i="2"/>
  <c r="O13" i="2"/>
  <c r="K5" i="2"/>
  <c r="O10" i="2"/>
  <c r="O5" i="2"/>
  <c r="S4" i="2"/>
  <c r="S5" i="2"/>
  <c r="K6" i="2"/>
  <c r="O6" i="2"/>
  <c r="K16" i="2"/>
  <c r="O15" i="5"/>
  <c r="K3" i="5"/>
  <c r="K8" i="5"/>
  <c r="O3" i="5"/>
  <c r="O11" i="5"/>
  <c r="K15" i="5"/>
  <c r="O5" i="5"/>
  <c r="K11" i="5"/>
  <c r="C11" i="5" s="1"/>
  <c r="O4" i="5"/>
  <c r="O19" i="5"/>
  <c r="K10" i="5"/>
  <c r="K5" i="5"/>
  <c r="C5" i="5" s="1"/>
  <c r="C15" i="5"/>
  <c r="O14" i="5"/>
  <c r="K17" i="5"/>
  <c r="O18" i="5"/>
  <c r="O3" i="4"/>
  <c r="S19" i="4"/>
  <c r="K12" i="4"/>
  <c r="C12" i="4" s="1"/>
  <c r="C3" i="5"/>
  <c r="K4" i="4"/>
  <c r="O11" i="4"/>
  <c r="O7" i="4"/>
  <c r="K11" i="4"/>
  <c r="O13" i="4"/>
  <c r="S11" i="4"/>
  <c r="K3" i="4"/>
  <c r="S4" i="4"/>
  <c r="C4" i="4" s="1"/>
  <c r="K5" i="4"/>
  <c r="S15" i="4"/>
  <c r="S14" i="4"/>
  <c r="S3" i="4"/>
  <c r="O6" i="4"/>
  <c r="C6" i="4" s="1"/>
  <c r="K13" i="4"/>
  <c r="O12" i="4"/>
  <c r="S12" i="4"/>
  <c r="O19" i="4"/>
  <c r="K10" i="4"/>
  <c r="K15" i="4"/>
  <c r="K8" i="4"/>
  <c r="O18" i="4"/>
  <c r="K7" i="3"/>
  <c r="S10" i="3"/>
  <c r="K18" i="3"/>
  <c r="K13" i="3"/>
  <c r="S18" i="3"/>
  <c r="S15" i="3"/>
  <c r="O8" i="3"/>
  <c r="K10" i="3"/>
  <c r="S16" i="3"/>
  <c r="S14" i="3"/>
  <c r="O18" i="3"/>
  <c r="K19" i="3"/>
  <c r="K15" i="3"/>
  <c r="S7" i="3"/>
  <c r="O16" i="3"/>
  <c r="S3" i="3"/>
  <c r="K14" i="3"/>
  <c r="C14" i="3" s="1"/>
  <c r="K8" i="3"/>
  <c r="C18" i="3"/>
  <c r="C10" i="3"/>
  <c r="O6" i="3"/>
  <c r="K3" i="3"/>
  <c r="K6" i="3"/>
  <c r="K17" i="3"/>
  <c r="C17" i="3" s="1"/>
  <c r="O13" i="3"/>
  <c r="O4" i="1"/>
  <c r="K13" i="1"/>
  <c r="O11" i="2"/>
  <c r="K5" i="1"/>
  <c r="K7" i="1"/>
  <c r="O13" i="1"/>
  <c r="K3" i="2"/>
  <c r="K4" i="2"/>
  <c r="O12" i="1"/>
  <c r="O8" i="1"/>
  <c r="K4" i="1"/>
  <c r="K3" i="1"/>
  <c r="O5" i="1"/>
  <c r="O7" i="1"/>
  <c r="K12" i="1"/>
  <c r="K17" i="1"/>
  <c r="O3" i="2"/>
  <c r="O4" i="2"/>
  <c r="O3" i="3"/>
  <c r="S12" i="2"/>
  <c r="S18" i="2"/>
  <c r="K17" i="2"/>
  <c r="S14" i="2"/>
  <c r="K4" i="3"/>
  <c r="S5" i="3"/>
  <c r="O7" i="3"/>
  <c r="C7" i="3" s="1"/>
  <c r="S7" i="2"/>
  <c r="K12" i="2"/>
  <c r="S16" i="2"/>
  <c r="K5" i="3"/>
  <c r="O15" i="3"/>
  <c r="S12" i="3"/>
  <c r="S9" i="4"/>
  <c r="K18" i="2"/>
  <c r="S17" i="2"/>
  <c r="K14" i="2"/>
  <c r="S4" i="3"/>
  <c r="O5" i="3"/>
  <c r="S8" i="3"/>
  <c r="S9" i="3"/>
  <c r="S13" i="3"/>
  <c r="O17" i="3"/>
  <c r="S5" i="4"/>
  <c r="C5" i="4" s="1"/>
  <c r="K9" i="3"/>
  <c r="C9" i="3" s="1"/>
  <c r="K12" i="3"/>
  <c r="S17" i="3"/>
  <c r="O19" i="3"/>
  <c r="K9" i="4"/>
  <c r="S7" i="4"/>
  <c r="C7" i="4" s="1"/>
  <c r="S10" i="4"/>
  <c r="O9" i="3"/>
  <c r="O12" i="3"/>
  <c r="S19" i="3"/>
  <c r="O9" i="4"/>
  <c r="K18" i="4"/>
  <c r="O15" i="4"/>
  <c r="S17" i="4"/>
  <c r="O8" i="4"/>
  <c r="S13" i="4"/>
  <c r="K17" i="4"/>
  <c r="K7" i="5"/>
  <c r="K6" i="5"/>
  <c r="K12" i="5"/>
  <c r="K19" i="4"/>
  <c r="S8" i="4"/>
  <c r="S18" i="4"/>
  <c r="O10" i="4"/>
  <c r="K14" i="4"/>
  <c r="O17" i="4"/>
  <c r="K4" i="5"/>
  <c r="C4" i="5" s="1"/>
  <c r="O7" i="5"/>
  <c r="K19" i="5"/>
  <c r="O6" i="5"/>
  <c r="K18" i="5"/>
  <c r="O12" i="5"/>
  <c r="K14" i="5"/>
  <c r="K16" i="5"/>
  <c r="O16" i="5"/>
  <c r="O10" i="5"/>
  <c r="O8" i="5"/>
  <c r="C8" i="5" s="1"/>
  <c r="O9" i="5"/>
  <c r="C9" i="5" s="1"/>
  <c r="O17" i="5"/>
  <c r="C17" i="5" s="1"/>
  <c r="C10" i="1" l="1"/>
  <c r="C11" i="1"/>
  <c r="C8" i="1"/>
  <c r="C9" i="1"/>
  <c r="C15" i="1"/>
  <c r="C4" i="1"/>
  <c r="C5" i="1"/>
  <c r="C17" i="1"/>
  <c r="C12" i="1"/>
  <c r="C3" i="1"/>
  <c r="C7" i="1"/>
  <c r="C13" i="1"/>
  <c r="C10" i="5"/>
  <c r="C18" i="5"/>
  <c r="C19" i="5"/>
  <c r="C11" i="4"/>
  <c r="C14" i="4"/>
  <c r="C13" i="4"/>
  <c r="C3" i="4"/>
  <c r="C19" i="4"/>
  <c r="C15" i="4"/>
  <c r="C10" i="4"/>
  <c r="C8" i="4"/>
  <c r="C16" i="3"/>
  <c r="C3" i="3"/>
  <c r="C13" i="3"/>
  <c r="C8" i="3"/>
  <c r="C6" i="3"/>
  <c r="C15" i="3"/>
  <c r="C19" i="3"/>
  <c r="C7" i="5"/>
  <c r="C16" i="5"/>
  <c r="C5" i="3"/>
  <c r="C4" i="3"/>
  <c r="C12" i="5"/>
  <c r="C14" i="5"/>
  <c r="C6" i="5"/>
  <c r="C17" i="4"/>
  <c r="C18" i="4"/>
  <c r="C9" i="4"/>
  <c r="C12" i="3"/>
</calcChain>
</file>

<file path=xl/sharedStrings.xml><?xml version="1.0" encoding="utf-8"?>
<sst xmlns="http://schemas.openxmlformats.org/spreadsheetml/2006/main" count="1203" uniqueCount="118">
  <si>
    <t>דירה בהנחה</t>
  </si>
  <si>
    <t>שוק חופשי</t>
  </si>
  <si>
    <t>יישוב</t>
  </si>
  <si>
    <t>אחוז הנחה</t>
  </si>
  <si>
    <t>הנחה ממוצעת בעיר (3-5 חדרים)</t>
  </si>
  <si>
    <t>ממוצע מחיר למטר כולל מע"מ (מלבד אילת) וללא הצמדה</t>
  </si>
  <si>
    <t>מחיר משוער לדירת 3 חדרים 80 מ"ר</t>
  </si>
  <si>
    <t>מחיר לאחר הנחת מחיר מטרה 20%</t>
  </si>
  <si>
    <t>מחיר לאחר הנחת מחיר מטרה 300 אלף שקלים</t>
  </si>
  <si>
    <t>מחיר לאחר הנחת מחיר מטרה (20% או 300 אלף שקלים)</t>
  </si>
  <si>
    <t>גובה הנחה דירת 3 חדרים</t>
  </si>
  <si>
    <t>מחיר משוער לדירת 4 חדרים 100 מ"ר</t>
  </si>
  <si>
    <t>גובה הנחה דירת 4 חדרים</t>
  </si>
  <si>
    <t>מחיר משוער לדירת 5 חדרים 120 מ"ר</t>
  </si>
  <si>
    <t>גובה הנחה דירת 5 חדרים</t>
  </si>
  <si>
    <t>סה"כ דירות בהגרלה</t>
  </si>
  <si>
    <t>מחיר ממוצע למ"ר שוק חופשי 2023</t>
  </si>
  <si>
    <t>מספר עסקאות 2023</t>
  </si>
  <si>
    <t>צפת</t>
  </si>
  <si>
    <t>אילת</t>
  </si>
  <si>
    <t>פתח תקווה</t>
  </si>
  <si>
    <t>קרית מלאכי</t>
  </si>
  <si>
    <t>בית דגן*</t>
  </si>
  <si>
    <t>אשקלון</t>
  </si>
  <si>
    <t>קרית עקרון*</t>
  </si>
  <si>
    <t>קרית גת</t>
  </si>
  <si>
    <t>רחובות</t>
  </si>
  <si>
    <t>מעלות תרשיחא</t>
  </si>
  <si>
    <t>בני עי"ש*</t>
  </si>
  <si>
    <t>מודיעין מכבים רעות</t>
  </si>
  <si>
    <t>קרית שמונה</t>
  </si>
  <si>
    <t>אלעד</t>
  </si>
  <si>
    <t>רכסים</t>
  </si>
  <si>
    <t>ירושלים</t>
  </si>
  <si>
    <t>סה"כ</t>
  </si>
  <si>
    <t>* לפי מחירי שוק חופשי יד שניה (אין עסקאות חדשות)</t>
  </si>
  <si>
    <t>מחיר משוער בהגרלה</t>
  </si>
  <si>
    <t>גובה הנחה דירת 3 חדרים 80 מ"ר</t>
  </si>
  <si>
    <t>מחיר משוער בשוק החופשי</t>
  </si>
  <si>
    <t>גובה הנחה דירת 4 חדרים 100 מ"ר</t>
  </si>
  <si>
    <t>גובה הנחה דירת 5 חדרים 120 מ"ר</t>
  </si>
  <si>
    <t>הרשמה</t>
  </si>
  <si>
    <t>סוג הגרלה</t>
  </si>
  <si>
    <t>מספר הגרלה</t>
  </si>
  <si>
    <t>יזם</t>
  </si>
  <si>
    <t>מחיר למטרכולל מע"מ (מלבד אילת) וללא הצמדה</t>
  </si>
  <si>
    <t>זכאות</t>
  </si>
  <si>
    <t>סיום הרשמה</t>
  </si>
  <si>
    <t>דירות בהגרלה</t>
  </si>
  <si>
    <t>מתוכם דירות לבני מקום</t>
  </si>
  <si>
    <t>נרשמים בהגרלה</t>
  </si>
  <si>
    <t>מתוכם נרשמים בני מקום</t>
  </si>
  <si>
    <t>מענק</t>
  </si>
  <si>
    <t>להרשמה</t>
  </si>
  <si>
    <t>התקיימה הגרלה</t>
  </si>
  <si>
    <t>עמרם אברהם חברה לבנין בע"מ</t>
  </si>
  <si>
    <t>חסרי דיור</t>
  </si>
  <si>
    <t>₪60,000</t>
  </si>
  <si>
    <t>₪0</t>
  </si>
  <si>
    <t>שם שיכון ויזמות בע"מ</t>
  </si>
  <si>
    <t>אי.אס.איי אבן הבונים בנייה בע"מ</t>
  </si>
  <si>
    <t>שייסנר בע"מ</t>
  </si>
  <si>
    <t>אסיה סיירוס פיתוח וייזום בע"מ</t>
  </si>
  <si>
    <t>אחים בוסקילה בע"מ</t>
  </si>
  <si>
    <t>בובליל נכסים בע"מ</t>
  </si>
  <si>
    <t>קלוד נחמיאס יזום והשקעות בע"מ</t>
  </si>
  <si>
    <t>אורות גת בע"מ</t>
  </si>
  <si>
    <t>מגידו י.ק. יזום בע"מ</t>
  </si>
  <si>
    <t>עיוש רפאל בעמ</t>
  </si>
  <si>
    <t>א.א.י.אבו החזקות בע"מ</t>
  </si>
  <si>
    <t>אייל פרץ יזמות ונדל"ן 2011 בע"מ</t>
  </si>
  <si>
    <t>א.ד.מ. בוני ישראל יזמות ובניה בע"מ</t>
  </si>
  <si>
    <t>י.ח. דמרי בניה ופיתוח בע"מ</t>
  </si>
  <si>
    <t>רייסדור יזמות בע"מ</t>
  </si>
  <si>
    <t>וינדור בקריה בע"מ</t>
  </si>
  <si>
    <t>מ.א.י אביבי ייזום ובנייה בע"מ</t>
  </si>
  <si>
    <t>טריסון יזום ובניה בע"מ</t>
  </si>
  <si>
    <t>אפי קפיטל פרוייקטים בע"מ</t>
  </si>
  <si>
    <t>קרדן נדל"ן יזום ופיתוח בע"מ</t>
  </si>
  <si>
    <t>מ.ב.צ. יזמות והשקעות בע"מ</t>
  </si>
  <si>
    <t>מרדכי אביב. מפעלי בניה בעמ</t>
  </si>
  <si>
    <t>פרץ לוזון, בנין ופתוח בע"מ</t>
  </si>
  <si>
    <t>אחים אוזן חברה לבניה בע"מ</t>
  </si>
  <si>
    <t>אביסרור משה ובניו עבודות בנין ופתוח</t>
  </si>
  <si>
    <t>רמי צרפתי חברה לבניה בע"מ</t>
  </si>
  <si>
    <t>בן.ארי. (י.מ.) הנדסת בניין בע"מ , שמ אטיאס - יעוץ והשקעות בע"מ</t>
  </si>
  <si>
    <t>שי-חי יזמות והשקעות בע"מ</t>
  </si>
  <si>
    <t>כ. כוכב הנגב - חברה לבנין ופתוח (90</t>
  </si>
  <si>
    <t>קבוצת רייבי השקעות , בית שלמה בנייה , סייבר איט איז</t>
  </si>
  <si>
    <t>מאונטיין גרדנס רזידנס בע"מ</t>
  </si>
  <si>
    <t>₪40,000</t>
  </si>
  <si>
    <t>שתית בע"מ</t>
  </si>
  <si>
    <t>י.ע.ו. חברה לבניה פיתוח והשקעו</t>
  </si>
  <si>
    <t>מימושים מגשימים פוטנציאל בע"מ</t>
  </si>
  <si>
    <t>אדור א.ד. פרוייקטים בע"מ</t>
  </si>
  <si>
    <t>פרץ בוני הנגב (1993) בע"מ</t>
  </si>
  <si>
    <t>תעז יזמות בע"מ</t>
  </si>
  <si>
    <t>נתנאל גרופ בע"מ</t>
  </si>
  <si>
    <t>רן - אור הנדסה בניה והשקעות בע"מ</t>
  </si>
  <si>
    <t>עיר דוד - בניה ופיתוח (1993) בע"מ</t>
  </si>
  <si>
    <t>קראו א.ג.א. בע"מ</t>
  </si>
  <si>
    <t>הדס קפיטל (ז.ס.ב) בע"מ , גילת מגורים (ג-ר) בע"מ</t>
  </si>
  <si>
    <t>זוהר וצפריר שרבט יזמות ובניה (2001)</t>
  </si>
  <si>
    <t>אפי קפיטל בינוי בע"מ</t>
  </si>
  <si>
    <t>הדס קפיטל מכרזים פ-ג בע"מ</t>
  </si>
  <si>
    <t>אקה פיתוח ותשתיות בע"מ</t>
  </si>
  <si>
    <t>אי.אס.איי אחזקות בע"מ</t>
  </si>
  <si>
    <t>גלנור - ידות אלעד בע"מ</t>
  </si>
  <si>
    <t>משולם לוינשטין הנדסה וקבלנות ב</t>
  </si>
  <si>
    <t>עץ השקד נדל"ן בע"מ</t>
  </si>
  <si>
    <t>קוטלר עדיקא חברה לבניה בעמ</t>
  </si>
  <si>
    <t>אחוז הנחה ממחיר למ"ר</t>
  </si>
  <si>
    <t>הנחה ממחיר ממוצע</t>
  </si>
  <si>
    <t>מחיר ממוצע שוק חופשי 4 חדרים 2023</t>
  </si>
  <si>
    <t>פרטים</t>
  </si>
  <si>
    <t>קרית גת צפון</t>
  </si>
  <si>
    <t>קרית גת מערב</t>
  </si>
  <si>
    <t xml:space="preserve">קרית גת מערב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</si>
</sst>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);\(#,##0\)"/>
    <numFmt numFmtId="165" formatCode="mm/dd/yyyy"/>
  </numFmts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scheme val="minor"/>
    </font>
    <font>
      <i/>
      <sz val="10"/>
      <color theme="1"/>
      <name val="Arial"/>
      <scheme val="minor"/>
    </font>
    <font>
      <sz val="10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D9EAD3"/>
        <bgColor rgb="FFD9EAD3"/>
      </patternFill>
    </fill>
    <fill>
      <patternFill patternType="solid">
        <fgColor rgb="FFF4CCCC"/>
        <bgColor rgb="FFF4CCCC"/>
      </patternFill>
    </fill>
    <fill>
      <patternFill patternType="solid">
        <fgColor rgb="FFFCE5CD"/>
        <bgColor rgb="FFFCE5C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1" fillId="0" borderId="0" xfId="0" applyFont="1" applyAlignment="1">
      <alignment wrapText="1"/>
    </xf>
    <xf numFmtId="0" fontId="1" fillId="3" borderId="0" xfId="0" applyFont="1" applyFill="1" applyAlignment="1">
      <alignment wrapText="1"/>
    </xf>
    <xf numFmtId="0" fontId="1" fillId="4" borderId="0" xfId="0" applyFont="1" applyFill="1" applyAlignment="1">
      <alignment wrapText="1"/>
    </xf>
    <xf numFmtId="0" fontId="1" fillId="0" borderId="0" xfId="0" applyFont="1" applyAlignment="1"/>
    <xf numFmtId="10" fontId="1" fillId="0" borderId="0" xfId="0" applyNumberFormat="1" applyFont="1" applyAlignment="1"/>
    <xf numFmtId="164" fontId="1" fillId="0" borderId="0" xfId="0" applyNumberFormat="1" applyFont="1" applyAlignment="1"/>
    <xf numFmtId="4" fontId="1" fillId="0" borderId="0" xfId="0" applyNumberFormat="1" applyFont="1" applyAlignment="1"/>
    <xf numFmtId="3" fontId="1" fillId="0" borderId="0" xfId="0" applyNumberFormat="1" applyFont="1" applyAlignment="1"/>
    <xf numFmtId="0" fontId="1" fillId="0" borderId="0" xfId="0" applyFont="1" applyAlignment="1"/>
    <xf numFmtId="0" fontId="2" fillId="0" borderId="0" xfId="0" applyFont="1"/>
    <xf numFmtId="4" fontId="2" fillId="0" borderId="0" xfId="0" applyNumberFormat="1" applyFont="1" applyAlignment="1"/>
    <xf numFmtId="3" fontId="2" fillId="0" borderId="0" xfId="0" applyNumberFormat="1" applyFont="1" applyAlignment="1"/>
    <xf numFmtId="0" fontId="3" fillId="0" borderId="0" xfId="0" applyFont="1" applyAlignment="1"/>
    <xf numFmtId="0" fontId="1" fillId="5" borderId="0" xfId="0" applyFont="1" applyFill="1" applyAlignment="1">
      <alignment wrapText="1"/>
    </xf>
    <xf numFmtId="165" fontId="1" fillId="0" borderId="0" xfId="0" applyNumberFormat="1" applyFont="1" applyAlignment="1"/>
    <xf numFmtId="0" fontId="4" fillId="0" borderId="0" xfId="0" applyFont="1" applyAlignment="1"/>
    <xf numFmtId="164" fontId="4" fillId="0" borderId="0" xfId="0" applyNumberFormat="1" applyFont="1" applyAlignment="1"/>
    <xf numFmtId="0" fontId="4" fillId="4" borderId="0" xfId="0" applyFont="1" applyFill="1" applyAlignment="1">
      <alignment wrapText="1"/>
    </xf>
    <xf numFmtId="3" fontId="4" fillId="0" borderId="0" xfId="0" applyNumberFormat="1" applyFont="1" applyAlignment="1"/>
    <xf numFmtId="10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S20"/>
  <sheetViews>
    <sheetView rightToLeft="1" workbookViewId="0">
      <pane ySplit="2" topLeftCell="A3" activePane="bottomLeft" state="frozen"/>
      <selection pane="bottomLeft" activeCell="Z18" sqref="Z18"/>
    </sheetView>
  </sheetViews>
  <sheetFormatPr defaultColWidth="12.5703125" defaultRowHeight="15.75" customHeight="1" x14ac:dyDescent="0.2"/>
  <cols>
    <col min="1" max="1" width="13.5703125" customWidth="1"/>
    <col min="2" max="2" width="10.85546875" customWidth="1"/>
    <col min="3" max="3" width="13.140625" hidden="1" customWidth="1"/>
    <col min="4" max="4" width="12.140625" hidden="1" customWidth="1"/>
    <col min="5" max="19" width="11.42578125" hidden="1" customWidth="1"/>
    <col min="20" max="20" width="11.42578125" customWidth="1"/>
    <col min="21" max="24" width="11.7109375" hidden="1" customWidth="1"/>
    <col min="25" max="25" width="8.85546875" hidden="1" customWidth="1"/>
  </cols>
  <sheetData>
    <row r="1" spans="1:45" x14ac:dyDescent="0.2">
      <c r="A1" s="1"/>
      <c r="B1" s="2"/>
      <c r="C1" s="1"/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</row>
    <row r="2" spans="1:45" x14ac:dyDescent="0.2">
      <c r="A2" s="1" t="s">
        <v>2</v>
      </c>
      <c r="B2" s="2" t="s">
        <v>3</v>
      </c>
      <c r="C2" s="2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4" t="s">
        <v>9</v>
      </c>
      <c r="I2" s="4" t="s">
        <v>9</v>
      </c>
      <c r="J2" s="4" t="s">
        <v>9</v>
      </c>
      <c r="K2" s="5" t="s">
        <v>10</v>
      </c>
      <c r="L2" s="5" t="s">
        <v>11</v>
      </c>
      <c r="M2" s="5" t="s">
        <v>7</v>
      </c>
      <c r="N2" s="5" t="s">
        <v>8</v>
      </c>
      <c r="O2" s="5" t="s">
        <v>12</v>
      </c>
      <c r="P2" s="5" t="s">
        <v>13</v>
      </c>
      <c r="Q2" s="5" t="s">
        <v>7</v>
      </c>
      <c r="R2" s="5" t="s">
        <v>8</v>
      </c>
      <c r="S2" s="5" t="s">
        <v>14</v>
      </c>
      <c r="T2" s="1" t="s">
        <v>15</v>
      </c>
      <c r="U2" s="1" t="s">
        <v>16</v>
      </c>
      <c r="V2" s="1" t="s">
        <v>6</v>
      </c>
      <c r="W2" s="1" t="s">
        <v>11</v>
      </c>
      <c r="X2" s="1" t="s">
        <v>13</v>
      </c>
      <c r="Y2" s="1" t="s">
        <v>17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2">
      <c r="A3" s="6" t="s">
        <v>19</v>
      </c>
      <c r="B3" s="7">
        <v>-0.54410000000000003</v>
      </c>
      <c r="C3" s="8">
        <f>AVERAGE(K3,O3,S3)</f>
        <v>1353520</v>
      </c>
      <c r="D3" s="9">
        <v>12206</v>
      </c>
      <c r="E3" s="8">
        <f>D3*80</f>
        <v>976480</v>
      </c>
      <c r="F3" s="8">
        <f>E3*0.8</f>
        <v>781184</v>
      </c>
      <c r="G3" s="8">
        <f>F3-300000</f>
        <v>481184</v>
      </c>
      <c r="H3" s="8">
        <f>IF(G3&gt;F3,G3,F3)</f>
        <v>781184</v>
      </c>
      <c r="I3" s="8">
        <f>IF(N3&gt;M3,N3,M3)</f>
        <v>976480</v>
      </c>
      <c r="J3" s="8">
        <f>IF(R3&gt;Q3,R3,Q3)</f>
        <v>1171776</v>
      </c>
      <c r="K3" s="8">
        <f>V3-H3</f>
        <v>1082816</v>
      </c>
      <c r="L3" s="8">
        <f>D3*100</f>
        <v>1220600</v>
      </c>
      <c r="M3" s="8">
        <f>L3*0.8</f>
        <v>976480</v>
      </c>
      <c r="N3" s="8">
        <f>M3-300000</f>
        <v>676480</v>
      </c>
      <c r="O3" s="8">
        <f>W3-I3</f>
        <v>1353520</v>
      </c>
      <c r="P3" s="8">
        <f>D3*120</f>
        <v>1464720</v>
      </c>
      <c r="Q3" s="8">
        <f>P3*0.8</f>
        <v>1171776</v>
      </c>
      <c r="R3" s="8">
        <f>Q3-300000</f>
        <v>871776</v>
      </c>
      <c r="S3" s="10">
        <f>X3-J3</f>
        <v>1624224</v>
      </c>
      <c r="T3" s="11"/>
      <c r="U3" s="10">
        <v>23300</v>
      </c>
      <c r="V3" s="10">
        <f>U3*80</f>
        <v>1864000</v>
      </c>
      <c r="W3" s="10">
        <f>U3*100</f>
        <v>2330000</v>
      </c>
      <c r="X3" s="10">
        <f>U3*120</f>
        <v>2796000</v>
      </c>
      <c r="Y3" s="11">
        <v>73</v>
      </c>
    </row>
    <row r="4" spans="1:45" x14ac:dyDescent="0.2">
      <c r="A4" s="6" t="s">
        <v>18</v>
      </c>
      <c r="B4" s="7">
        <v>-0.4824</v>
      </c>
      <c r="C4" s="8">
        <f>AVERAGE(K4,O4,S4)</f>
        <v>1127453.5999999999</v>
      </c>
      <c r="D4" s="9">
        <v>8656.83</v>
      </c>
      <c r="E4" s="8">
        <f>D4*80</f>
        <v>692546.4</v>
      </c>
      <c r="F4" s="8">
        <f>E4*0.8</f>
        <v>554037.12</v>
      </c>
      <c r="G4" s="8">
        <f>F4-300000</f>
        <v>254037.12</v>
      </c>
      <c r="H4" s="8">
        <f>IF(G4&gt;F4,G4,F4)</f>
        <v>554037.12</v>
      </c>
      <c r="I4" s="8">
        <f>IF(N4&gt;M4,N4,M4)</f>
        <v>692546.4</v>
      </c>
      <c r="J4" s="8">
        <f>IF(R4&gt;Q4,R4,Q4)</f>
        <v>831055.68</v>
      </c>
      <c r="K4" s="8">
        <f>V4-H4</f>
        <v>901962.88</v>
      </c>
      <c r="L4" s="8">
        <f>D4*100</f>
        <v>865683</v>
      </c>
      <c r="M4" s="8">
        <f>L4*0.8</f>
        <v>692546.4</v>
      </c>
      <c r="N4" s="8">
        <f>M4-300000</f>
        <v>392546.4</v>
      </c>
      <c r="O4" s="8">
        <f>W4-I4</f>
        <v>1127453.6000000001</v>
      </c>
      <c r="P4" s="8">
        <f>D4*120</f>
        <v>1038819.6</v>
      </c>
      <c r="Q4" s="8">
        <f>P4*0.8</f>
        <v>831055.68</v>
      </c>
      <c r="R4" s="8">
        <f>Q4-300000</f>
        <v>531055.68000000005</v>
      </c>
      <c r="S4" s="10">
        <f>X4-J4</f>
        <v>1352944.3199999998</v>
      </c>
      <c r="T4" s="11"/>
      <c r="U4" s="10">
        <v>18200</v>
      </c>
      <c r="V4" s="10">
        <f>U4*80</f>
        <v>1456000</v>
      </c>
      <c r="W4" s="10">
        <f>U4*100</f>
        <v>1820000</v>
      </c>
      <c r="X4" s="10">
        <f>U4*120</f>
        <v>2184000</v>
      </c>
      <c r="Y4" s="11">
        <v>46</v>
      </c>
    </row>
    <row r="5" spans="1:45" x14ac:dyDescent="0.2">
      <c r="A5" s="11" t="s">
        <v>22</v>
      </c>
      <c r="B5" s="7">
        <v>-0.42149999999999999</v>
      </c>
      <c r="C5" s="8">
        <f>AVERAGE(K5,O5,S5)</f>
        <v>974677.6</v>
      </c>
      <c r="D5" s="9">
        <v>13816.53</v>
      </c>
      <c r="E5" s="8">
        <f>D5*80</f>
        <v>1105322.4000000001</v>
      </c>
      <c r="F5" s="8">
        <f>E5*0.8</f>
        <v>884257.92000000016</v>
      </c>
      <c r="G5" s="8">
        <f>F5-300000</f>
        <v>584257.92000000016</v>
      </c>
      <c r="H5" s="8">
        <f>IF(G5&gt;F5,G5,F5)</f>
        <v>884257.92000000016</v>
      </c>
      <c r="I5" s="8">
        <f>IF(N5&gt;M5,N5,M5)</f>
        <v>1105322.4000000001</v>
      </c>
      <c r="J5" s="8">
        <f>IF(R5&gt;Q5,R5,Q5)</f>
        <v>1326386.8800000001</v>
      </c>
      <c r="K5" s="8">
        <f>V5-H5</f>
        <v>779742.07999999984</v>
      </c>
      <c r="L5" s="8">
        <f>D5*100</f>
        <v>1381653</v>
      </c>
      <c r="M5" s="8">
        <f>L5*0.8</f>
        <v>1105322.4000000001</v>
      </c>
      <c r="N5" s="8">
        <f>M5-300000</f>
        <v>805322.40000000014</v>
      </c>
      <c r="O5" s="8">
        <f>W5-I5</f>
        <v>974677.59999999986</v>
      </c>
      <c r="P5" s="8">
        <f>D5*120</f>
        <v>1657983.6</v>
      </c>
      <c r="Q5" s="8">
        <f>P5*0.8</f>
        <v>1326386.8800000001</v>
      </c>
      <c r="R5" s="8">
        <f>Q5-300000</f>
        <v>1026386.8800000001</v>
      </c>
      <c r="S5" s="10">
        <f>X5-J5</f>
        <v>1169613.1199999999</v>
      </c>
      <c r="T5" s="11"/>
      <c r="U5" s="10">
        <v>20800</v>
      </c>
      <c r="V5" s="10">
        <f>U5*80</f>
        <v>1664000</v>
      </c>
      <c r="W5" s="10">
        <f>U5*100</f>
        <v>2080000</v>
      </c>
      <c r="X5" s="10">
        <f>U5*120</f>
        <v>2496000</v>
      </c>
      <c r="Y5" s="11">
        <v>13</v>
      </c>
    </row>
    <row r="6" spans="1:45" x14ac:dyDescent="0.2">
      <c r="A6" s="6" t="s">
        <v>20</v>
      </c>
      <c r="B6" s="7">
        <v>-0.42059999999999997</v>
      </c>
      <c r="C6" s="8">
        <f>AVERAGE(K6,O6,S6)</f>
        <v>1317745.5999999999</v>
      </c>
      <c r="D6" s="9">
        <v>17028.18</v>
      </c>
      <c r="E6" s="8">
        <f>D6*80</f>
        <v>1362254.4</v>
      </c>
      <c r="F6" s="8">
        <f>E6*0.8</f>
        <v>1089803.52</v>
      </c>
      <c r="G6" s="8">
        <f>F6-300000</f>
        <v>789803.52000000002</v>
      </c>
      <c r="H6" s="8">
        <f>IF(G6&gt;F6,G6,F6)</f>
        <v>1089803.52</v>
      </c>
      <c r="I6" s="8">
        <f>IF(N6&gt;M6,N6,M6)</f>
        <v>1362254.4000000001</v>
      </c>
      <c r="J6" s="8">
        <f>IF(R6&gt;Q6,R6,Q6)</f>
        <v>1634705.2800000003</v>
      </c>
      <c r="K6" s="8">
        <f>V6-H6</f>
        <v>1054196.48</v>
      </c>
      <c r="L6" s="8">
        <f>D6*100</f>
        <v>1702818</v>
      </c>
      <c r="M6" s="8">
        <f>L6*0.8</f>
        <v>1362254.4000000001</v>
      </c>
      <c r="N6" s="8">
        <f>M6-300000</f>
        <v>1062254.4000000001</v>
      </c>
      <c r="O6" s="8">
        <f>W6-I6</f>
        <v>1317745.5999999999</v>
      </c>
      <c r="P6" s="8">
        <f>D6*120</f>
        <v>2043381.6</v>
      </c>
      <c r="Q6" s="8">
        <f>P6*0.8</f>
        <v>1634705.2800000003</v>
      </c>
      <c r="R6" s="8">
        <f>Q6-300000</f>
        <v>1334705.2800000003</v>
      </c>
      <c r="S6" s="10">
        <f>X6-J6</f>
        <v>1581294.7199999997</v>
      </c>
      <c r="T6" s="11"/>
      <c r="U6" s="10">
        <v>26800</v>
      </c>
      <c r="V6" s="10">
        <f>U6*80</f>
        <v>2144000</v>
      </c>
      <c r="W6" s="10">
        <f>U6*100</f>
        <v>2680000</v>
      </c>
      <c r="X6" s="10">
        <f>U6*120</f>
        <v>3216000</v>
      </c>
      <c r="Y6" s="10">
        <v>512</v>
      </c>
    </row>
    <row r="7" spans="1:45" x14ac:dyDescent="0.2">
      <c r="A7" s="6" t="s">
        <v>23</v>
      </c>
      <c r="B7" s="7">
        <v>-0.40510000000000002</v>
      </c>
      <c r="C7" s="8">
        <f>AVERAGE(K7,O7,S7)</f>
        <v>856647.19999999984</v>
      </c>
      <c r="D7" s="9">
        <v>12916.91</v>
      </c>
      <c r="E7" s="8">
        <f>D7*80</f>
        <v>1033352.8</v>
      </c>
      <c r="F7" s="8">
        <f>E7*0.8</f>
        <v>826682.24000000011</v>
      </c>
      <c r="G7" s="8">
        <f>F7-300000</f>
        <v>526682.24000000011</v>
      </c>
      <c r="H7" s="8">
        <f>IF(G7&gt;F7,G7,F7)</f>
        <v>826682.24000000011</v>
      </c>
      <c r="I7" s="8">
        <f>IF(N7&gt;M7,N7,M7)</f>
        <v>1033352.8</v>
      </c>
      <c r="J7" s="8">
        <f>IF(R7&gt;Q7,R7,Q7)</f>
        <v>1240023.3600000001</v>
      </c>
      <c r="K7" s="8">
        <f>V7-H7</f>
        <v>685317.75999999989</v>
      </c>
      <c r="L7" s="8">
        <f>D7*100</f>
        <v>1291691</v>
      </c>
      <c r="M7" s="8">
        <f>L7*0.8</f>
        <v>1033352.8</v>
      </c>
      <c r="N7" s="8">
        <f>M7-300000</f>
        <v>733352.8</v>
      </c>
      <c r="O7" s="8">
        <f>W7-I7</f>
        <v>856647.2</v>
      </c>
      <c r="P7" s="8">
        <f>D7*120</f>
        <v>1550029.2</v>
      </c>
      <c r="Q7" s="8">
        <f>P7*0.8</f>
        <v>1240023.3600000001</v>
      </c>
      <c r="R7" s="8">
        <f>Q7-300000</f>
        <v>940023.3600000001</v>
      </c>
      <c r="S7" s="10">
        <f>X7-J7</f>
        <v>1027976.6399999999</v>
      </c>
      <c r="T7" s="11"/>
      <c r="U7" s="10">
        <v>18900</v>
      </c>
      <c r="V7" s="10">
        <f>U7*80</f>
        <v>1512000</v>
      </c>
      <c r="W7" s="10">
        <f>U7*100</f>
        <v>1890000</v>
      </c>
      <c r="X7" s="10">
        <f>U7*120</f>
        <v>2268000</v>
      </c>
      <c r="Y7" s="10">
        <v>250</v>
      </c>
    </row>
    <row r="8" spans="1:45" x14ac:dyDescent="0.2">
      <c r="A8" s="6" t="s">
        <v>27</v>
      </c>
      <c r="B8" s="7">
        <v>-0.37930000000000003</v>
      </c>
      <c r="C8" s="8">
        <f>AVERAGE(K8,O8,S8)</f>
        <v>545536</v>
      </c>
      <c r="D8" s="9">
        <v>9055.7999999999993</v>
      </c>
      <c r="E8" s="8">
        <f>D8*80</f>
        <v>724464</v>
      </c>
      <c r="F8" s="8">
        <f>E8*0.8</f>
        <v>579571.20000000007</v>
      </c>
      <c r="G8" s="8">
        <f>F8-300000</f>
        <v>279571.20000000007</v>
      </c>
      <c r="H8" s="8">
        <f>IF(G8&gt;F8,G8,F8)</f>
        <v>579571.20000000007</v>
      </c>
      <c r="I8" s="8">
        <f>IF(N8&gt;M8,N8,M8)</f>
        <v>724464</v>
      </c>
      <c r="J8" s="8">
        <f>IF(R8&gt;Q8,R8,Q8)</f>
        <v>869356.8</v>
      </c>
      <c r="K8" s="8">
        <f>V8-H8</f>
        <v>436428.79999999993</v>
      </c>
      <c r="L8" s="8">
        <f>D8*100</f>
        <v>905579.99999999988</v>
      </c>
      <c r="M8" s="8">
        <f>L8*0.8</f>
        <v>724464</v>
      </c>
      <c r="N8" s="8">
        <f>M8-300000</f>
        <v>424464</v>
      </c>
      <c r="O8" s="8">
        <f>W8-I8</f>
        <v>545536</v>
      </c>
      <c r="P8" s="8">
        <f>D8*120</f>
        <v>1086696</v>
      </c>
      <c r="Q8" s="8">
        <f>P8*0.8</f>
        <v>869356.8</v>
      </c>
      <c r="R8" s="8">
        <f>Q8-300000</f>
        <v>569356.80000000005</v>
      </c>
      <c r="S8" s="10">
        <f>X8-J8</f>
        <v>654643.19999999995</v>
      </c>
      <c r="T8" s="11"/>
      <c r="U8" s="10">
        <v>12700</v>
      </c>
      <c r="V8" s="10">
        <f>U8*80</f>
        <v>1016000</v>
      </c>
      <c r="W8" s="10">
        <f>U8*100</f>
        <v>1270000</v>
      </c>
      <c r="X8" s="10">
        <f>U8*120</f>
        <v>1524000</v>
      </c>
      <c r="Y8" s="11">
        <v>54</v>
      </c>
    </row>
    <row r="9" spans="1:45" x14ac:dyDescent="0.2">
      <c r="A9" s="6" t="s">
        <v>24</v>
      </c>
      <c r="B9" s="7">
        <v>-0.37240000000000001</v>
      </c>
      <c r="C9" s="8">
        <f>AVERAGE(K9,O9,S9)</f>
        <v>980346.39999999991</v>
      </c>
      <c r="D9" s="9">
        <v>15620.67</v>
      </c>
      <c r="E9" s="8">
        <f>D9*80</f>
        <v>1249653.6000000001</v>
      </c>
      <c r="F9" s="8">
        <f>E9*0.8</f>
        <v>999722.88000000012</v>
      </c>
      <c r="G9" s="8">
        <f>F9-300000</f>
        <v>699722.88000000012</v>
      </c>
      <c r="H9" s="8">
        <f>IF(G9&gt;F9,G9,F9)</f>
        <v>999722.88000000012</v>
      </c>
      <c r="I9" s="8">
        <f>IF(N9&gt;M9,N9,M9)</f>
        <v>1249653.6000000001</v>
      </c>
      <c r="J9" s="8">
        <f>IF(R9&gt;Q9,R9,Q9)</f>
        <v>1499584.32</v>
      </c>
      <c r="K9" s="8">
        <f>V9-H9</f>
        <v>784277.11999999988</v>
      </c>
      <c r="L9" s="8">
        <f>D9*100</f>
        <v>1562067</v>
      </c>
      <c r="M9" s="8">
        <f>L9*0.8</f>
        <v>1249653.6000000001</v>
      </c>
      <c r="N9" s="8">
        <f>M9-300000</f>
        <v>949653.60000000009</v>
      </c>
      <c r="O9" s="8">
        <f>W9-I9</f>
        <v>980346.39999999991</v>
      </c>
      <c r="P9" s="8">
        <f>D9*120</f>
        <v>1874480.4</v>
      </c>
      <c r="Q9" s="8">
        <f>P9*0.8</f>
        <v>1499584.32</v>
      </c>
      <c r="R9" s="8">
        <f>Q9-300000</f>
        <v>1199584.32</v>
      </c>
      <c r="S9" s="10">
        <f>X9-J9</f>
        <v>1176415.68</v>
      </c>
      <c r="T9" s="11"/>
      <c r="U9" s="10">
        <v>22300</v>
      </c>
      <c r="V9" s="10">
        <f>U9*80</f>
        <v>1784000</v>
      </c>
      <c r="W9" s="10">
        <f>U9*100</f>
        <v>2230000</v>
      </c>
      <c r="X9" s="10">
        <f>U9*120</f>
        <v>2676000</v>
      </c>
      <c r="Y9" s="11">
        <v>9</v>
      </c>
    </row>
    <row r="10" spans="1:45" x14ac:dyDescent="0.2">
      <c r="A10" s="11" t="s">
        <v>21</v>
      </c>
      <c r="B10" s="7">
        <v>-0.35449999999999998</v>
      </c>
      <c r="C10" s="8">
        <f>AVERAGE(K10,O10,S10)</f>
        <v>926466.4</v>
      </c>
      <c r="D10" s="9">
        <v>12169.17</v>
      </c>
      <c r="E10" s="8">
        <f>D10*80</f>
        <v>973533.6</v>
      </c>
      <c r="F10" s="8">
        <f>E10*0.8</f>
        <v>778826.88</v>
      </c>
      <c r="G10" s="8">
        <f>F10-300000</f>
        <v>478826.88</v>
      </c>
      <c r="H10" s="8">
        <f>IF(G10&gt;F10,G10,F10)</f>
        <v>778826.88</v>
      </c>
      <c r="I10" s="8">
        <f>IF(N10&gt;M10,N10,M10)</f>
        <v>973533.60000000009</v>
      </c>
      <c r="J10" s="8">
        <f>IF(R10&gt;Q10,R10,Q10)</f>
        <v>1168240.32</v>
      </c>
      <c r="K10" s="8">
        <f>V10-H10</f>
        <v>741173.12</v>
      </c>
      <c r="L10" s="8">
        <f>D10*100</f>
        <v>1216917</v>
      </c>
      <c r="M10" s="8">
        <f>L10*0.8</f>
        <v>973533.60000000009</v>
      </c>
      <c r="N10" s="8">
        <f>M10-300000</f>
        <v>673533.60000000009</v>
      </c>
      <c r="O10" s="8">
        <f>W10-I10</f>
        <v>926466.39999999991</v>
      </c>
      <c r="P10" s="8">
        <f>D10*120</f>
        <v>1460300.4</v>
      </c>
      <c r="Q10" s="8">
        <f>P10*0.8</f>
        <v>1168240.32</v>
      </c>
      <c r="R10" s="8">
        <f>Q10-300000</f>
        <v>868240.32000000007</v>
      </c>
      <c r="S10" s="10">
        <f>X10-J10</f>
        <v>1111759.68</v>
      </c>
      <c r="T10" s="11"/>
      <c r="U10" s="10">
        <v>19000</v>
      </c>
      <c r="V10" s="10">
        <f>U10*80</f>
        <v>1520000</v>
      </c>
      <c r="W10" s="10">
        <f>U10*100</f>
        <v>1900000</v>
      </c>
      <c r="X10" s="10">
        <f>U10*120</f>
        <v>2280000</v>
      </c>
      <c r="Y10" s="11">
        <v>62</v>
      </c>
    </row>
    <row r="11" spans="1:45" x14ac:dyDescent="0.2">
      <c r="A11" s="18" t="s">
        <v>116</v>
      </c>
      <c r="B11" s="7">
        <v>-0.34560000000000002</v>
      </c>
      <c r="C11" s="8">
        <f>AVERAGE(K11,O11,S11)</f>
        <v>792479.19999999984</v>
      </c>
      <c r="D11" s="9">
        <v>12719.01</v>
      </c>
      <c r="E11" s="8">
        <f>D11*80</f>
        <v>1017520.8</v>
      </c>
      <c r="F11" s="8">
        <f>E11*0.8</f>
        <v>814016.64000000013</v>
      </c>
      <c r="G11" s="8">
        <f>F11-300000</f>
        <v>514016.64000000013</v>
      </c>
      <c r="H11" s="8">
        <f>IF(G11&gt;F11,G11,F11)</f>
        <v>814016.64000000013</v>
      </c>
      <c r="I11" s="8">
        <f>IF(N11&gt;M11,N11,M11)</f>
        <v>1017520.8</v>
      </c>
      <c r="J11" s="8">
        <f>IF(R11&gt;Q11,R11,Q11)</f>
        <v>1221024.96</v>
      </c>
      <c r="K11" s="8">
        <f>V11-H11</f>
        <v>633983.35999999987</v>
      </c>
      <c r="L11" s="8">
        <f>D11*100</f>
        <v>1271901</v>
      </c>
      <c r="M11" s="8">
        <f>L11*0.8</f>
        <v>1017520.8</v>
      </c>
      <c r="N11" s="8">
        <f>M11-300000</f>
        <v>717520.8</v>
      </c>
      <c r="O11" s="8">
        <f>W11-I11</f>
        <v>792479.2</v>
      </c>
      <c r="P11" s="8">
        <f>D11*120</f>
        <v>1526281.2</v>
      </c>
      <c r="Q11" s="8">
        <f>P11*0.8</f>
        <v>1221024.96</v>
      </c>
      <c r="R11" s="8">
        <f>Q11-300000</f>
        <v>921024.96</v>
      </c>
      <c r="S11" s="10">
        <f>X11-J11</f>
        <v>950975.04</v>
      </c>
      <c r="T11" s="10"/>
      <c r="U11" s="10">
        <v>18100</v>
      </c>
      <c r="V11" s="10">
        <f>U11*80</f>
        <v>1448000</v>
      </c>
      <c r="W11" s="10">
        <f>U11*100</f>
        <v>1810000</v>
      </c>
      <c r="X11" s="10">
        <f>U11*120</f>
        <v>2172000</v>
      </c>
      <c r="Y11" s="11">
        <v>108</v>
      </c>
    </row>
    <row r="12" spans="1:45" x14ac:dyDescent="0.2">
      <c r="A12" s="11" t="s">
        <v>30</v>
      </c>
      <c r="B12" s="7">
        <v>-0.33850000000000002</v>
      </c>
      <c r="C12" s="8">
        <f>AVERAGE(K12,O12,S12)</f>
        <v>486192</v>
      </c>
      <c r="D12" s="9">
        <v>9422.6</v>
      </c>
      <c r="E12" s="8">
        <f>D12*80</f>
        <v>753808</v>
      </c>
      <c r="F12" s="8">
        <f>E12*0.8</f>
        <v>603046.40000000002</v>
      </c>
      <c r="G12" s="8">
        <f>F12-300000</f>
        <v>303046.40000000002</v>
      </c>
      <c r="H12" s="8">
        <f>IF(G12&gt;F12,G12,F12)</f>
        <v>603046.40000000002</v>
      </c>
      <c r="I12" s="8">
        <f>IF(N12&gt;M12,N12,M12)</f>
        <v>753808</v>
      </c>
      <c r="J12" s="8">
        <f>IF(R12&gt;Q12,R12,Q12)</f>
        <v>904569.60000000009</v>
      </c>
      <c r="K12" s="8">
        <f>V12-H12</f>
        <v>388953.59999999998</v>
      </c>
      <c r="L12" s="8">
        <f>D12*100</f>
        <v>942260</v>
      </c>
      <c r="M12" s="8">
        <f>L12*0.8</f>
        <v>753808</v>
      </c>
      <c r="N12" s="8">
        <f>M12-300000</f>
        <v>453808</v>
      </c>
      <c r="O12" s="8">
        <f>W12-I12</f>
        <v>486192</v>
      </c>
      <c r="P12" s="8">
        <f>D12*120</f>
        <v>1130712</v>
      </c>
      <c r="Q12" s="8">
        <f>P12*0.8</f>
        <v>904569.60000000009</v>
      </c>
      <c r="R12" s="8">
        <f>Q12-300000</f>
        <v>604569.60000000009</v>
      </c>
      <c r="S12" s="10">
        <f>X12-J12</f>
        <v>583430.39999999991</v>
      </c>
      <c r="T12" s="11"/>
      <c r="U12" s="10">
        <v>12400</v>
      </c>
      <c r="V12" s="10">
        <f>U12*80</f>
        <v>992000</v>
      </c>
      <c r="W12" s="10">
        <f>U12*100</f>
        <v>1240000</v>
      </c>
      <c r="X12" s="10">
        <f>U12*120</f>
        <v>1488000</v>
      </c>
      <c r="Y12" s="11">
        <v>22</v>
      </c>
    </row>
    <row r="13" spans="1:45" x14ac:dyDescent="0.2">
      <c r="A13" s="6" t="s">
        <v>26</v>
      </c>
      <c r="B13" s="7">
        <v>-0.33260000000000001</v>
      </c>
      <c r="C13" s="8">
        <f>AVERAGE(K13,O13,S13)</f>
        <v>1149441.5999999999</v>
      </c>
      <c r="D13" s="9">
        <v>19006.98</v>
      </c>
      <c r="E13" s="8">
        <f>D13*80</f>
        <v>1520558.4</v>
      </c>
      <c r="F13" s="8">
        <f>E13*0.8</f>
        <v>1216446.72</v>
      </c>
      <c r="G13" s="8">
        <f>F13-300000</f>
        <v>916446.71999999997</v>
      </c>
      <c r="H13" s="8">
        <f>IF(G13&gt;F13,G13,F13)</f>
        <v>1216446.72</v>
      </c>
      <c r="I13" s="8">
        <f>IF(N13&gt;M13,N13,M13)</f>
        <v>1520558.4000000001</v>
      </c>
      <c r="J13" s="8">
        <f>IF(R13&gt;Q13,R13,Q13)</f>
        <v>1824670.08</v>
      </c>
      <c r="K13" s="8">
        <f>V13-H13</f>
        <v>919553.28</v>
      </c>
      <c r="L13" s="8">
        <f>D13*100</f>
        <v>1900698</v>
      </c>
      <c r="M13" s="8">
        <f>L13*0.8</f>
        <v>1520558.4000000001</v>
      </c>
      <c r="N13" s="8">
        <f>M13-300000</f>
        <v>1220558.4000000001</v>
      </c>
      <c r="O13" s="8">
        <f>W13-I13</f>
        <v>1149441.5999999999</v>
      </c>
      <c r="P13" s="8">
        <f>D13*120</f>
        <v>2280837.6</v>
      </c>
      <c r="Q13" s="8">
        <f>P13*0.8</f>
        <v>1824670.08</v>
      </c>
      <c r="R13" s="8">
        <f>Q13-300000</f>
        <v>1524670.08</v>
      </c>
      <c r="S13" s="10">
        <f>X13-J13</f>
        <v>1379329.92</v>
      </c>
      <c r="T13" s="11"/>
      <c r="U13" s="10">
        <v>26700</v>
      </c>
      <c r="V13" s="10">
        <f>U13*80</f>
        <v>2136000</v>
      </c>
      <c r="W13" s="10">
        <f>U13*100</f>
        <v>2670000</v>
      </c>
      <c r="X13" s="10">
        <f>U13*120</f>
        <v>3204000</v>
      </c>
      <c r="Y13" s="11">
        <v>127</v>
      </c>
    </row>
    <row r="14" spans="1:45" x14ac:dyDescent="0.2">
      <c r="A14" s="6" t="s">
        <v>32</v>
      </c>
      <c r="B14" s="7">
        <v>-0.28699999999999998</v>
      </c>
      <c r="C14" s="8">
        <f>AVERAGE(K14,O14,S14)</f>
        <v>534252.79999999993</v>
      </c>
      <c r="D14" s="9">
        <v>12696.84</v>
      </c>
      <c r="E14" s="8">
        <f>D14*80</f>
        <v>1015747.2</v>
      </c>
      <c r="F14" s="8">
        <f>E14*0.8</f>
        <v>812597.76000000001</v>
      </c>
      <c r="G14" s="8">
        <f>F14-300000</f>
        <v>512597.76000000001</v>
      </c>
      <c r="H14" s="8">
        <f>IF(G14&gt;F14,G14,F14)</f>
        <v>812597.76000000001</v>
      </c>
      <c r="I14" s="8">
        <f>IF(N14&gt;M14,N14,M14)</f>
        <v>1015747.2000000001</v>
      </c>
      <c r="J14" s="8">
        <f>IF(R14&gt;Q14,R14,Q14)</f>
        <v>1218896.6400000001</v>
      </c>
      <c r="K14" s="8">
        <f>V14-H14</f>
        <v>427402.23999999999</v>
      </c>
      <c r="L14" s="8">
        <f>D14*100</f>
        <v>1269684</v>
      </c>
      <c r="M14" s="8">
        <f>L14*0.8</f>
        <v>1015747.2000000001</v>
      </c>
      <c r="N14" s="8">
        <f>M14-300000</f>
        <v>715747.20000000007</v>
      </c>
      <c r="O14" s="8">
        <f>W14-I14</f>
        <v>534252.79999999993</v>
      </c>
      <c r="P14" s="8">
        <f>D14*120</f>
        <v>1523620.8</v>
      </c>
      <c r="Q14" s="8">
        <f>P14*0.8</f>
        <v>1218896.6400000001</v>
      </c>
      <c r="R14" s="8">
        <f>Q14-300000</f>
        <v>918896.64000000013</v>
      </c>
      <c r="S14" s="10">
        <f>X14-J14</f>
        <v>641103.35999999987</v>
      </c>
      <c r="T14" s="11"/>
      <c r="U14" s="10">
        <v>15500</v>
      </c>
      <c r="V14" s="10">
        <f>U14*80</f>
        <v>1240000</v>
      </c>
      <c r="W14" s="10">
        <f>U14*100</f>
        <v>1550000</v>
      </c>
      <c r="X14" s="10">
        <f>U14*120</f>
        <v>1860000</v>
      </c>
      <c r="Y14" s="11">
        <v>31</v>
      </c>
    </row>
    <row r="15" spans="1:45" x14ac:dyDescent="0.2">
      <c r="A15" s="6" t="s">
        <v>29</v>
      </c>
      <c r="B15" s="7">
        <v>-0.2641</v>
      </c>
      <c r="C15" s="8">
        <f>AVERAGE(K15,O15,S15)</f>
        <v>1159462.3999999997</v>
      </c>
      <c r="D15" s="9">
        <v>22131.72</v>
      </c>
      <c r="E15" s="8">
        <f>D15*80</f>
        <v>1770537.6</v>
      </c>
      <c r="F15" s="8">
        <f>E15*0.8</f>
        <v>1416430.08</v>
      </c>
      <c r="G15" s="8">
        <f>F15-300000</f>
        <v>1116430.08</v>
      </c>
      <c r="H15" s="8">
        <f>IF(G15&gt;F15,G15,F15)</f>
        <v>1416430.08</v>
      </c>
      <c r="I15" s="8">
        <f>IF(N15&gt;M15,N15,M15)</f>
        <v>1770537.6</v>
      </c>
      <c r="J15" s="8">
        <f>IF(R15&gt;Q15,R15,Q15)</f>
        <v>2124645.1200000006</v>
      </c>
      <c r="K15" s="8">
        <f>V15-H15</f>
        <v>927569.91999999993</v>
      </c>
      <c r="L15" s="8">
        <f>D15*100</f>
        <v>2213172</v>
      </c>
      <c r="M15" s="8">
        <f>L15*0.8</f>
        <v>1770537.6</v>
      </c>
      <c r="N15" s="8">
        <f>M15-300000</f>
        <v>1470537.6</v>
      </c>
      <c r="O15" s="8">
        <f>W15-I15</f>
        <v>1159462.3999999999</v>
      </c>
      <c r="P15" s="8">
        <f>D15*120</f>
        <v>2655806.4000000004</v>
      </c>
      <c r="Q15" s="8">
        <f>P15*0.8</f>
        <v>2124645.1200000006</v>
      </c>
      <c r="R15" s="8">
        <f>Q15-300000</f>
        <v>1824645.1200000006</v>
      </c>
      <c r="S15" s="10">
        <f>X15-J15</f>
        <v>1391354.8799999994</v>
      </c>
      <c r="T15" s="11"/>
      <c r="U15" s="10">
        <v>29300</v>
      </c>
      <c r="V15" s="10">
        <f>U15*80</f>
        <v>2344000</v>
      </c>
      <c r="W15" s="10">
        <f>U15*100</f>
        <v>2930000</v>
      </c>
      <c r="X15" s="10">
        <f>U15*120</f>
        <v>3516000</v>
      </c>
      <c r="Y15" s="11">
        <v>51</v>
      </c>
    </row>
    <row r="16" spans="1:45" x14ac:dyDescent="0.2">
      <c r="A16" s="18" t="s">
        <v>115</v>
      </c>
      <c r="B16" s="22">
        <v>-0.2374</v>
      </c>
      <c r="C16" s="9"/>
      <c r="D16" s="13">
        <v>14721.31</v>
      </c>
      <c r="F16" s="8"/>
      <c r="G16" s="8"/>
      <c r="J16" s="14"/>
      <c r="K16" s="8"/>
      <c r="O16" s="8"/>
      <c r="Q16" s="14"/>
      <c r="R16" s="14"/>
      <c r="T16" s="14"/>
      <c r="U16" s="12"/>
      <c r="V16" s="10"/>
      <c r="W16" s="10"/>
      <c r="X16" s="10"/>
      <c r="Y16" s="12"/>
    </row>
    <row r="17" spans="1:45" x14ac:dyDescent="0.2">
      <c r="A17" s="11" t="s">
        <v>31</v>
      </c>
      <c r="B17" s="7">
        <v>-0.2092</v>
      </c>
      <c r="C17" s="8">
        <f>AVERAGE(K17,O17,S17)</f>
        <v>822937.59999999998</v>
      </c>
      <c r="D17" s="9">
        <v>17713.28</v>
      </c>
      <c r="E17" s="8">
        <f>D17*80</f>
        <v>1417062.3999999999</v>
      </c>
      <c r="F17" s="8">
        <f>E17*0.8</f>
        <v>1133649.9199999999</v>
      </c>
      <c r="G17" s="8">
        <f>F17-300000</f>
        <v>833649.91999999993</v>
      </c>
      <c r="H17" s="8">
        <f>IF(G17&gt;F17,G17,F17)</f>
        <v>1133649.9199999999</v>
      </c>
      <c r="I17" s="8">
        <f>IF(N17&gt;M17,N17,M17)</f>
        <v>1417062.4000000001</v>
      </c>
      <c r="J17" s="8">
        <f>IF(R17&gt;Q17,R17,Q17)</f>
        <v>1700474.8799999999</v>
      </c>
      <c r="K17" s="8">
        <f>V17-H17</f>
        <v>658350.08000000007</v>
      </c>
      <c r="L17" s="8">
        <f>D17*100</f>
        <v>1771328</v>
      </c>
      <c r="M17" s="8">
        <f>L17*0.8</f>
        <v>1417062.4000000001</v>
      </c>
      <c r="N17" s="8">
        <f>M17-300000</f>
        <v>1117062.4000000001</v>
      </c>
      <c r="O17" s="8">
        <f>W17-I17</f>
        <v>822937.59999999986</v>
      </c>
      <c r="P17" s="8">
        <f>D17*120</f>
        <v>2125593.5999999996</v>
      </c>
      <c r="Q17" s="8">
        <f>P17*0.8</f>
        <v>1700474.8799999999</v>
      </c>
      <c r="R17" s="8">
        <f>Q17-300000</f>
        <v>1400474.88</v>
      </c>
      <c r="S17" s="10">
        <f>X17-J17</f>
        <v>987525.12000000011</v>
      </c>
      <c r="T17" s="11"/>
      <c r="U17" s="10">
        <v>22400</v>
      </c>
      <c r="V17" s="10">
        <f>U17*80</f>
        <v>1792000</v>
      </c>
      <c r="W17" s="10">
        <f>U17*100</f>
        <v>2240000</v>
      </c>
      <c r="X17" s="10">
        <f>U17*120</f>
        <v>2688000</v>
      </c>
      <c r="Y17" s="11">
        <v>150</v>
      </c>
    </row>
    <row r="18" spans="1:45" x14ac:dyDescent="0.2">
      <c r="A18" s="6" t="s">
        <v>28</v>
      </c>
      <c r="B18" s="7">
        <v>-0.19739999999999999</v>
      </c>
      <c r="C18" s="8">
        <f>AVERAGE(K18,O18,S18)</f>
        <v>873432.79999999993</v>
      </c>
      <c r="D18" s="9">
        <v>14957.09</v>
      </c>
      <c r="E18" s="8">
        <f>D18*80</f>
        <v>1196567.2</v>
      </c>
      <c r="F18" s="8">
        <f>E18*0.8</f>
        <v>957253.76</v>
      </c>
      <c r="G18" s="8">
        <f>F18-300000</f>
        <v>657253.76</v>
      </c>
      <c r="H18" s="8">
        <f>IF(G18&gt;F18,G18,F18)</f>
        <v>957253.76</v>
      </c>
      <c r="I18" s="8">
        <f>IF(N18&gt;M18,N18,M18)</f>
        <v>1196567.2</v>
      </c>
      <c r="J18" s="8">
        <f>IF(R18&gt;Q18,R18,Q18)</f>
        <v>1435880.6400000001</v>
      </c>
      <c r="K18" s="8">
        <f>V18-H18</f>
        <v>698746.24</v>
      </c>
      <c r="L18" s="8">
        <f>D18*100</f>
        <v>1495709</v>
      </c>
      <c r="M18" s="8">
        <f>L18*0.8</f>
        <v>1196567.2</v>
      </c>
      <c r="N18" s="8">
        <f>M18-300000</f>
        <v>896567.2</v>
      </c>
      <c r="O18" s="8">
        <f>W18-I18</f>
        <v>873432.8</v>
      </c>
      <c r="P18" s="8">
        <f>D18*120</f>
        <v>1794850.8</v>
      </c>
      <c r="Q18" s="8">
        <f>P18*0.8</f>
        <v>1435880.6400000001</v>
      </c>
      <c r="R18" s="8">
        <f>Q18-300000</f>
        <v>1135880.6400000001</v>
      </c>
      <c r="S18" s="10">
        <f>X18-J18</f>
        <v>1048119.3599999999</v>
      </c>
      <c r="T18" s="11"/>
      <c r="U18" s="10">
        <v>20700</v>
      </c>
      <c r="V18" s="10">
        <f>U18*80</f>
        <v>1656000</v>
      </c>
      <c r="W18" s="10">
        <f>U18*100</f>
        <v>2070000</v>
      </c>
      <c r="X18" s="10">
        <f>U18*120</f>
        <v>2484000</v>
      </c>
      <c r="Y18" s="11">
        <v>28</v>
      </c>
    </row>
    <row r="19" spans="1:45" x14ac:dyDescent="0.2">
      <c r="A19" s="11" t="s">
        <v>33</v>
      </c>
      <c r="B19" s="7">
        <v>-9.35E-2</v>
      </c>
      <c r="C19" s="8">
        <f>AVERAGE(K19,O19,S19)</f>
        <v>996412.79999999981</v>
      </c>
      <c r="D19" s="9">
        <v>29544.84</v>
      </c>
      <c r="E19" s="8">
        <f>D19*80</f>
        <v>2363587.2000000002</v>
      </c>
      <c r="F19" s="8">
        <f>E19*0.8</f>
        <v>1890869.7600000002</v>
      </c>
      <c r="G19" s="8">
        <f>F19-300000</f>
        <v>1590869.7600000002</v>
      </c>
      <c r="H19" s="8">
        <f>IF(G19&gt;F19,G19,F19)</f>
        <v>1890869.7600000002</v>
      </c>
      <c r="I19" s="8">
        <f>IF(N19&gt;M19,N19,M19)</f>
        <v>2363587.2000000002</v>
      </c>
      <c r="J19" s="8">
        <f>IF(R19&gt;Q19,R19,Q19)</f>
        <v>2836304.64</v>
      </c>
      <c r="K19" s="8">
        <f>V19-H19</f>
        <v>797130.23999999976</v>
      </c>
      <c r="L19" s="8">
        <f>D19*100</f>
        <v>2954484</v>
      </c>
      <c r="M19" s="8">
        <f>L19*0.8</f>
        <v>2363587.2000000002</v>
      </c>
      <c r="N19" s="8">
        <f>M19-300000</f>
        <v>2063587.2000000002</v>
      </c>
      <c r="O19" s="8">
        <f>W19-I19</f>
        <v>996412.79999999981</v>
      </c>
      <c r="P19" s="8">
        <f>D19*120</f>
        <v>3545380.8</v>
      </c>
      <c r="Q19" s="8">
        <f>P19*0.8</f>
        <v>2836304.64</v>
      </c>
      <c r="R19" s="8">
        <f>Q19-300000</f>
        <v>2536304.6400000001</v>
      </c>
      <c r="S19" s="10">
        <f>X19-J19</f>
        <v>1195695.3599999999</v>
      </c>
      <c r="T19" s="11"/>
      <c r="U19" s="10">
        <v>33600</v>
      </c>
      <c r="V19" s="10">
        <f>U19*80</f>
        <v>2688000</v>
      </c>
      <c r="W19" s="10">
        <f>U19*100</f>
        <v>3360000</v>
      </c>
      <c r="X19" s="10">
        <f>U19*120</f>
        <v>4032000</v>
      </c>
      <c r="Y19" s="10">
        <v>917</v>
      </c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</row>
    <row r="20" spans="1:45" x14ac:dyDescent="0.2">
      <c r="A20" s="15" t="s">
        <v>35</v>
      </c>
      <c r="C20" s="9"/>
      <c r="F20" s="8"/>
      <c r="G20" s="8"/>
      <c r="K20" s="8"/>
      <c r="O20" s="8"/>
      <c r="V20" s="10"/>
      <c r="W20" s="10"/>
      <c r="X20" s="10"/>
    </row>
  </sheetData>
  <autoFilter ref="A2:Y20" xr:uid="{00000000-0009-0000-0000-000000000000}">
    <sortState ref="A3:Y20">
      <sortCondition ref="B2:B20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S20"/>
  <sheetViews>
    <sheetView rightToLeft="1" workbookViewId="0">
      <pane ySplit="2" topLeftCell="A3" activePane="bottomLeft" state="frozen"/>
      <selection pane="bottomLeft" activeCell="C22" sqref="C22"/>
    </sheetView>
  </sheetViews>
  <sheetFormatPr defaultColWidth="12.5703125" defaultRowHeight="15.75" customHeight="1" x14ac:dyDescent="0.2"/>
  <cols>
    <col min="1" max="1" width="13.5703125" customWidth="1"/>
    <col min="2" max="2" width="10.85546875" hidden="1" customWidth="1"/>
    <col min="3" max="3" width="13.140625" customWidth="1"/>
    <col min="4" max="4" width="12.140625" hidden="1" customWidth="1"/>
    <col min="5" max="19" width="11.42578125" hidden="1" customWidth="1"/>
    <col min="20" max="20" width="11.42578125" customWidth="1"/>
    <col min="21" max="24" width="11.7109375" hidden="1" customWidth="1"/>
    <col min="25" max="25" width="8.85546875" hidden="1" customWidth="1"/>
  </cols>
  <sheetData>
    <row r="1" spans="1:45" x14ac:dyDescent="0.2">
      <c r="A1" s="1"/>
      <c r="B1" s="2"/>
      <c r="C1" s="1"/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</row>
    <row r="2" spans="1:45" x14ac:dyDescent="0.2">
      <c r="A2" s="1" t="s">
        <v>2</v>
      </c>
      <c r="B2" s="2" t="s">
        <v>3</v>
      </c>
      <c r="C2" s="2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4" t="s">
        <v>9</v>
      </c>
      <c r="I2" s="4" t="s">
        <v>9</v>
      </c>
      <c r="J2" s="4" t="s">
        <v>9</v>
      </c>
      <c r="K2" s="5" t="s">
        <v>10</v>
      </c>
      <c r="L2" s="5" t="s">
        <v>11</v>
      </c>
      <c r="M2" s="5" t="s">
        <v>7</v>
      </c>
      <c r="N2" s="5" t="s">
        <v>8</v>
      </c>
      <c r="O2" s="5" t="s">
        <v>12</v>
      </c>
      <c r="P2" s="5" t="s">
        <v>13</v>
      </c>
      <c r="Q2" s="5" t="s">
        <v>7</v>
      </c>
      <c r="R2" s="5" t="s">
        <v>8</v>
      </c>
      <c r="S2" s="5" t="s">
        <v>14</v>
      </c>
      <c r="T2" s="1" t="s">
        <v>15</v>
      </c>
      <c r="U2" s="1" t="s">
        <v>16</v>
      </c>
      <c r="V2" s="1" t="s">
        <v>6</v>
      </c>
      <c r="W2" s="1" t="s">
        <v>11</v>
      </c>
      <c r="X2" s="1" t="s">
        <v>13</v>
      </c>
      <c r="Y2" s="1" t="s">
        <v>17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2">
      <c r="A3" s="6" t="s">
        <v>19</v>
      </c>
      <c r="B3" s="7">
        <v>-0.47610000000000002</v>
      </c>
      <c r="C3" s="8">
        <v>1265346</v>
      </c>
      <c r="D3" s="9">
        <v>12206</v>
      </c>
      <c r="E3" s="8">
        <f>D3*80</f>
        <v>976480</v>
      </c>
      <c r="F3" s="8">
        <f>E3*0.8</f>
        <v>781184</v>
      </c>
      <c r="G3" s="8">
        <f>F3-300000</f>
        <v>481184</v>
      </c>
      <c r="H3" s="8">
        <f>IF(G3&gt;F3,G3,F3)</f>
        <v>781184</v>
      </c>
      <c r="I3" s="8">
        <f>IF(N3&gt;M3,N3,M3)</f>
        <v>976480</v>
      </c>
      <c r="J3" s="8">
        <f>IF(R3&gt;Q3,R3,Q3)</f>
        <v>1171776</v>
      </c>
      <c r="K3" s="8">
        <f>V3-H3</f>
        <v>1082816</v>
      </c>
      <c r="L3" s="8">
        <f>D3*100</f>
        <v>1220600</v>
      </c>
      <c r="M3" s="8">
        <f>L3*0.8</f>
        <v>976480</v>
      </c>
      <c r="N3" s="8">
        <f>M3-300000</f>
        <v>676480</v>
      </c>
      <c r="O3" s="8">
        <f>W3-I3</f>
        <v>1353520</v>
      </c>
      <c r="P3" s="8">
        <f>D3*120</f>
        <v>1464720</v>
      </c>
      <c r="Q3" s="8">
        <f>P3*0.8</f>
        <v>1171776</v>
      </c>
      <c r="R3" s="8">
        <f>Q3-300000</f>
        <v>871776</v>
      </c>
      <c r="S3" s="10">
        <f>X3-J3</f>
        <v>1624224</v>
      </c>
      <c r="T3" s="11">
        <v>114</v>
      </c>
      <c r="U3" s="10">
        <v>23300</v>
      </c>
      <c r="V3" s="10">
        <f>U3*80</f>
        <v>1864000</v>
      </c>
      <c r="W3" s="10">
        <f>U3*100</f>
        <v>2330000</v>
      </c>
      <c r="X3" s="10">
        <f>U3*120</f>
        <v>2796000</v>
      </c>
      <c r="Y3" s="11">
        <v>73</v>
      </c>
    </row>
    <row r="4" spans="1:45" x14ac:dyDescent="0.2">
      <c r="A4" s="6" t="s">
        <v>20</v>
      </c>
      <c r="B4" s="7">
        <v>-0.36459999999999998</v>
      </c>
      <c r="C4" s="8">
        <v>1121516</v>
      </c>
      <c r="D4" s="9">
        <v>17028.18</v>
      </c>
      <c r="E4" s="8">
        <f>D4*80</f>
        <v>1362254.4</v>
      </c>
      <c r="F4" s="8">
        <f>E4*0.8</f>
        <v>1089803.52</v>
      </c>
      <c r="G4" s="8">
        <f>F4-300000</f>
        <v>789803.52000000002</v>
      </c>
      <c r="H4" s="8">
        <f>IF(G4&gt;F4,G4,F4)</f>
        <v>1089803.52</v>
      </c>
      <c r="I4" s="8">
        <f>IF(N4&gt;M4,N4,M4)</f>
        <v>1362254.4000000001</v>
      </c>
      <c r="J4" s="8">
        <f>IF(R4&gt;Q4,R4,Q4)</f>
        <v>1634705.2800000003</v>
      </c>
      <c r="K4" s="8">
        <f>V4-H4</f>
        <v>1054196.48</v>
      </c>
      <c r="L4" s="8">
        <f>D4*100</f>
        <v>1702818</v>
      </c>
      <c r="M4" s="8">
        <f>L4*0.8</f>
        <v>1362254.4000000001</v>
      </c>
      <c r="N4" s="8">
        <f>M4-300000</f>
        <v>1062254.4000000001</v>
      </c>
      <c r="O4" s="8">
        <f>W4-I4</f>
        <v>1317745.5999999999</v>
      </c>
      <c r="P4" s="8">
        <f>D4*120</f>
        <v>2043381.6</v>
      </c>
      <c r="Q4" s="8">
        <f>P4*0.8</f>
        <v>1634705.2800000003</v>
      </c>
      <c r="R4" s="8">
        <f>Q4-300000</f>
        <v>1334705.2800000003</v>
      </c>
      <c r="S4" s="10">
        <f>X4-J4</f>
        <v>1581294.7199999997</v>
      </c>
      <c r="T4" s="11">
        <v>154</v>
      </c>
      <c r="U4" s="10">
        <v>26800</v>
      </c>
      <c r="V4" s="10">
        <f>U4*80</f>
        <v>2144000</v>
      </c>
      <c r="W4" s="10">
        <f>U4*100</f>
        <v>2680000</v>
      </c>
      <c r="X4" s="10">
        <f>U4*120</f>
        <v>3216000</v>
      </c>
      <c r="Y4" s="10">
        <v>512</v>
      </c>
    </row>
    <row r="5" spans="1:45" x14ac:dyDescent="0.2">
      <c r="A5" s="6" t="s">
        <v>26</v>
      </c>
      <c r="B5" s="7">
        <v>-0.28810000000000002</v>
      </c>
      <c r="C5" s="8">
        <v>892209</v>
      </c>
      <c r="D5" s="9">
        <v>19006.98</v>
      </c>
      <c r="E5" s="8">
        <f>D5*80</f>
        <v>1520558.4</v>
      </c>
      <c r="F5" s="8">
        <f>E5*0.8</f>
        <v>1216446.72</v>
      </c>
      <c r="G5" s="8">
        <f>F5-300000</f>
        <v>916446.71999999997</v>
      </c>
      <c r="H5" s="8">
        <f>IF(G5&gt;F5,G5,F5)</f>
        <v>1216446.72</v>
      </c>
      <c r="I5" s="8">
        <f>IF(N5&gt;M5,N5,M5)</f>
        <v>1520558.4000000001</v>
      </c>
      <c r="J5" s="8">
        <f>IF(R5&gt;Q5,R5,Q5)</f>
        <v>1824670.08</v>
      </c>
      <c r="K5" s="8">
        <f>V5-H5</f>
        <v>919553.28</v>
      </c>
      <c r="L5" s="8">
        <f>D5*100</f>
        <v>1900698</v>
      </c>
      <c r="M5" s="8">
        <f>L5*0.8</f>
        <v>1520558.4000000001</v>
      </c>
      <c r="N5" s="8">
        <f>M5-300000</f>
        <v>1220558.4000000001</v>
      </c>
      <c r="O5" s="8">
        <f>W5-I5</f>
        <v>1149441.5999999999</v>
      </c>
      <c r="P5" s="8">
        <f>D5*120</f>
        <v>2280837.6</v>
      </c>
      <c r="Q5" s="8">
        <f>P5*0.8</f>
        <v>1824670.08</v>
      </c>
      <c r="R5" s="8">
        <f>Q5-300000</f>
        <v>1524670.08</v>
      </c>
      <c r="S5" s="10">
        <f>X5-J5</f>
        <v>1379329.92</v>
      </c>
      <c r="T5" s="11">
        <v>622</v>
      </c>
      <c r="U5" s="10">
        <v>26700</v>
      </c>
      <c r="V5" s="10">
        <f>U5*80</f>
        <v>2136000</v>
      </c>
      <c r="W5" s="10">
        <f>U5*100</f>
        <v>2670000</v>
      </c>
      <c r="X5" s="10">
        <f>U5*120</f>
        <v>3204000</v>
      </c>
      <c r="Y5" s="11">
        <v>127</v>
      </c>
    </row>
    <row r="6" spans="1:45" x14ac:dyDescent="0.2">
      <c r="A6" s="6" t="s">
        <v>18</v>
      </c>
      <c r="B6" s="7">
        <v>-0.52439999999999998</v>
      </c>
      <c r="C6" s="8">
        <v>881599</v>
      </c>
      <c r="D6" s="9">
        <v>8656.83</v>
      </c>
      <c r="E6" s="8">
        <f>D6*80</f>
        <v>692546.4</v>
      </c>
      <c r="F6" s="8">
        <f>E6*0.8</f>
        <v>554037.12</v>
      </c>
      <c r="G6" s="8">
        <f>F6-300000</f>
        <v>254037.12</v>
      </c>
      <c r="H6" s="8">
        <f>IF(G6&gt;F6,G6,F6)</f>
        <v>554037.12</v>
      </c>
      <c r="I6" s="8">
        <f>IF(N6&gt;M6,N6,M6)</f>
        <v>692546.4</v>
      </c>
      <c r="J6" s="8">
        <f>IF(R6&gt;Q6,R6,Q6)</f>
        <v>831055.68</v>
      </c>
      <c r="K6" s="8">
        <f>V6-H6</f>
        <v>901962.88</v>
      </c>
      <c r="L6" s="8">
        <f>D6*100</f>
        <v>865683</v>
      </c>
      <c r="M6" s="8">
        <f>L6*0.8</f>
        <v>692546.4</v>
      </c>
      <c r="N6" s="8">
        <f>M6-300000</f>
        <v>392546.4</v>
      </c>
      <c r="O6" s="8">
        <f>W6-I6</f>
        <v>1127453.6000000001</v>
      </c>
      <c r="P6" s="8">
        <f>D6*120</f>
        <v>1038819.6</v>
      </c>
      <c r="Q6" s="8">
        <f>P6*0.8</f>
        <v>831055.68</v>
      </c>
      <c r="R6" s="8">
        <f>Q6-300000</f>
        <v>531055.68000000005</v>
      </c>
      <c r="S6" s="10">
        <f>X6-J6</f>
        <v>1352944.3199999998</v>
      </c>
      <c r="T6" s="11">
        <v>41</v>
      </c>
      <c r="U6" s="10">
        <v>18200</v>
      </c>
      <c r="V6" s="10">
        <f>U6*80</f>
        <v>1456000</v>
      </c>
      <c r="W6" s="10">
        <f>U6*100</f>
        <v>1820000</v>
      </c>
      <c r="X6" s="10">
        <f>U6*120</f>
        <v>2184000</v>
      </c>
      <c r="Y6" s="11">
        <v>46</v>
      </c>
    </row>
    <row r="7" spans="1:45" x14ac:dyDescent="0.2">
      <c r="A7" s="6" t="s">
        <v>22</v>
      </c>
      <c r="B7" s="7">
        <v>-0.3357</v>
      </c>
      <c r="C7" s="8">
        <v>861134</v>
      </c>
      <c r="D7" s="9">
        <v>13816.53</v>
      </c>
      <c r="E7" s="8">
        <f>D7*80</f>
        <v>1105322.4000000001</v>
      </c>
      <c r="F7" s="8">
        <f>E7*0.8</f>
        <v>884257.92000000016</v>
      </c>
      <c r="G7" s="8">
        <f>F7-300000</f>
        <v>584257.92000000016</v>
      </c>
      <c r="H7" s="8">
        <f>IF(G7&gt;F7,G7,F7)</f>
        <v>884257.92000000016</v>
      </c>
      <c r="I7" s="8">
        <f>IF(N7&gt;M7,N7,M7)</f>
        <v>1105322.4000000001</v>
      </c>
      <c r="J7" s="8">
        <f>IF(R7&gt;Q7,R7,Q7)</f>
        <v>1326386.8800000001</v>
      </c>
      <c r="K7" s="8">
        <f>V7-H7</f>
        <v>779742.07999999984</v>
      </c>
      <c r="L7" s="8">
        <f>D7*100</f>
        <v>1381653</v>
      </c>
      <c r="M7" s="8">
        <f>L7*0.8</f>
        <v>1105322.4000000001</v>
      </c>
      <c r="N7" s="8">
        <f>M7-300000</f>
        <v>805322.40000000014</v>
      </c>
      <c r="O7" s="8">
        <f>W7-I7</f>
        <v>974677.59999999986</v>
      </c>
      <c r="P7" s="8">
        <f>D7*120</f>
        <v>1657983.6</v>
      </c>
      <c r="Q7" s="8">
        <f>P7*0.8</f>
        <v>1326386.8800000001</v>
      </c>
      <c r="R7" s="8">
        <f>Q7-300000</f>
        <v>1026386.8800000001</v>
      </c>
      <c r="S7" s="10">
        <f>X7-J7</f>
        <v>1169613.1199999999</v>
      </c>
      <c r="T7" s="11">
        <v>63</v>
      </c>
      <c r="U7" s="10">
        <v>20800</v>
      </c>
      <c r="V7" s="10">
        <f>U7*80</f>
        <v>1664000</v>
      </c>
      <c r="W7" s="10">
        <f>U7*100</f>
        <v>2080000</v>
      </c>
      <c r="X7" s="10">
        <f>U7*120</f>
        <v>2496000</v>
      </c>
      <c r="Y7" s="11">
        <v>13</v>
      </c>
    </row>
    <row r="8" spans="1:45" x14ac:dyDescent="0.2">
      <c r="A8" s="6" t="s">
        <v>24</v>
      </c>
      <c r="B8" s="7">
        <v>-0.29949999999999999</v>
      </c>
      <c r="C8" s="8">
        <v>823511</v>
      </c>
      <c r="D8" s="9">
        <v>15620.67</v>
      </c>
      <c r="E8" s="8">
        <f>D8*80</f>
        <v>1249653.6000000001</v>
      </c>
      <c r="F8" s="8">
        <f>E8*0.8</f>
        <v>999722.88000000012</v>
      </c>
      <c r="G8" s="8">
        <f>F8-300000</f>
        <v>699722.88000000012</v>
      </c>
      <c r="H8" s="8">
        <f>IF(G8&gt;F8,G8,F8)</f>
        <v>999722.88000000012</v>
      </c>
      <c r="I8" s="8">
        <f>IF(N8&gt;M8,N8,M8)</f>
        <v>1249653.6000000001</v>
      </c>
      <c r="J8" s="8">
        <f>IF(R8&gt;Q8,R8,Q8)</f>
        <v>1499584.32</v>
      </c>
      <c r="K8" s="8">
        <f>V8-H8</f>
        <v>784277.11999999988</v>
      </c>
      <c r="L8" s="8">
        <f>D8*100</f>
        <v>1562067</v>
      </c>
      <c r="M8" s="8">
        <f>L8*0.8</f>
        <v>1249653.6000000001</v>
      </c>
      <c r="N8" s="8">
        <f>M8-300000</f>
        <v>949653.60000000009</v>
      </c>
      <c r="O8" s="8">
        <f>W8-I8</f>
        <v>980346.39999999991</v>
      </c>
      <c r="P8" s="8">
        <f>D8*120</f>
        <v>1874480.4</v>
      </c>
      <c r="Q8" s="8">
        <f>P8*0.8</f>
        <v>1499584.32</v>
      </c>
      <c r="R8" s="8">
        <f>Q8-300000</f>
        <v>1199584.32</v>
      </c>
      <c r="S8" s="10">
        <f>X8-J8</f>
        <v>1176415.68</v>
      </c>
      <c r="T8" s="11">
        <v>486</v>
      </c>
      <c r="U8" s="10">
        <v>22300</v>
      </c>
      <c r="V8" s="10">
        <f>U8*80</f>
        <v>1784000</v>
      </c>
      <c r="W8" s="10">
        <f>U8*100</f>
        <v>2230000</v>
      </c>
      <c r="X8" s="10">
        <f>U8*120</f>
        <v>2676000</v>
      </c>
      <c r="Y8" s="11">
        <v>9</v>
      </c>
    </row>
    <row r="9" spans="1:45" x14ac:dyDescent="0.2">
      <c r="A9" s="6" t="s">
        <v>29</v>
      </c>
      <c r="B9" s="7">
        <v>-0.2447</v>
      </c>
      <c r="C9" s="8">
        <v>782193</v>
      </c>
      <c r="D9" s="9">
        <v>22131.72</v>
      </c>
      <c r="E9" s="8">
        <f>D9*80</f>
        <v>1770537.6</v>
      </c>
      <c r="F9" s="8">
        <f>E9*0.8</f>
        <v>1416430.08</v>
      </c>
      <c r="G9" s="8">
        <f>F9-300000</f>
        <v>1116430.08</v>
      </c>
      <c r="H9" s="8">
        <f>IF(G9&gt;F9,G9,F9)</f>
        <v>1416430.08</v>
      </c>
      <c r="I9" s="8">
        <f>IF(N9&gt;M9,N9,M9)</f>
        <v>1770537.6</v>
      </c>
      <c r="J9" s="8">
        <f>IF(R9&gt;Q9,R9,Q9)</f>
        <v>2124645.1200000006</v>
      </c>
      <c r="K9" s="8">
        <f>V9-H9</f>
        <v>927569.91999999993</v>
      </c>
      <c r="L9" s="8">
        <f>D9*100</f>
        <v>2213172</v>
      </c>
      <c r="M9" s="8">
        <f>L9*0.8</f>
        <v>1770537.6</v>
      </c>
      <c r="N9" s="8">
        <f>M9-300000</f>
        <v>1470537.6</v>
      </c>
      <c r="O9" s="8">
        <f>W9-I9</f>
        <v>1159462.3999999999</v>
      </c>
      <c r="P9" s="8">
        <f>D9*120</f>
        <v>2655806.4000000004</v>
      </c>
      <c r="Q9" s="8">
        <f>P9*0.8</f>
        <v>2124645.1200000006</v>
      </c>
      <c r="R9" s="8">
        <f>Q9-300000</f>
        <v>1824645.1200000006</v>
      </c>
      <c r="S9" s="10">
        <f>X9-J9</f>
        <v>1391354.8799999994</v>
      </c>
      <c r="T9" s="11">
        <v>187</v>
      </c>
      <c r="U9" s="10">
        <v>29300</v>
      </c>
      <c r="V9" s="10">
        <f>U9*80</f>
        <v>2344000</v>
      </c>
      <c r="W9" s="10">
        <f>U9*100</f>
        <v>2930000</v>
      </c>
      <c r="X9" s="10">
        <f>U9*120</f>
        <v>3516000</v>
      </c>
      <c r="Y9" s="11">
        <v>51</v>
      </c>
    </row>
    <row r="10" spans="1:45" x14ac:dyDescent="0.2">
      <c r="A10" s="6" t="s">
        <v>23</v>
      </c>
      <c r="B10" s="7">
        <v>-0.31659999999999999</v>
      </c>
      <c r="C10" s="8">
        <v>757211</v>
      </c>
      <c r="D10" s="9">
        <v>12916.91</v>
      </c>
      <c r="E10" s="8">
        <f>D10*80</f>
        <v>1033352.8</v>
      </c>
      <c r="F10" s="8">
        <f>E10*0.8</f>
        <v>826682.24000000011</v>
      </c>
      <c r="G10" s="8">
        <f>F10-300000</f>
        <v>526682.24000000011</v>
      </c>
      <c r="H10" s="8">
        <f>IF(G10&gt;F10,G10,F10)</f>
        <v>826682.24000000011</v>
      </c>
      <c r="I10" s="8">
        <f>IF(N10&gt;M10,N10,M10)</f>
        <v>1033352.8</v>
      </c>
      <c r="J10" s="8">
        <f>IF(R10&gt;Q10,R10,Q10)</f>
        <v>1240023.3600000001</v>
      </c>
      <c r="K10" s="8">
        <f>V10-H10</f>
        <v>685317.75999999989</v>
      </c>
      <c r="L10" s="8">
        <f>D10*100</f>
        <v>1291691</v>
      </c>
      <c r="M10" s="8">
        <f>L10*0.8</f>
        <v>1033352.8</v>
      </c>
      <c r="N10" s="8">
        <f>M10-300000</f>
        <v>733352.8</v>
      </c>
      <c r="O10" s="8">
        <f>W10-I10</f>
        <v>856647.2</v>
      </c>
      <c r="P10" s="8">
        <f>D10*120</f>
        <v>1550029.2</v>
      </c>
      <c r="Q10" s="8">
        <f>P10*0.8</f>
        <v>1240023.3600000001</v>
      </c>
      <c r="R10" s="8">
        <f>Q10-300000</f>
        <v>940023.3600000001</v>
      </c>
      <c r="S10" s="10">
        <f>X10-J10</f>
        <v>1027976.6399999999</v>
      </c>
      <c r="T10" s="11">
        <v>546</v>
      </c>
      <c r="U10" s="10">
        <v>18900</v>
      </c>
      <c r="V10" s="10">
        <f>U10*80</f>
        <v>1512000</v>
      </c>
      <c r="W10" s="10">
        <f>U10*100</f>
        <v>1890000</v>
      </c>
      <c r="X10" s="10">
        <f>U10*120</f>
        <v>2268000</v>
      </c>
      <c r="Y10" s="10">
        <v>250</v>
      </c>
    </row>
    <row r="11" spans="1:45" x14ac:dyDescent="0.2">
      <c r="A11" s="6" t="s">
        <v>21</v>
      </c>
      <c r="B11" s="7">
        <v>-0.35949999999999999</v>
      </c>
      <c r="C11" s="8">
        <v>681616</v>
      </c>
      <c r="D11" s="9">
        <v>12169.17</v>
      </c>
      <c r="E11" s="8">
        <f>D11*80</f>
        <v>973533.6</v>
      </c>
      <c r="F11" s="8">
        <f>E11*0.8</f>
        <v>778826.88</v>
      </c>
      <c r="G11" s="8">
        <f>F11-300000</f>
        <v>478826.88</v>
      </c>
      <c r="H11" s="8">
        <f>IF(G11&gt;F11,G11,F11)</f>
        <v>778826.88</v>
      </c>
      <c r="I11" s="8">
        <f>IF(N11&gt;M11,N11,M11)</f>
        <v>973533.60000000009</v>
      </c>
      <c r="J11" s="8">
        <f>IF(R11&gt;Q11,R11,Q11)</f>
        <v>1168240.32</v>
      </c>
      <c r="K11" s="8">
        <f>V11-H11</f>
        <v>741173.12</v>
      </c>
      <c r="L11" s="8">
        <f>D11*100</f>
        <v>1216917</v>
      </c>
      <c r="M11" s="8">
        <f>L11*0.8</f>
        <v>973533.60000000009</v>
      </c>
      <c r="N11" s="8">
        <f>M11-300000</f>
        <v>673533.60000000009</v>
      </c>
      <c r="O11" s="8">
        <f>W11-I11</f>
        <v>926466.39999999991</v>
      </c>
      <c r="P11" s="8">
        <f>D11*120</f>
        <v>1460300.4</v>
      </c>
      <c r="Q11" s="8">
        <f>P11*0.8</f>
        <v>1168240.32</v>
      </c>
      <c r="R11" s="8">
        <f>Q11-300000</f>
        <v>868240.32000000007</v>
      </c>
      <c r="S11" s="10">
        <f>X11-J11</f>
        <v>1111759.68</v>
      </c>
      <c r="T11" s="11">
        <v>59</v>
      </c>
      <c r="U11" s="10">
        <v>19000</v>
      </c>
      <c r="V11" s="10">
        <f>U11*80</f>
        <v>1520000</v>
      </c>
      <c r="W11" s="10">
        <f>U11*100</f>
        <v>1900000</v>
      </c>
      <c r="X11" s="10">
        <f>U11*120</f>
        <v>2280000</v>
      </c>
      <c r="Y11" s="11">
        <v>62</v>
      </c>
    </row>
    <row r="12" spans="1:45" x14ac:dyDescent="0.2">
      <c r="A12" s="6" t="s">
        <v>31</v>
      </c>
      <c r="B12" s="7">
        <v>-0.2092</v>
      </c>
      <c r="C12" s="8">
        <v>621271</v>
      </c>
      <c r="D12" s="9">
        <v>17713.28</v>
      </c>
      <c r="E12" s="8">
        <f>D12*80</f>
        <v>1417062.3999999999</v>
      </c>
      <c r="F12" s="8">
        <f>E12*0.8</f>
        <v>1133649.9199999999</v>
      </c>
      <c r="G12" s="8">
        <f>F12-300000</f>
        <v>833649.91999999993</v>
      </c>
      <c r="H12" s="8">
        <f>IF(G12&gt;F12,G12,F12)</f>
        <v>1133649.9199999999</v>
      </c>
      <c r="I12" s="8">
        <f>IF(N12&gt;M12,N12,M12)</f>
        <v>1417062.4000000001</v>
      </c>
      <c r="J12" s="8">
        <f>IF(R12&gt;Q12,R12,Q12)</f>
        <v>1700474.8799999999</v>
      </c>
      <c r="K12" s="8">
        <f>V12-H12</f>
        <v>658350.08000000007</v>
      </c>
      <c r="L12" s="8">
        <f>D12*100</f>
        <v>1771328</v>
      </c>
      <c r="M12" s="8">
        <f>L12*0.8</f>
        <v>1417062.4000000001</v>
      </c>
      <c r="N12" s="8">
        <f>M12-300000</f>
        <v>1117062.4000000001</v>
      </c>
      <c r="O12" s="8">
        <f>W12-I12</f>
        <v>822937.59999999986</v>
      </c>
      <c r="P12" s="8">
        <f>D12*120</f>
        <v>2125593.5999999996</v>
      </c>
      <c r="Q12" s="8">
        <f>P12*0.8</f>
        <v>1700474.8799999999</v>
      </c>
      <c r="R12" s="8">
        <f>Q12-300000</f>
        <v>1400474.88</v>
      </c>
      <c r="S12" s="10">
        <f>X12-J12</f>
        <v>987525.12000000011</v>
      </c>
      <c r="T12" s="11">
        <v>931</v>
      </c>
      <c r="U12" s="10">
        <v>22400</v>
      </c>
      <c r="V12" s="10">
        <f>U12*80</f>
        <v>1792000</v>
      </c>
      <c r="W12" s="10">
        <f>U12*100</f>
        <v>2240000</v>
      </c>
      <c r="X12" s="10">
        <f>U12*120</f>
        <v>2688000</v>
      </c>
      <c r="Y12" s="11">
        <v>150</v>
      </c>
    </row>
    <row r="13" spans="1:45" x14ac:dyDescent="0.2">
      <c r="A13" s="18" t="s">
        <v>25</v>
      </c>
      <c r="B13" s="7">
        <v>-0.29730000000000001</v>
      </c>
      <c r="C13" s="8">
        <v>552176</v>
      </c>
      <c r="D13" s="9">
        <v>12719.01</v>
      </c>
      <c r="E13" s="8">
        <f>D13*80</f>
        <v>1017520.8</v>
      </c>
      <c r="F13" s="8">
        <f>E13*0.8</f>
        <v>814016.64000000013</v>
      </c>
      <c r="G13" s="8">
        <f>F13-300000</f>
        <v>514016.64000000013</v>
      </c>
      <c r="H13" s="8">
        <f>IF(G13&gt;F13,G13,F13)</f>
        <v>814016.64000000013</v>
      </c>
      <c r="I13" s="8">
        <f>IF(N13&gt;M13,N13,M13)</f>
        <v>1017520.8</v>
      </c>
      <c r="J13" s="8">
        <f>IF(R13&gt;Q13,R13,Q13)</f>
        <v>1221024.96</v>
      </c>
      <c r="K13" s="8">
        <f>V13-H13</f>
        <v>633983.35999999987</v>
      </c>
      <c r="L13" s="8">
        <f>D13*100</f>
        <v>1271901</v>
      </c>
      <c r="M13" s="8">
        <f>L13*0.8</f>
        <v>1017520.8</v>
      </c>
      <c r="N13" s="8">
        <f>M13-300000</f>
        <v>717520.8</v>
      </c>
      <c r="O13" s="8">
        <f>W13-I13</f>
        <v>792479.2</v>
      </c>
      <c r="P13" s="8">
        <f>D13*120</f>
        <v>1526281.2</v>
      </c>
      <c r="Q13" s="8">
        <f>P13*0.8</f>
        <v>1221024.96</v>
      </c>
      <c r="R13" s="8">
        <f>Q13-300000</f>
        <v>921024.96</v>
      </c>
      <c r="S13" s="10">
        <f>X13-J13</f>
        <v>950975.04</v>
      </c>
      <c r="T13" s="10">
        <v>2666</v>
      </c>
      <c r="U13" s="10">
        <v>18100</v>
      </c>
      <c r="V13" s="10">
        <f>U13*80</f>
        <v>1448000</v>
      </c>
      <c r="W13" s="10">
        <f>U13*100</f>
        <v>1810000</v>
      </c>
      <c r="X13" s="10">
        <f>U13*120</f>
        <v>2172000</v>
      </c>
      <c r="Y13" s="11">
        <v>108</v>
      </c>
    </row>
    <row r="14" spans="1:45" x14ac:dyDescent="0.2">
      <c r="A14" s="6" t="s">
        <v>27</v>
      </c>
      <c r="B14" s="7">
        <v>-0.28689999999999999</v>
      </c>
      <c r="C14" s="8">
        <v>484681</v>
      </c>
      <c r="D14" s="9">
        <v>9055.7999999999993</v>
      </c>
      <c r="E14" s="8">
        <f>D14*80</f>
        <v>724464</v>
      </c>
      <c r="F14" s="8">
        <f>E14*0.8</f>
        <v>579571.20000000007</v>
      </c>
      <c r="G14" s="8">
        <f>F14-300000</f>
        <v>279571.20000000007</v>
      </c>
      <c r="H14" s="8">
        <f>IF(G14&gt;F14,G14,F14)</f>
        <v>579571.20000000007</v>
      </c>
      <c r="I14" s="8">
        <f>IF(N14&gt;M14,N14,M14)</f>
        <v>724464</v>
      </c>
      <c r="J14" s="8">
        <f>IF(R14&gt;Q14,R14,Q14)</f>
        <v>869356.8</v>
      </c>
      <c r="K14" s="8">
        <f>V14-H14</f>
        <v>436428.79999999993</v>
      </c>
      <c r="L14" s="8">
        <f>D14*100</f>
        <v>905579.99999999988</v>
      </c>
      <c r="M14" s="8">
        <f>L14*0.8</f>
        <v>724464</v>
      </c>
      <c r="N14" s="8">
        <f>M14-300000</f>
        <v>424464</v>
      </c>
      <c r="O14" s="8">
        <f>W14-I14</f>
        <v>545536</v>
      </c>
      <c r="P14" s="8">
        <f>D14*120</f>
        <v>1086696</v>
      </c>
      <c r="Q14" s="8">
        <f>P14*0.8</f>
        <v>869356.8</v>
      </c>
      <c r="R14" s="8">
        <f>Q14-300000</f>
        <v>569356.80000000005</v>
      </c>
      <c r="S14" s="10">
        <f>X14-J14</f>
        <v>654643.19999999995</v>
      </c>
      <c r="T14" s="11">
        <v>141</v>
      </c>
      <c r="U14" s="10">
        <v>12700</v>
      </c>
      <c r="V14" s="10">
        <f>U14*80</f>
        <v>1016000</v>
      </c>
      <c r="W14" s="10">
        <f>U14*100</f>
        <v>1270000</v>
      </c>
      <c r="X14" s="10">
        <f>U14*120</f>
        <v>1524000</v>
      </c>
      <c r="Y14" s="11">
        <v>54</v>
      </c>
    </row>
    <row r="15" spans="1:45" x14ac:dyDescent="0.2">
      <c r="A15" s="11" t="s">
        <v>32</v>
      </c>
      <c r="B15" s="7">
        <v>-0.18079999999999999</v>
      </c>
      <c r="C15" s="8">
        <v>438213</v>
      </c>
      <c r="D15" s="9">
        <v>12696.84</v>
      </c>
      <c r="E15" s="8">
        <f>D15*80</f>
        <v>1015747.2</v>
      </c>
      <c r="F15" s="8">
        <f>E15*0.8</f>
        <v>812597.76000000001</v>
      </c>
      <c r="G15" s="8">
        <f>F15-300000</f>
        <v>512597.76000000001</v>
      </c>
      <c r="H15" s="8">
        <f>IF(G15&gt;F15,G15,F15)</f>
        <v>812597.76000000001</v>
      </c>
      <c r="I15" s="8">
        <f>IF(N15&gt;M15,N15,M15)</f>
        <v>1015747.2000000001</v>
      </c>
      <c r="J15" s="8">
        <f>IF(R15&gt;Q15,R15,Q15)</f>
        <v>1218896.6400000001</v>
      </c>
      <c r="K15" s="8">
        <f>V15-H15</f>
        <v>427402.23999999999</v>
      </c>
      <c r="L15" s="8">
        <f>D15*100</f>
        <v>1269684</v>
      </c>
      <c r="M15" s="8">
        <f>L15*0.8</f>
        <v>1015747.2000000001</v>
      </c>
      <c r="N15" s="8">
        <f>M15-300000</f>
        <v>715747.20000000007</v>
      </c>
      <c r="O15" s="8">
        <f>W15-I15</f>
        <v>534252.79999999993</v>
      </c>
      <c r="P15" s="8">
        <f>D15*120</f>
        <v>1523620.8</v>
      </c>
      <c r="Q15" s="8">
        <f>P15*0.8</f>
        <v>1218896.6400000001</v>
      </c>
      <c r="R15" s="8">
        <f>Q15-300000</f>
        <v>918896.64000000013</v>
      </c>
      <c r="S15" s="10">
        <f>X15-J15</f>
        <v>641103.35999999987</v>
      </c>
      <c r="T15" s="11">
        <v>117</v>
      </c>
      <c r="U15" s="10">
        <v>15500</v>
      </c>
      <c r="V15" s="10">
        <f>U15*80</f>
        <v>1240000</v>
      </c>
      <c r="W15" s="10">
        <f>U15*100</f>
        <v>1550000</v>
      </c>
      <c r="X15" s="10">
        <f>U15*120</f>
        <v>1860000</v>
      </c>
      <c r="Y15" s="11">
        <v>31</v>
      </c>
    </row>
    <row r="16" spans="1:45" x14ac:dyDescent="0.2">
      <c r="A16" s="6" t="s">
        <v>30</v>
      </c>
      <c r="B16" s="7">
        <v>-0.24010000000000001</v>
      </c>
      <c r="C16" s="8">
        <v>422873</v>
      </c>
      <c r="D16" s="9">
        <v>9422.6</v>
      </c>
      <c r="E16" s="8">
        <f>D16*80</f>
        <v>753808</v>
      </c>
      <c r="F16" s="8">
        <f>E16*0.8</f>
        <v>603046.40000000002</v>
      </c>
      <c r="G16" s="8">
        <f>F16-300000</f>
        <v>303046.40000000002</v>
      </c>
      <c r="H16" s="8">
        <f>IF(G16&gt;F16,G16,F16)</f>
        <v>603046.40000000002</v>
      </c>
      <c r="I16" s="8">
        <f>IF(N16&gt;M16,N16,M16)</f>
        <v>753808</v>
      </c>
      <c r="J16" s="8">
        <f>IF(R16&gt;Q16,R16,Q16)</f>
        <v>904569.60000000009</v>
      </c>
      <c r="K16" s="8">
        <f>V16-H16</f>
        <v>388953.59999999998</v>
      </c>
      <c r="L16" s="8">
        <f>D16*100</f>
        <v>942260</v>
      </c>
      <c r="M16" s="8">
        <f>L16*0.8</f>
        <v>753808</v>
      </c>
      <c r="N16" s="8">
        <f>M16-300000</f>
        <v>453808</v>
      </c>
      <c r="O16" s="8">
        <f>W16-I16</f>
        <v>486192</v>
      </c>
      <c r="P16" s="8">
        <f>D16*120</f>
        <v>1130712</v>
      </c>
      <c r="Q16" s="8">
        <f>P16*0.8</f>
        <v>904569.60000000009</v>
      </c>
      <c r="R16" s="8">
        <f>Q16-300000</f>
        <v>604569.60000000009</v>
      </c>
      <c r="S16" s="10">
        <f>X16-J16</f>
        <v>583430.39999999991</v>
      </c>
      <c r="T16" s="11">
        <v>87</v>
      </c>
      <c r="U16" s="10">
        <v>12400</v>
      </c>
      <c r="V16" s="10">
        <f>U16*80</f>
        <v>992000</v>
      </c>
      <c r="W16" s="10">
        <f>U16*100</f>
        <v>1240000</v>
      </c>
      <c r="X16" s="10">
        <f>U16*120</f>
        <v>1488000</v>
      </c>
      <c r="Y16" s="11">
        <v>22</v>
      </c>
    </row>
    <row r="17" spans="1:45" x14ac:dyDescent="0.2">
      <c r="A17" s="6" t="s">
        <v>28</v>
      </c>
      <c r="B17" s="7">
        <v>-0.27739999999999998</v>
      </c>
      <c r="C17" s="8">
        <v>420499</v>
      </c>
      <c r="D17" s="9">
        <v>14957.09</v>
      </c>
      <c r="E17" s="8">
        <f>D17*80</f>
        <v>1196567.2</v>
      </c>
      <c r="F17" s="8">
        <f>E17*0.8</f>
        <v>957253.76</v>
      </c>
      <c r="G17" s="8">
        <f>F17-300000</f>
        <v>657253.76</v>
      </c>
      <c r="H17" s="8">
        <f>IF(G17&gt;F17,G17,F17)</f>
        <v>957253.76</v>
      </c>
      <c r="I17" s="8">
        <f>IF(N17&gt;M17,N17,M17)</f>
        <v>1196567.2</v>
      </c>
      <c r="J17" s="8">
        <f>IF(R17&gt;Q17,R17,Q17)</f>
        <v>1435880.6400000001</v>
      </c>
      <c r="K17" s="8">
        <f>V17-H17</f>
        <v>698746.24</v>
      </c>
      <c r="L17" s="8">
        <f>D17*100</f>
        <v>1495709</v>
      </c>
      <c r="M17" s="8">
        <f>L17*0.8</f>
        <v>1196567.2</v>
      </c>
      <c r="N17" s="8">
        <f>M17-300000</f>
        <v>896567.2</v>
      </c>
      <c r="O17" s="8">
        <f>W17-I17</f>
        <v>873432.8</v>
      </c>
      <c r="P17" s="8">
        <f>D17*120</f>
        <v>1794850.8</v>
      </c>
      <c r="Q17" s="8">
        <f>P17*0.8</f>
        <v>1435880.6400000001</v>
      </c>
      <c r="R17" s="8">
        <f>Q17-300000</f>
        <v>1135880.6400000001</v>
      </c>
      <c r="S17" s="10">
        <f>X17-J17</f>
        <v>1048119.3599999999</v>
      </c>
      <c r="T17" s="11">
        <v>556</v>
      </c>
      <c r="U17" s="10">
        <v>20700</v>
      </c>
      <c r="V17" s="10">
        <f>U17*80</f>
        <v>1656000</v>
      </c>
      <c r="W17" s="10">
        <f>U17*100</f>
        <v>2070000</v>
      </c>
      <c r="X17" s="10">
        <f>U17*120</f>
        <v>2484000</v>
      </c>
      <c r="Y17" s="11">
        <v>28</v>
      </c>
    </row>
    <row r="18" spans="1:45" x14ac:dyDescent="0.2">
      <c r="A18" s="6" t="s">
        <v>33</v>
      </c>
      <c r="B18" s="7">
        <v>-0.1207</v>
      </c>
      <c r="C18" s="8">
        <v>357465</v>
      </c>
      <c r="D18" s="9">
        <v>29544.84</v>
      </c>
      <c r="E18" s="8">
        <f>D18*80</f>
        <v>2363587.2000000002</v>
      </c>
      <c r="F18" s="8">
        <f>E18*0.8</f>
        <v>1890869.7600000002</v>
      </c>
      <c r="G18" s="8">
        <f>F18-300000</f>
        <v>1590869.7600000002</v>
      </c>
      <c r="H18" s="8">
        <f>IF(G18&gt;F18,G18,F18)</f>
        <v>1890869.7600000002</v>
      </c>
      <c r="I18" s="8">
        <f>IF(N18&gt;M18,N18,M18)</f>
        <v>2363587.2000000002</v>
      </c>
      <c r="J18" s="8">
        <f>IF(R18&gt;Q18,R18,Q18)</f>
        <v>2836304.64</v>
      </c>
      <c r="K18" s="8">
        <f>V18-H18</f>
        <v>797130.23999999976</v>
      </c>
      <c r="L18" s="8">
        <f>D18*100</f>
        <v>2954484</v>
      </c>
      <c r="M18" s="8">
        <f>L18*0.8</f>
        <v>2363587.2000000002</v>
      </c>
      <c r="N18" s="8">
        <f>M18-300000</f>
        <v>2063587.2000000002</v>
      </c>
      <c r="O18" s="8">
        <f>W18-I18</f>
        <v>996412.79999999981</v>
      </c>
      <c r="P18" s="8">
        <f>D18*120</f>
        <v>3545380.8</v>
      </c>
      <c r="Q18" s="8">
        <f>P18*0.8</f>
        <v>2836304.64</v>
      </c>
      <c r="R18" s="8">
        <f>Q18-300000</f>
        <v>2536304.6400000001</v>
      </c>
      <c r="S18" s="10">
        <f>X18-J18</f>
        <v>1195695.3599999999</v>
      </c>
      <c r="T18" s="11">
        <v>46</v>
      </c>
      <c r="U18" s="10">
        <v>33600</v>
      </c>
      <c r="V18" s="10">
        <f>U18*80</f>
        <v>2688000</v>
      </c>
      <c r="W18" s="10">
        <f>U18*100</f>
        <v>3360000</v>
      </c>
      <c r="X18" s="10">
        <f>U18*120</f>
        <v>4032000</v>
      </c>
      <c r="Y18" s="10">
        <v>917</v>
      </c>
    </row>
    <row r="19" spans="1:45" x14ac:dyDescent="0.2">
      <c r="A19" s="18" t="s">
        <v>34</v>
      </c>
      <c r="B19" s="12"/>
      <c r="C19" s="9"/>
      <c r="D19" s="13">
        <v>14721.31</v>
      </c>
      <c r="F19" s="8"/>
      <c r="G19" s="8"/>
      <c r="J19" s="14"/>
      <c r="K19" s="8"/>
      <c r="O19" s="8"/>
      <c r="Q19" s="14"/>
      <c r="R19" s="14"/>
      <c r="T19" s="14">
        <v>6816</v>
      </c>
      <c r="U19" s="12"/>
      <c r="V19" s="10"/>
      <c r="W19" s="10"/>
      <c r="X19" s="10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</row>
    <row r="20" spans="1:45" x14ac:dyDescent="0.2">
      <c r="A20" s="15" t="s">
        <v>35</v>
      </c>
      <c r="C20" s="9"/>
      <c r="F20" s="8"/>
      <c r="G20" s="8"/>
      <c r="K20" s="8"/>
      <c r="O20" s="8"/>
      <c r="T20" s="18"/>
      <c r="V20" s="10"/>
      <c r="W20" s="10"/>
      <c r="X20" s="10"/>
    </row>
  </sheetData>
  <autoFilter ref="A2:Y20" xr:uid="{00000000-0009-0000-0000-000001000000}">
    <sortState ref="A3:Y20">
      <sortCondition descending="1" ref="C2:C20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S20"/>
  <sheetViews>
    <sheetView rightToLeft="1" workbookViewId="0">
      <pane ySplit="2" topLeftCell="A3" activePane="bottomLeft" state="frozen"/>
      <selection pane="bottomLeft" activeCell="H2" sqref="H2"/>
    </sheetView>
  </sheetViews>
  <sheetFormatPr defaultColWidth="12.5703125" defaultRowHeight="15.75" customHeight="1" x14ac:dyDescent="0.2"/>
  <cols>
    <col min="1" max="1" width="13.5703125" customWidth="1"/>
    <col min="2" max="2" width="10.85546875" hidden="1" customWidth="1"/>
    <col min="3" max="3" width="13.140625" hidden="1" customWidth="1"/>
    <col min="4" max="4" width="12.140625" hidden="1" customWidth="1"/>
    <col min="5" max="7" width="11.42578125" hidden="1" customWidth="1"/>
    <col min="8" max="8" width="11.42578125" customWidth="1"/>
    <col min="9" max="10" width="11.42578125" hidden="1" customWidth="1"/>
    <col min="11" max="11" width="11.42578125" customWidth="1"/>
    <col min="12" max="20" width="11.42578125" hidden="1" customWidth="1"/>
    <col min="21" max="21" width="11.7109375" hidden="1" customWidth="1"/>
    <col min="22" max="22" width="11.7109375" customWidth="1"/>
    <col min="23" max="24" width="11.7109375" hidden="1" customWidth="1"/>
    <col min="25" max="25" width="8.85546875" hidden="1" customWidth="1"/>
  </cols>
  <sheetData>
    <row r="1" spans="1:45" x14ac:dyDescent="0.2">
      <c r="A1" s="1"/>
      <c r="B1" s="2"/>
      <c r="C1" s="1"/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</row>
    <row r="2" spans="1:45" x14ac:dyDescent="0.2">
      <c r="A2" s="1" t="s">
        <v>2</v>
      </c>
      <c r="B2" s="2" t="s">
        <v>3</v>
      </c>
      <c r="C2" s="2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4" t="s">
        <v>36</v>
      </c>
      <c r="I2" s="4" t="s">
        <v>9</v>
      </c>
      <c r="J2" s="4" t="s">
        <v>9</v>
      </c>
      <c r="K2" s="5" t="s">
        <v>37</v>
      </c>
      <c r="L2" s="5" t="s">
        <v>11</v>
      </c>
      <c r="M2" s="5" t="s">
        <v>7</v>
      </c>
      <c r="N2" s="5" t="s">
        <v>8</v>
      </c>
      <c r="O2" s="5" t="s">
        <v>12</v>
      </c>
      <c r="P2" s="5" t="s">
        <v>13</v>
      </c>
      <c r="Q2" s="5" t="s">
        <v>7</v>
      </c>
      <c r="R2" s="5" t="s">
        <v>8</v>
      </c>
      <c r="S2" s="5" t="s">
        <v>14</v>
      </c>
      <c r="T2" s="1" t="s">
        <v>15</v>
      </c>
      <c r="U2" s="1" t="s">
        <v>16</v>
      </c>
      <c r="V2" s="1" t="s">
        <v>38</v>
      </c>
      <c r="W2" s="1" t="s">
        <v>11</v>
      </c>
      <c r="X2" s="1" t="s">
        <v>13</v>
      </c>
      <c r="Y2" s="1" t="s">
        <v>17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2">
      <c r="A3" s="6" t="s">
        <v>19</v>
      </c>
      <c r="B3" s="7">
        <v>-0.47610000000000002</v>
      </c>
      <c r="C3" s="8">
        <f>AVERAGE(K3,O3,S3)</f>
        <v>1335361</v>
      </c>
      <c r="D3" s="9">
        <v>12206</v>
      </c>
      <c r="E3" s="8">
        <f>D3*80</f>
        <v>976480</v>
      </c>
      <c r="F3" s="8">
        <f>E3*0.8</f>
        <v>781184</v>
      </c>
      <c r="G3" s="8">
        <f>F3-300000</f>
        <v>481184</v>
      </c>
      <c r="H3" s="8">
        <v>835661</v>
      </c>
      <c r="I3" s="8">
        <f>IF(N3&gt;M3,N3,M3)</f>
        <v>976480</v>
      </c>
      <c r="J3" s="8">
        <f>IF(R3&gt;Q3,R3,Q3)</f>
        <v>1171776</v>
      </c>
      <c r="K3" s="8">
        <f>V3-H3</f>
        <v>1028339</v>
      </c>
      <c r="L3" s="8">
        <f>D3*100</f>
        <v>1220600</v>
      </c>
      <c r="M3" s="8">
        <f>L3*0.8</f>
        <v>976480</v>
      </c>
      <c r="N3" s="8">
        <f>M3-300000</f>
        <v>676480</v>
      </c>
      <c r="O3" s="8">
        <f>W3-I3</f>
        <v>1353520</v>
      </c>
      <c r="P3" s="8">
        <f>D3*120</f>
        <v>1464720</v>
      </c>
      <c r="Q3" s="8">
        <f>P3*0.8</f>
        <v>1171776</v>
      </c>
      <c r="R3" s="8">
        <f>Q3-300000</f>
        <v>871776</v>
      </c>
      <c r="S3" s="10">
        <f>X3-J3</f>
        <v>1624224</v>
      </c>
      <c r="T3" s="11">
        <v>114</v>
      </c>
      <c r="U3" s="10">
        <v>23300</v>
      </c>
      <c r="V3" s="10">
        <f>U3*80</f>
        <v>1864000</v>
      </c>
      <c r="W3" s="10">
        <f>U3*100</f>
        <v>2330000</v>
      </c>
      <c r="X3" s="10">
        <f>U3*120</f>
        <v>2796000</v>
      </c>
      <c r="Y3" s="11">
        <v>73</v>
      </c>
    </row>
    <row r="4" spans="1:45" x14ac:dyDescent="0.2">
      <c r="A4" s="6" t="s">
        <v>20</v>
      </c>
      <c r="B4" s="7">
        <v>-0.36459999999999998</v>
      </c>
      <c r="C4" s="8">
        <f>AVERAGE(K4,O4,S4)</f>
        <v>1292316.7733333332</v>
      </c>
      <c r="D4" s="9">
        <v>17028.18</v>
      </c>
      <c r="E4" s="8">
        <f>D4*80</f>
        <v>1362254.4</v>
      </c>
      <c r="F4" s="8">
        <f>E4*0.8</f>
        <v>1089803.52</v>
      </c>
      <c r="G4" s="8">
        <f>F4-300000</f>
        <v>789803.52000000002</v>
      </c>
      <c r="H4" s="8">
        <v>1166090</v>
      </c>
      <c r="I4" s="8">
        <f>IF(N4&gt;M4,N4,M4)</f>
        <v>1362254.4000000001</v>
      </c>
      <c r="J4" s="8">
        <f>IF(R4&gt;Q4,R4,Q4)</f>
        <v>1634705.2800000003</v>
      </c>
      <c r="K4" s="8">
        <f>V4-H4</f>
        <v>977910</v>
      </c>
      <c r="L4" s="8">
        <f>D4*100</f>
        <v>1702818</v>
      </c>
      <c r="M4" s="8">
        <f>L4*0.8</f>
        <v>1362254.4000000001</v>
      </c>
      <c r="N4" s="8">
        <f>M4-300000</f>
        <v>1062254.4000000001</v>
      </c>
      <c r="O4" s="8">
        <f>W4-I4</f>
        <v>1317745.5999999999</v>
      </c>
      <c r="P4" s="8">
        <f>D4*120</f>
        <v>2043381.6</v>
      </c>
      <c r="Q4" s="8">
        <f>P4*0.8</f>
        <v>1634705.2800000003</v>
      </c>
      <c r="R4" s="8">
        <f>Q4-300000</f>
        <v>1334705.2800000003</v>
      </c>
      <c r="S4" s="10">
        <f>X4-J4</f>
        <v>1581294.7199999997</v>
      </c>
      <c r="T4" s="11">
        <v>154</v>
      </c>
      <c r="U4" s="10">
        <v>26800</v>
      </c>
      <c r="V4" s="10">
        <f>U4*80</f>
        <v>2144000</v>
      </c>
      <c r="W4" s="10">
        <f>U4*100</f>
        <v>2680000</v>
      </c>
      <c r="X4" s="10">
        <f>U4*120</f>
        <v>3216000</v>
      </c>
      <c r="Y4" s="10">
        <v>512</v>
      </c>
    </row>
    <row r="5" spans="1:45" x14ac:dyDescent="0.2">
      <c r="A5" s="6" t="s">
        <v>26</v>
      </c>
      <c r="B5" s="7">
        <v>-0.28810000000000002</v>
      </c>
      <c r="C5" s="8">
        <f>AVERAGE(K5,O5,S5)</f>
        <v>1112392.8399999999</v>
      </c>
      <c r="D5" s="9">
        <v>19006.98</v>
      </c>
      <c r="E5" s="8">
        <f>D5*80</f>
        <v>1520558.4</v>
      </c>
      <c r="F5" s="8">
        <f>E5*0.8</f>
        <v>1216446.72</v>
      </c>
      <c r="G5" s="8">
        <f>F5-300000</f>
        <v>916446.71999999997</v>
      </c>
      <c r="H5" s="8">
        <v>1327593</v>
      </c>
      <c r="I5" s="8">
        <f>IF(N5&gt;M5,N5,M5)</f>
        <v>1520558.4000000001</v>
      </c>
      <c r="J5" s="8">
        <f>IF(R5&gt;Q5,R5,Q5)</f>
        <v>1824670.08</v>
      </c>
      <c r="K5" s="8">
        <f>V5-H5</f>
        <v>808407</v>
      </c>
      <c r="L5" s="8">
        <f>D5*100</f>
        <v>1900698</v>
      </c>
      <c r="M5" s="8">
        <f>L5*0.8</f>
        <v>1520558.4000000001</v>
      </c>
      <c r="N5" s="8">
        <f>M5-300000</f>
        <v>1220558.4000000001</v>
      </c>
      <c r="O5" s="8">
        <f>W5-I5</f>
        <v>1149441.5999999999</v>
      </c>
      <c r="P5" s="8">
        <f>D5*120</f>
        <v>2280837.6</v>
      </c>
      <c r="Q5" s="8">
        <f>P5*0.8</f>
        <v>1824670.08</v>
      </c>
      <c r="R5" s="8">
        <f>Q5-300000</f>
        <v>1524670.08</v>
      </c>
      <c r="S5" s="10">
        <f>X5-J5</f>
        <v>1379329.92</v>
      </c>
      <c r="T5" s="11">
        <v>622</v>
      </c>
      <c r="U5" s="10">
        <v>26700</v>
      </c>
      <c r="V5" s="10">
        <f>U5*80</f>
        <v>2136000</v>
      </c>
      <c r="W5" s="10">
        <f>U5*100</f>
        <v>2670000</v>
      </c>
      <c r="X5" s="10">
        <f>U5*120</f>
        <v>3204000</v>
      </c>
      <c r="Y5" s="11">
        <v>127</v>
      </c>
    </row>
    <row r="6" spans="1:45" x14ac:dyDescent="0.2">
      <c r="A6" s="6" t="s">
        <v>29</v>
      </c>
      <c r="B6" s="7">
        <v>-0.2447</v>
      </c>
      <c r="C6" s="8">
        <f>AVERAGE(K6,O6,S6)</f>
        <v>1100114.093333333</v>
      </c>
      <c r="D6" s="9">
        <v>22131.72</v>
      </c>
      <c r="E6" s="8">
        <f>D6*80</f>
        <v>1770537.6</v>
      </c>
      <c r="F6" s="8">
        <f>E6*0.8</f>
        <v>1416430.08</v>
      </c>
      <c r="G6" s="8">
        <f>F6-300000</f>
        <v>1116430.08</v>
      </c>
      <c r="H6" s="8">
        <v>1594475</v>
      </c>
      <c r="I6" s="8">
        <f>IF(N6&gt;M6,N6,M6)</f>
        <v>1770537.6</v>
      </c>
      <c r="J6" s="8">
        <f>IF(R6&gt;Q6,R6,Q6)</f>
        <v>2124645.1200000006</v>
      </c>
      <c r="K6" s="8">
        <f>V6-H6</f>
        <v>749525</v>
      </c>
      <c r="L6" s="8">
        <f>D6*100</f>
        <v>2213172</v>
      </c>
      <c r="M6" s="8">
        <f>L6*0.8</f>
        <v>1770537.6</v>
      </c>
      <c r="N6" s="8">
        <f>M6-300000</f>
        <v>1470537.6</v>
      </c>
      <c r="O6" s="8">
        <f>W6-I6</f>
        <v>1159462.3999999999</v>
      </c>
      <c r="P6" s="8">
        <f>D6*120</f>
        <v>2655806.4000000004</v>
      </c>
      <c r="Q6" s="8">
        <f>P6*0.8</f>
        <v>2124645.1200000006</v>
      </c>
      <c r="R6" s="8">
        <f>Q6-300000</f>
        <v>1824645.1200000006</v>
      </c>
      <c r="S6" s="10">
        <f>X6-J6</f>
        <v>1391354.8799999994</v>
      </c>
      <c r="T6" s="11">
        <v>187</v>
      </c>
      <c r="U6" s="10">
        <v>29300</v>
      </c>
      <c r="V6" s="10">
        <f>U6*80</f>
        <v>2344000</v>
      </c>
      <c r="W6" s="10">
        <f>U6*100</f>
        <v>2930000</v>
      </c>
      <c r="X6" s="10">
        <f>U6*120</f>
        <v>3516000</v>
      </c>
      <c r="Y6" s="11">
        <v>51</v>
      </c>
    </row>
    <row r="7" spans="1:45" x14ac:dyDescent="0.2">
      <c r="A7" s="6" t="s">
        <v>22</v>
      </c>
      <c r="B7" s="7">
        <v>-0.3357</v>
      </c>
      <c r="C7" s="8">
        <f>AVERAGE(K7,O7,S7)</f>
        <v>954044.90666666662</v>
      </c>
      <c r="D7" s="9">
        <v>13816.53</v>
      </c>
      <c r="E7" s="8">
        <f>D7*80</f>
        <v>1105322.4000000001</v>
      </c>
      <c r="F7" s="8">
        <f>E7*0.8</f>
        <v>884257.92000000016</v>
      </c>
      <c r="G7" s="8">
        <f>F7-300000</f>
        <v>584257.92000000016</v>
      </c>
      <c r="H7" s="8">
        <v>946156</v>
      </c>
      <c r="I7" s="8">
        <f>IF(N7&gt;M7,N7,M7)</f>
        <v>1105322.4000000001</v>
      </c>
      <c r="J7" s="8">
        <f>IF(R7&gt;Q7,R7,Q7)</f>
        <v>1326386.8800000001</v>
      </c>
      <c r="K7" s="8">
        <f>V7-H7</f>
        <v>717844</v>
      </c>
      <c r="L7" s="8">
        <f>D7*100</f>
        <v>1381653</v>
      </c>
      <c r="M7" s="8">
        <f>L7*0.8</f>
        <v>1105322.4000000001</v>
      </c>
      <c r="N7" s="8">
        <f>M7-300000</f>
        <v>805322.40000000014</v>
      </c>
      <c r="O7" s="8">
        <f>W7-I7</f>
        <v>974677.59999999986</v>
      </c>
      <c r="P7" s="8">
        <f>D7*120</f>
        <v>1657983.6</v>
      </c>
      <c r="Q7" s="8">
        <f>P7*0.8</f>
        <v>1326386.8800000001</v>
      </c>
      <c r="R7" s="8">
        <f>Q7-300000</f>
        <v>1026386.8800000001</v>
      </c>
      <c r="S7" s="10">
        <f>X7-J7</f>
        <v>1169613.1199999999</v>
      </c>
      <c r="T7" s="11">
        <v>63</v>
      </c>
      <c r="U7" s="10">
        <v>20800</v>
      </c>
      <c r="V7" s="10">
        <f>U7*80</f>
        <v>1664000</v>
      </c>
      <c r="W7" s="10">
        <f>U7*100</f>
        <v>2080000</v>
      </c>
      <c r="X7" s="10">
        <f>U7*120</f>
        <v>2496000</v>
      </c>
      <c r="Y7" s="11">
        <v>13</v>
      </c>
    </row>
    <row r="8" spans="1:45" x14ac:dyDescent="0.2">
      <c r="A8" s="6" t="s">
        <v>18</v>
      </c>
      <c r="B8" s="7">
        <v>-0.52439999999999998</v>
      </c>
      <c r="C8" s="8">
        <f>AVERAGE(K8,O8,S8)</f>
        <v>1065124.3066666666</v>
      </c>
      <c r="D8" s="9">
        <v>8656.83</v>
      </c>
      <c r="E8" s="8">
        <f>D8*80</f>
        <v>692546.4</v>
      </c>
      <c r="F8" s="8">
        <f>E8*0.8</f>
        <v>554037.12</v>
      </c>
      <c r="G8" s="8">
        <f>F8-300000</f>
        <v>254037.12</v>
      </c>
      <c r="H8" s="8">
        <v>741025</v>
      </c>
      <c r="I8" s="8">
        <f>IF(N8&gt;M8,N8,M8)</f>
        <v>692546.4</v>
      </c>
      <c r="J8" s="8">
        <f>IF(R8&gt;Q8,R8,Q8)</f>
        <v>831055.68</v>
      </c>
      <c r="K8" s="8">
        <f>V8-H8</f>
        <v>714975</v>
      </c>
      <c r="L8" s="8">
        <f>D8*100</f>
        <v>865683</v>
      </c>
      <c r="M8" s="8">
        <f>L8*0.8</f>
        <v>692546.4</v>
      </c>
      <c r="N8" s="8">
        <f>M8-300000</f>
        <v>392546.4</v>
      </c>
      <c r="O8" s="8">
        <f>W8-I8</f>
        <v>1127453.6000000001</v>
      </c>
      <c r="P8" s="8">
        <f>D8*120</f>
        <v>1038819.6</v>
      </c>
      <c r="Q8" s="8">
        <f>P8*0.8</f>
        <v>831055.68</v>
      </c>
      <c r="R8" s="8">
        <f>Q8-300000</f>
        <v>531055.68000000005</v>
      </c>
      <c r="S8" s="10">
        <f>X8-J8</f>
        <v>1352944.3199999998</v>
      </c>
      <c r="T8" s="11">
        <v>41</v>
      </c>
      <c r="U8" s="10">
        <v>18200</v>
      </c>
      <c r="V8" s="10">
        <f>U8*80</f>
        <v>1456000</v>
      </c>
      <c r="W8" s="10">
        <f>U8*100</f>
        <v>1820000</v>
      </c>
      <c r="X8" s="10">
        <f>U8*120</f>
        <v>2184000</v>
      </c>
      <c r="Y8" s="11">
        <v>46</v>
      </c>
    </row>
    <row r="9" spans="1:45" x14ac:dyDescent="0.2">
      <c r="A9" s="6" t="s">
        <v>24</v>
      </c>
      <c r="B9" s="7">
        <v>-0.29949999999999999</v>
      </c>
      <c r="C9" s="8">
        <f>AVERAGE(K9,O9,S9)</f>
        <v>954669.36</v>
      </c>
      <c r="D9" s="9">
        <v>15620.67</v>
      </c>
      <c r="E9" s="8">
        <f>D9*80</f>
        <v>1249653.6000000001</v>
      </c>
      <c r="F9" s="8">
        <f>E9*0.8</f>
        <v>999722.88000000012</v>
      </c>
      <c r="G9" s="8">
        <f>F9-300000</f>
        <v>699722.88000000012</v>
      </c>
      <c r="H9" s="8">
        <v>1076754</v>
      </c>
      <c r="I9" s="8">
        <f>IF(N9&gt;M9,N9,M9)</f>
        <v>1249653.6000000001</v>
      </c>
      <c r="J9" s="8">
        <f>IF(R9&gt;Q9,R9,Q9)</f>
        <v>1499584.32</v>
      </c>
      <c r="K9" s="8">
        <f>V9-H9</f>
        <v>707246</v>
      </c>
      <c r="L9" s="8">
        <f>D9*100</f>
        <v>1562067</v>
      </c>
      <c r="M9" s="8">
        <f>L9*0.8</f>
        <v>1249653.6000000001</v>
      </c>
      <c r="N9" s="8">
        <f>M9-300000</f>
        <v>949653.60000000009</v>
      </c>
      <c r="O9" s="8">
        <f>W9-I9</f>
        <v>980346.39999999991</v>
      </c>
      <c r="P9" s="8">
        <f>D9*120</f>
        <v>1874480.4</v>
      </c>
      <c r="Q9" s="8">
        <f>P9*0.8</f>
        <v>1499584.32</v>
      </c>
      <c r="R9" s="8">
        <f>Q9-300000</f>
        <v>1199584.32</v>
      </c>
      <c r="S9" s="10">
        <f>X9-J9</f>
        <v>1176415.68</v>
      </c>
      <c r="T9" s="11">
        <v>486</v>
      </c>
      <c r="U9" s="10">
        <v>22300</v>
      </c>
      <c r="V9" s="10">
        <f>U9*80</f>
        <v>1784000</v>
      </c>
      <c r="W9" s="10">
        <f>U9*100</f>
        <v>2230000</v>
      </c>
      <c r="X9" s="10">
        <f>U9*120</f>
        <v>2676000</v>
      </c>
      <c r="Y9" s="11">
        <v>9</v>
      </c>
    </row>
    <row r="10" spans="1:45" x14ac:dyDescent="0.2">
      <c r="A10" s="6" t="s">
        <v>21</v>
      </c>
      <c r="B10" s="7">
        <v>-0.35949999999999999</v>
      </c>
      <c r="C10" s="8">
        <f>AVERAGE(K10,O10,S10)</f>
        <v>907081.69333333336</v>
      </c>
      <c r="D10" s="9">
        <v>12169.17</v>
      </c>
      <c r="E10" s="8">
        <f>D10*80</f>
        <v>973533.6</v>
      </c>
      <c r="F10" s="8">
        <f>E10*0.8</f>
        <v>778826.88</v>
      </c>
      <c r="G10" s="8">
        <f>F10-300000</f>
        <v>478826.88</v>
      </c>
      <c r="H10" s="8">
        <v>836981</v>
      </c>
      <c r="I10" s="8">
        <f>IF(N10&gt;M10,N10,M10)</f>
        <v>973533.60000000009</v>
      </c>
      <c r="J10" s="8">
        <f>IF(R10&gt;Q10,R10,Q10)</f>
        <v>1168240.32</v>
      </c>
      <c r="K10" s="8">
        <f>V10-H10</f>
        <v>683019</v>
      </c>
      <c r="L10" s="8">
        <f>D10*100</f>
        <v>1216917</v>
      </c>
      <c r="M10" s="8">
        <f>L10*0.8</f>
        <v>973533.60000000009</v>
      </c>
      <c r="N10" s="8">
        <f>M10-300000</f>
        <v>673533.60000000009</v>
      </c>
      <c r="O10" s="8">
        <f>W10-I10</f>
        <v>926466.39999999991</v>
      </c>
      <c r="P10" s="8">
        <f>D10*120</f>
        <v>1460300.4</v>
      </c>
      <c r="Q10" s="8">
        <f>P10*0.8</f>
        <v>1168240.32</v>
      </c>
      <c r="R10" s="8">
        <f>Q10-300000</f>
        <v>868240.32000000007</v>
      </c>
      <c r="S10" s="10">
        <f>X10-J10</f>
        <v>1111759.68</v>
      </c>
      <c r="T10" s="11">
        <v>59</v>
      </c>
      <c r="U10" s="10">
        <v>19000</v>
      </c>
      <c r="V10" s="10">
        <f>U10*80</f>
        <v>1520000</v>
      </c>
      <c r="W10" s="10">
        <f>U10*100</f>
        <v>1900000</v>
      </c>
      <c r="X10" s="10">
        <f>U10*120</f>
        <v>2280000</v>
      </c>
      <c r="Y10" s="11">
        <v>62</v>
      </c>
    </row>
    <row r="11" spans="1:45" x14ac:dyDescent="0.2">
      <c r="A11" s="18" t="s">
        <v>116</v>
      </c>
      <c r="B11" s="12"/>
      <c r="C11" s="9"/>
      <c r="D11" s="13">
        <v>14721.31</v>
      </c>
      <c r="F11" s="8"/>
      <c r="G11" s="8"/>
      <c r="H11" s="8">
        <v>814311</v>
      </c>
      <c r="J11" s="14"/>
      <c r="K11" s="8">
        <v>633689</v>
      </c>
      <c r="O11" s="8"/>
      <c r="Q11" s="14"/>
      <c r="R11" s="14"/>
      <c r="T11" s="14">
        <v>6816</v>
      </c>
      <c r="U11" s="12"/>
      <c r="V11" s="10">
        <v>1448000</v>
      </c>
      <c r="W11" s="10"/>
      <c r="X11" s="10"/>
      <c r="Y11" s="12"/>
    </row>
    <row r="12" spans="1:45" x14ac:dyDescent="0.2">
      <c r="A12" s="6" t="s">
        <v>23</v>
      </c>
      <c r="B12" s="7">
        <v>-0.31659999999999999</v>
      </c>
      <c r="C12" s="8">
        <f>AVERAGE(K12,O12,S12)</f>
        <v>837358.27999999991</v>
      </c>
      <c r="D12" s="9">
        <v>12916.91</v>
      </c>
      <c r="E12" s="8">
        <f>D12*80</f>
        <v>1033352.8</v>
      </c>
      <c r="F12" s="8">
        <f>E12*0.8</f>
        <v>826682.24000000011</v>
      </c>
      <c r="G12" s="8">
        <f>F12-300000</f>
        <v>526682.24000000011</v>
      </c>
      <c r="H12" s="8">
        <v>884549</v>
      </c>
      <c r="I12" s="8">
        <f>IF(N12&gt;M12,N12,M12)</f>
        <v>1033352.8</v>
      </c>
      <c r="J12" s="8">
        <f>IF(R12&gt;Q12,R12,Q12)</f>
        <v>1240023.3600000001</v>
      </c>
      <c r="K12" s="8">
        <f>V12-H12</f>
        <v>627451</v>
      </c>
      <c r="L12" s="8">
        <f>D12*100</f>
        <v>1291691</v>
      </c>
      <c r="M12" s="8">
        <f>L12*0.8</f>
        <v>1033352.8</v>
      </c>
      <c r="N12" s="8">
        <f>M12-300000</f>
        <v>733352.8</v>
      </c>
      <c r="O12" s="8">
        <f>W12-I12</f>
        <v>856647.2</v>
      </c>
      <c r="P12" s="8">
        <f>D12*120</f>
        <v>1550029.2</v>
      </c>
      <c r="Q12" s="8">
        <f>P12*0.8</f>
        <v>1240023.3600000001</v>
      </c>
      <c r="R12" s="8">
        <f>Q12-300000</f>
        <v>940023.3600000001</v>
      </c>
      <c r="S12" s="10">
        <f>X12-J12</f>
        <v>1027976.6399999999</v>
      </c>
      <c r="T12" s="11">
        <v>546</v>
      </c>
      <c r="U12" s="10">
        <v>18900</v>
      </c>
      <c r="V12" s="10">
        <f>U12*80</f>
        <v>1512000</v>
      </c>
      <c r="W12" s="10">
        <f>U12*100</f>
        <v>1890000</v>
      </c>
      <c r="X12" s="10">
        <f>U12*120</f>
        <v>2268000</v>
      </c>
      <c r="Y12" s="10">
        <v>250</v>
      </c>
    </row>
    <row r="13" spans="1:45" x14ac:dyDescent="0.2">
      <c r="A13" s="6" t="s">
        <v>31</v>
      </c>
      <c r="B13" s="7">
        <v>-0.2092</v>
      </c>
      <c r="C13" s="8">
        <f>AVERAGE(K13,O13,S13)</f>
        <v>795007.90666666662</v>
      </c>
      <c r="D13" s="9">
        <v>17713.28</v>
      </c>
      <c r="E13" s="8">
        <f>D13*80</f>
        <v>1417062.3999999999</v>
      </c>
      <c r="F13" s="8">
        <f>E13*0.8</f>
        <v>1133649.9199999999</v>
      </c>
      <c r="G13" s="8">
        <f>F13-300000</f>
        <v>833649.91999999993</v>
      </c>
      <c r="H13" s="8">
        <v>1217439</v>
      </c>
      <c r="I13" s="8">
        <f>IF(N13&gt;M13,N13,M13)</f>
        <v>1417062.4000000001</v>
      </c>
      <c r="J13" s="8">
        <f>IF(R13&gt;Q13,R13,Q13)</f>
        <v>1700474.8799999999</v>
      </c>
      <c r="K13" s="8">
        <f>V13-H13</f>
        <v>574561</v>
      </c>
      <c r="L13" s="8">
        <f>D13*100</f>
        <v>1771328</v>
      </c>
      <c r="M13" s="8">
        <f>L13*0.8</f>
        <v>1417062.4000000001</v>
      </c>
      <c r="N13" s="8">
        <f>M13-300000</f>
        <v>1117062.4000000001</v>
      </c>
      <c r="O13" s="8">
        <f>W13-I13</f>
        <v>822937.59999999986</v>
      </c>
      <c r="P13" s="8">
        <f>D13*120</f>
        <v>2125593.5999999996</v>
      </c>
      <c r="Q13" s="8">
        <f>P13*0.8</f>
        <v>1700474.8799999999</v>
      </c>
      <c r="R13" s="8">
        <f>Q13-300000</f>
        <v>1400474.88</v>
      </c>
      <c r="S13" s="10">
        <f>X13-J13</f>
        <v>987525.12000000011</v>
      </c>
      <c r="T13" s="11">
        <v>931</v>
      </c>
      <c r="U13" s="10">
        <v>22400</v>
      </c>
      <c r="V13" s="10">
        <f>U13*80</f>
        <v>1792000</v>
      </c>
      <c r="W13" s="10">
        <f>U13*100</f>
        <v>2240000</v>
      </c>
      <c r="X13" s="10">
        <f>U13*120</f>
        <v>2688000</v>
      </c>
      <c r="Y13" s="11">
        <v>150</v>
      </c>
    </row>
    <row r="14" spans="1:45" x14ac:dyDescent="0.2">
      <c r="A14" s="6" t="s">
        <v>115</v>
      </c>
      <c r="B14" s="7">
        <v>-0.29730000000000001</v>
      </c>
      <c r="C14" s="8">
        <f>AVERAGE(K14,O14,S14)</f>
        <v>744496.41333333345</v>
      </c>
      <c r="D14" s="9">
        <v>12719.01</v>
      </c>
      <c r="E14" s="8">
        <f>D14*80</f>
        <v>1017520.8</v>
      </c>
      <c r="F14" s="8">
        <f>E14*0.8</f>
        <v>814016.64000000013</v>
      </c>
      <c r="G14" s="8">
        <f>F14-300000</f>
        <v>514016.64000000013</v>
      </c>
      <c r="H14" s="8">
        <v>957965</v>
      </c>
      <c r="I14" s="8">
        <f>IF(N14&gt;M14,N14,M14)</f>
        <v>1017520.8</v>
      </c>
      <c r="J14" s="8">
        <f>IF(R14&gt;Q14,R14,Q14)</f>
        <v>1221024.96</v>
      </c>
      <c r="K14" s="8">
        <f>V14-H14</f>
        <v>490035</v>
      </c>
      <c r="L14" s="8">
        <f>D14*100</f>
        <v>1271901</v>
      </c>
      <c r="M14" s="8">
        <f>L14*0.8</f>
        <v>1017520.8</v>
      </c>
      <c r="N14" s="8">
        <f>M14-300000</f>
        <v>717520.8</v>
      </c>
      <c r="O14" s="8">
        <f>W14-I14</f>
        <v>792479.2</v>
      </c>
      <c r="P14" s="8">
        <f>D14*120</f>
        <v>1526281.2</v>
      </c>
      <c r="Q14" s="8">
        <f>P14*0.8</f>
        <v>1221024.96</v>
      </c>
      <c r="R14" s="8">
        <f>Q14-300000</f>
        <v>921024.96</v>
      </c>
      <c r="S14" s="10">
        <f>X14-J14</f>
        <v>950975.04</v>
      </c>
      <c r="T14" s="10">
        <v>2666</v>
      </c>
      <c r="U14" s="10">
        <v>18100</v>
      </c>
      <c r="V14" s="10">
        <f>U14*80</f>
        <v>1448000</v>
      </c>
      <c r="W14" s="10">
        <f>U14*100</f>
        <v>1810000</v>
      </c>
      <c r="X14" s="10">
        <f>U14*120</f>
        <v>2172000</v>
      </c>
      <c r="Y14" s="11">
        <v>108</v>
      </c>
    </row>
    <row r="15" spans="1:45" x14ac:dyDescent="0.2">
      <c r="A15" s="6" t="s">
        <v>33</v>
      </c>
      <c r="B15" s="7">
        <v>-0.1207</v>
      </c>
      <c r="C15" s="8">
        <f>AVERAGE(K15,O15,S15)</f>
        <v>863526.3866666666</v>
      </c>
      <c r="D15" s="9">
        <v>29544.84</v>
      </c>
      <c r="E15" s="8">
        <f>D15*80</f>
        <v>2363587.2000000002</v>
      </c>
      <c r="F15" s="8">
        <f>E15*0.8</f>
        <v>1890869.7600000002</v>
      </c>
      <c r="G15" s="8">
        <f>F15-300000</f>
        <v>1590869.7600000002</v>
      </c>
      <c r="H15" s="8">
        <v>2289529</v>
      </c>
      <c r="I15" s="8">
        <f>IF(N15&gt;M15,N15,M15)</f>
        <v>2363587.2000000002</v>
      </c>
      <c r="J15" s="8">
        <f>IF(R15&gt;Q15,R15,Q15)</f>
        <v>2836304.64</v>
      </c>
      <c r="K15" s="8">
        <f>V15-H15</f>
        <v>398471</v>
      </c>
      <c r="L15" s="8">
        <f>D15*100</f>
        <v>2954484</v>
      </c>
      <c r="M15" s="8">
        <f>L15*0.8</f>
        <v>2363587.2000000002</v>
      </c>
      <c r="N15" s="8">
        <f>M15-300000</f>
        <v>2063587.2000000002</v>
      </c>
      <c r="O15" s="8">
        <f>W15-I15</f>
        <v>996412.79999999981</v>
      </c>
      <c r="P15" s="8">
        <f>D15*120</f>
        <v>3545380.8</v>
      </c>
      <c r="Q15" s="8">
        <f>P15*0.8</f>
        <v>2836304.64</v>
      </c>
      <c r="R15" s="8">
        <f>Q15-300000</f>
        <v>2536304.6400000001</v>
      </c>
      <c r="S15" s="10">
        <f>X15-J15</f>
        <v>1195695.3599999999</v>
      </c>
      <c r="T15" s="11">
        <v>46</v>
      </c>
      <c r="U15" s="10">
        <v>33600</v>
      </c>
      <c r="V15" s="10">
        <f>U15*80</f>
        <v>2688000</v>
      </c>
      <c r="W15" s="10">
        <f>U15*100</f>
        <v>3360000</v>
      </c>
      <c r="X15" s="10">
        <f>U15*120</f>
        <v>4032000</v>
      </c>
      <c r="Y15" s="10">
        <v>917</v>
      </c>
    </row>
    <row r="16" spans="1:45" x14ac:dyDescent="0.2">
      <c r="A16" s="6" t="s">
        <v>27</v>
      </c>
      <c r="B16" s="7">
        <v>-0.28689999999999999</v>
      </c>
      <c r="C16" s="8">
        <f>AVERAGE(K16,O16,S16)</f>
        <v>532012.73333333328</v>
      </c>
      <c r="D16" s="9">
        <v>9055.7999999999993</v>
      </c>
      <c r="E16" s="8">
        <f>D16*80</f>
        <v>724464</v>
      </c>
      <c r="F16" s="8">
        <f>E16*0.8</f>
        <v>579571.20000000007</v>
      </c>
      <c r="G16" s="8">
        <f>F16-300000</f>
        <v>279571.20000000007</v>
      </c>
      <c r="H16" s="8">
        <v>620141</v>
      </c>
      <c r="I16" s="8">
        <f>IF(N16&gt;M16,N16,M16)</f>
        <v>724464</v>
      </c>
      <c r="J16" s="8">
        <f>IF(R16&gt;Q16,R16,Q16)</f>
        <v>869356.8</v>
      </c>
      <c r="K16" s="8">
        <f>V16-H16</f>
        <v>395859</v>
      </c>
      <c r="L16" s="8">
        <f>D16*100</f>
        <v>905579.99999999988</v>
      </c>
      <c r="M16" s="8">
        <f>L16*0.8</f>
        <v>724464</v>
      </c>
      <c r="N16" s="8">
        <f>M16-300000</f>
        <v>424464</v>
      </c>
      <c r="O16" s="8">
        <f>W16-I16</f>
        <v>545536</v>
      </c>
      <c r="P16" s="8">
        <f>D16*120</f>
        <v>1086696</v>
      </c>
      <c r="Q16" s="8">
        <f>P16*0.8</f>
        <v>869356.8</v>
      </c>
      <c r="R16" s="8">
        <f>Q16-300000</f>
        <v>569356.80000000005</v>
      </c>
      <c r="S16" s="10">
        <f>X16-J16</f>
        <v>654643.19999999995</v>
      </c>
      <c r="T16" s="11">
        <v>141</v>
      </c>
      <c r="U16" s="10">
        <v>12700</v>
      </c>
      <c r="V16" s="10">
        <f>U16*80</f>
        <v>1016000</v>
      </c>
      <c r="W16" s="10">
        <f>U16*100</f>
        <v>1270000</v>
      </c>
      <c r="X16" s="10">
        <f>U16*120</f>
        <v>1524000</v>
      </c>
      <c r="Y16" s="11">
        <v>54</v>
      </c>
    </row>
    <row r="17" spans="1:45" x14ac:dyDescent="0.2">
      <c r="A17" s="6" t="s">
        <v>32</v>
      </c>
      <c r="B17" s="7">
        <v>-0.18079999999999999</v>
      </c>
      <c r="C17" s="8">
        <f>AVERAGE(K17,O17,S17)</f>
        <v>515292.05333333323</v>
      </c>
      <c r="D17" s="9">
        <v>12696.84</v>
      </c>
      <c r="E17" s="8">
        <f>D17*80</f>
        <v>1015747.2</v>
      </c>
      <c r="F17" s="8">
        <f>E17*0.8</f>
        <v>812597.76000000001</v>
      </c>
      <c r="G17" s="8">
        <f>F17-300000</f>
        <v>512597.76000000001</v>
      </c>
      <c r="H17" s="8">
        <v>869480</v>
      </c>
      <c r="I17" s="8">
        <f>IF(N17&gt;M17,N17,M17)</f>
        <v>1015747.2000000001</v>
      </c>
      <c r="J17" s="8">
        <f>IF(R17&gt;Q17,R17,Q17)</f>
        <v>1218896.6400000001</v>
      </c>
      <c r="K17" s="8">
        <f>V17-H17</f>
        <v>370520</v>
      </c>
      <c r="L17" s="8">
        <f>D17*100</f>
        <v>1269684</v>
      </c>
      <c r="M17" s="8">
        <f>L17*0.8</f>
        <v>1015747.2000000001</v>
      </c>
      <c r="N17" s="8">
        <f>M17-300000</f>
        <v>715747.20000000007</v>
      </c>
      <c r="O17" s="8">
        <f>W17-I17</f>
        <v>534252.79999999993</v>
      </c>
      <c r="P17" s="8">
        <f>D17*120</f>
        <v>1523620.8</v>
      </c>
      <c r="Q17" s="8">
        <f>P17*0.8</f>
        <v>1218896.6400000001</v>
      </c>
      <c r="R17" s="8">
        <f>Q17-300000</f>
        <v>918896.64000000013</v>
      </c>
      <c r="S17" s="10">
        <f>X17-J17</f>
        <v>641103.35999999987</v>
      </c>
      <c r="T17" s="11">
        <v>117</v>
      </c>
      <c r="U17" s="10">
        <v>15500</v>
      </c>
      <c r="V17" s="10">
        <f>U17*80</f>
        <v>1240000</v>
      </c>
      <c r="W17" s="10">
        <f>U17*100</f>
        <v>1550000</v>
      </c>
      <c r="X17" s="10">
        <f>U17*120</f>
        <v>1860000</v>
      </c>
      <c r="Y17" s="11">
        <v>31</v>
      </c>
    </row>
    <row r="18" spans="1:45" x14ac:dyDescent="0.2">
      <c r="A18" s="6" t="s">
        <v>28</v>
      </c>
      <c r="B18" s="7">
        <v>-0.27739999999999998</v>
      </c>
      <c r="C18" s="8">
        <f>AVERAGE(K18,O18,S18)</f>
        <v>762461.05333333334</v>
      </c>
      <c r="D18" s="9">
        <v>14957.09</v>
      </c>
      <c r="E18" s="8">
        <f>D18*80</f>
        <v>1196567.2</v>
      </c>
      <c r="F18" s="8">
        <f>E18*0.8</f>
        <v>957253.76</v>
      </c>
      <c r="G18" s="8">
        <f>F18-300000</f>
        <v>657253.76</v>
      </c>
      <c r="H18" s="8">
        <v>1290169</v>
      </c>
      <c r="I18" s="8">
        <f>IF(N18&gt;M18,N18,M18)</f>
        <v>1196567.2</v>
      </c>
      <c r="J18" s="8">
        <f>IF(R18&gt;Q18,R18,Q18)</f>
        <v>1435880.6400000001</v>
      </c>
      <c r="K18" s="8">
        <f>V18-H18</f>
        <v>365831</v>
      </c>
      <c r="L18" s="8">
        <f>D18*100</f>
        <v>1495709</v>
      </c>
      <c r="M18" s="8">
        <f>L18*0.8</f>
        <v>1196567.2</v>
      </c>
      <c r="N18" s="8">
        <f>M18-300000</f>
        <v>896567.2</v>
      </c>
      <c r="O18" s="8">
        <f>W18-I18</f>
        <v>873432.8</v>
      </c>
      <c r="P18" s="8">
        <f>D18*120</f>
        <v>1794850.8</v>
      </c>
      <c r="Q18" s="8">
        <f>P18*0.8</f>
        <v>1435880.6400000001</v>
      </c>
      <c r="R18" s="8">
        <f>Q18-300000</f>
        <v>1135880.6400000001</v>
      </c>
      <c r="S18" s="10">
        <f>X18-J18</f>
        <v>1048119.3599999999</v>
      </c>
      <c r="T18" s="11">
        <v>556</v>
      </c>
      <c r="U18" s="10">
        <v>20700</v>
      </c>
      <c r="V18" s="10">
        <f>U18*80</f>
        <v>1656000</v>
      </c>
      <c r="W18" s="10">
        <f>U18*100</f>
        <v>2070000</v>
      </c>
      <c r="X18" s="10">
        <f>U18*120</f>
        <v>2484000</v>
      </c>
      <c r="Y18" s="11">
        <v>28</v>
      </c>
    </row>
    <row r="19" spans="1:45" x14ac:dyDescent="0.2">
      <c r="A19" s="11" t="s">
        <v>30</v>
      </c>
      <c r="B19" s="7">
        <v>-0.24010000000000001</v>
      </c>
      <c r="C19" s="8">
        <f>AVERAGE(K19,O19,S19)</f>
        <v>472121.1333333333</v>
      </c>
      <c r="D19" s="9">
        <v>9422.6</v>
      </c>
      <c r="E19" s="8">
        <f>D19*80</f>
        <v>753808</v>
      </c>
      <c r="F19" s="8">
        <f>E19*0.8</f>
        <v>603046.40000000002</v>
      </c>
      <c r="G19" s="8">
        <f>F19-300000</f>
        <v>303046.40000000002</v>
      </c>
      <c r="H19" s="8">
        <v>645259</v>
      </c>
      <c r="I19" s="8">
        <f>IF(N19&gt;M19,N19,M19)</f>
        <v>753808</v>
      </c>
      <c r="J19" s="8">
        <f>IF(R19&gt;Q19,R19,Q19)</f>
        <v>904569.60000000009</v>
      </c>
      <c r="K19" s="8">
        <f>V19-H19</f>
        <v>346741</v>
      </c>
      <c r="L19" s="8">
        <f>D19*100</f>
        <v>942260</v>
      </c>
      <c r="M19" s="8">
        <f>L19*0.8</f>
        <v>753808</v>
      </c>
      <c r="N19" s="8">
        <f>M19-300000</f>
        <v>453808</v>
      </c>
      <c r="O19" s="8">
        <f>W19-I19</f>
        <v>486192</v>
      </c>
      <c r="P19" s="8">
        <f>D19*120</f>
        <v>1130712</v>
      </c>
      <c r="Q19" s="8">
        <f>P19*0.8</f>
        <v>904569.60000000009</v>
      </c>
      <c r="R19" s="8">
        <f>Q19-300000</f>
        <v>604569.60000000009</v>
      </c>
      <c r="S19" s="10">
        <f>X19-J19</f>
        <v>583430.39999999991</v>
      </c>
      <c r="T19" s="11">
        <v>87</v>
      </c>
      <c r="U19" s="10">
        <v>12400</v>
      </c>
      <c r="V19" s="10">
        <f>U19*80</f>
        <v>992000</v>
      </c>
      <c r="W19" s="10">
        <f>U19*100</f>
        <v>1240000</v>
      </c>
      <c r="X19" s="10">
        <f>U19*120</f>
        <v>1488000</v>
      </c>
      <c r="Y19" s="11">
        <v>22</v>
      </c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</row>
    <row r="20" spans="1:45" x14ac:dyDescent="0.2">
      <c r="A20" s="15" t="s">
        <v>35</v>
      </c>
      <c r="C20" s="9"/>
      <c r="F20" s="8"/>
      <c r="G20" s="8"/>
      <c r="K20" s="8"/>
      <c r="O20" s="8"/>
      <c r="V20" s="10"/>
      <c r="W20" s="10"/>
      <c r="X20" s="10"/>
    </row>
  </sheetData>
  <autoFilter ref="A2:Y20" xr:uid="{00000000-0009-0000-0000-000002000000}">
    <sortState ref="A3:Y20">
      <sortCondition descending="1" ref="K2:K20"/>
    </sortState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AS20"/>
  <sheetViews>
    <sheetView rightToLeft="1" workbookViewId="0">
      <pane ySplit="2" topLeftCell="A3" activePane="bottomLeft" state="frozen"/>
      <selection pane="bottomLeft" activeCell="I17" sqref="I17"/>
    </sheetView>
  </sheetViews>
  <sheetFormatPr defaultColWidth="12.5703125" defaultRowHeight="15.75" customHeight="1" x14ac:dyDescent="0.2"/>
  <cols>
    <col min="1" max="1" width="13.5703125" customWidth="1"/>
    <col min="2" max="2" width="10.85546875" hidden="1" customWidth="1"/>
    <col min="3" max="3" width="13.140625" hidden="1" customWidth="1"/>
    <col min="4" max="4" width="12.140625" hidden="1" customWidth="1"/>
    <col min="5" max="8" width="11.42578125" hidden="1" customWidth="1"/>
    <col min="9" max="9" width="11.42578125" customWidth="1"/>
    <col min="10" max="14" width="11.42578125" hidden="1" customWidth="1"/>
    <col min="15" max="15" width="11.42578125" customWidth="1"/>
    <col min="16" max="20" width="11.42578125" hidden="1" customWidth="1"/>
    <col min="21" max="22" width="11.7109375" hidden="1" customWidth="1"/>
    <col min="23" max="23" width="11.7109375" customWidth="1"/>
    <col min="24" max="24" width="11.7109375" hidden="1" customWidth="1"/>
    <col min="25" max="25" width="8.85546875" hidden="1" customWidth="1"/>
  </cols>
  <sheetData>
    <row r="1" spans="1:45" x14ac:dyDescent="0.2">
      <c r="A1" s="1"/>
      <c r="B1" s="2"/>
      <c r="C1" s="1"/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</row>
    <row r="2" spans="1:45" x14ac:dyDescent="0.2">
      <c r="A2" s="1" t="s">
        <v>2</v>
      </c>
      <c r="B2" s="2" t="s">
        <v>3</v>
      </c>
      <c r="C2" s="2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4" t="s">
        <v>9</v>
      </c>
      <c r="I2" s="4" t="s">
        <v>36</v>
      </c>
      <c r="J2" s="4" t="s">
        <v>9</v>
      </c>
      <c r="K2" s="5" t="s">
        <v>10</v>
      </c>
      <c r="L2" s="5" t="s">
        <v>11</v>
      </c>
      <c r="M2" s="5" t="s">
        <v>7</v>
      </c>
      <c r="N2" s="5" t="s">
        <v>8</v>
      </c>
      <c r="O2" s="5" t="s">
        <v>39</v>
      </c>
      <c r="P2" s="5" t="s">
        <v>13</v>
      </c>
      <c r="Q2" s="5" t="s">
        <v>7</v>
      </c>
      <c r="R2" s="5" t="s">
        <v>8</v>
      </c>
      <c r="S2" s="5" t="s">
        <v>14</v>
      </c>
      <c r="T2" s="1" t="s">
        <v>15</v>
      </c>
      <c r="U2" s="1" t="s">
        <v>16</v>
      </c>
      <c r="V2" s="1" t="s">
        <v>6</v>
      </c>
      <c r="W2" s="1" t="s">
        <v>38</v>
      </c>
      <c r="X2" s="1" t="s">
        <v>13</v>
      </c>
      <c r="Y2" s="1" t="s">
        <v>17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2">
      <c r="A3" s="6" t="s">
        <v>19</v>
      </c>
      <c r="B3" s="7">
        <v>-0.47610000000000002</v>
      </c>
      <c r="C3" s="8">
        <f>AVERAGE(K3,O3,S3)</f>
        <v>1324963.6666666667</v>
      </c>
      <c r="D3" s="9">
        <v>12206</v>
      </c>
      <c r="E3" s="8">
        <f>D3*80</f>
        <v>976480</v>
      </c>
      <c r="F3" s="8">
        <f>E3*0.8</f>
        <v>781184</v>
      </c>
      <c r="G3" s="8">
        <f>F3-300000</f>
        <v>481184</v>
      </c>
      <c r="H3" s="8">
        <f>IF(G3&gt;F3,G3,F3)</f>
        <v>781184</v>
      </c>
      <c r="I3" s="8">
        <v>1062149</v>
      </c>
      <c r="J3" s="8">
        <f>IF(R3&gt;Q3,R3,Q3)</f>
        <v>1171776</v>
      </c>
      <c r="K3" s="8">
        <f>V3-H3</f>
        <v>1082816</v>
      </c>
      <c r="L3" s="8">
        <f>D3*100</f>
        <v>1220600</v>
      </c>
      <c r="M3" s="8">
        <f>L3*0.8</f>
        <v>976480</v>
      </c>
      <c r="N3" s="8">
        <f>M3-300000</f>
        <v>676480</v>
      </c>
      <c r="O3" s="8">
        <f>W3-I3</f>
        <v>1267851</v>
      </c>
      <c r="P3" s="8">
        <f>D3*120</f>
        <v>1464720</v>
      </c>
      <c r="Q3" s="8">
        <f>P3*0.8</f>
        <v>1171776</v>
      </c>
      <c r="R3" s="8">
        <f>Q3-300000</f>
        <v>871776</v>
      </c>
      <c r="S3" s="10">
        <f>X3-J3</f>
        <v>1624224</v>
      </c>
      <c r="T3" s="11">
        <v>114</v>
      </c>
      <c r="U3" s="10">
        <v>23300</v>
      </c>
      <c r="V3" s="10">
        <f>U3*80</f>
        <v>1864000</v>
      </c>
      <c r="W3" s="10">
        <f>U3*100</f>
        <v>2330000</v>
      </c>
      <c r="X3" s="10">
        <f>U3*120</f>
        <v>2796000</v>
      </c>
      <c r="Y3" s="11">
        <v>73</v>
      </c>
    </row>
    <row r="4" spans="1:45" x14ac:dyDescent="0.2">
      <c r="A4" s="6" t="s">
        <v>20</v>
      </c>
      <c r="B4" s="7">
        <v>-0.36459999999999998</v>
      </c>
      <c r="C4" s="8">
        <f>AVERAGE(K4,O4,S4)</f>
        <v>1254275.0666666667</v>
      </c>
      <c r="D4" s="9">
        <v>17028.18</v>
      </c>
      <c r="E4" s="8">
        <f>D4*80</f>
        <v>1362254.4</v>
      </c>
      <c r="F4" s="8">
        <f>E4*0.8</f>
        <v>1089803.52</v>
      </c>
      <c r="G4" s="8">
        <f>F4-300000</f>
        <v>789803.52000000002</v>
      </c>
      <c r="H4" s="8">
        <f>IF(G4&gt;F4,G4,F4)</f>
        <v>1089803.52</v>
      </c>
      <c r="I4" s="8">
        <v>1552666</v>
      </c>
      <c r="J4" s="8">
        <f>IF(R4&gt;Q4,R4,Q4)</f>
        <v>1634705.2800000003</v>
      </c>
      <c r="K4" s="8">
        <f>V4-H4</f>
        <v>1054196.48</v>
      </c>
      <c r="L4" s="8">
        <f>D4*100</f>
        <v>1702818</v>
      </c>
      <c r="M4" s="8">
        <f>L4*0.8</f>
        <v>1362254.4000000001</v>
      </c>
      <c r="N4" s="8">
        <f>M4-300000</f>
        <v>1062254.4000000001</v>
      </c>
      <c r="O4" s="8">
        <f>W4-I4</f>
        <v>1127334</v>
      </c>
      <c r="P4" s="8">
        <f>D4*120</f>
        <v>2043381.6</v>
      </c>
      <c r="Q4" s="8">
        <f>P4*0.8</f>
        <v>1634705.2800000003</v>
      </c>
      <c r="R4" s="8">
        <f>Q4-300000</f>
        <v>1334705.2800000003</v>
      </c>
      <c r="S4" s="10">
        <f>X4-J4</f>
        <v>1581294.7199999997</v>
      </c>
      <c r="T4" s="11">
        <v>154</v>
      </c>
      <c r="U4" s="10">
        <v>26800</v>
      </c>
      <c r="V4" s="10">
        <f>U4*80</f>
        <v>2144000</v>
      </c>
      <c r="W4" s="10">
        <f>U4*100</f>
        <v>2680000</v>
      </c>
      <c r="X4" s="10">
        <f>U4*120</f>
        <v>3216000</v>
      </c>
      <c r="Y4" s="10">
        <v>512</v>
      </c>
    </row>
    <row r="5" spans="1:45" x14ac:dyDescent="0.2">
      <c r="A5" s="6" t="s">
        <v>26</v>
      </c>
      <c r="B5" s="7">
        <v>-0.28810000000000002</v>
      </c>
      <c r="C5" s="8">
        <f>AVERAGE(K5,O5,S5)</f>
        <v>1062338.7333333334</v>
      </c>
      <c r="D5" s="9">
        <v>19006.98</v>
      </c>
      <c r="E5" s="8">
        <f>D5*80</f>
        <v>1520558.4</v>
      </c>
      <c r="F5" s="8">
        <f>E5*0.8</f>
        <v>1216446.72</v>
      </c>
      <c r="G5" s="8">
        <f>F5-300000</f>
        <v>916446.71999999997</v>
      </c>
      <c r="H5" s="8">
        <f>IF(G5&gt;F5,G5,F5)</f>
        <v>1216446.72</v>
      </c>
      <c r="I5" s="8">
        <v>1781867</v>
      </c>
      <c r="J5" s="8">
        <f>IF(R5&gt;Q5,R5,Q5)</f>
        <v>1824670.08</v>
      </c>
      <c r="K5" s="8">
        <f>V5-H5</f>
        <v>919553.28</v>
      </c>
      <c r="L5" s="8">
        <f>D5*100</f>
        <v>1900698</v>
      </c>
      <c r="M5" s="8">
        <f>L5*0.8</f>
        <v>1520558.4000000001</v>
      </c>
      <c r="N5" s="8">
        <f>M5-300000</f>
        <v>1220558.4000000001</v>
      </c>
      <c r="O5" s="8">
        <f>W5-I5</f>
        <v>888133</v>
      </c>
      <c r="P5" s="8">
        <f>D5*120</f>
        <v>2280837.6</v>
      </c>
      <c r="Q5" s="8">
        <f>P5*0.8</f>
        <v>1824670.08</v>
      </c>
      <c r="R5" s="8">
        <f>Q5-300000</f>
        <v>1524670.08</v>
      </c>
      <c r="S5" s="10">
        <f>X5-J5</f>
        <v>1379329.92</v>
      </c>
      <c r="T5" s="11">
        <v>622</v>
      </c>
      <c r="U5" s="10">
        <v>26700</v>
      </c>
      <c r="V5" s="10">
        <f>U5*80</f>
        <v>2136000</v>
      </c>
      <c r="W5" s="10">
        <f>U5*100</f>
        <v>2670000</v>
      </c>
      <c r="X5" s="10">
        <f>U5*120</f>
        <v>3204000</v>
      </c>
      <c r="Y5" s="11">
        <v>127</v>
      </c>
    </row>
    <row r="6" spans="1:45" x14ac:dyDescent="0.2">
      <c r="A6" s="6" t="s">
        <v>18</v>
      </c>
      <c r="B6" s="7">
        <v>-0.52439999999999998</v>
      </c>
      <c r="C6" s="8">
        <f>AVERAGE(K6,O6,S6)</f>
        <v>1044348.0666666665</v>
      </c>
      <c r="D6" s="9">
        <v>8656.83</v>
      </c>
      <c r="E6" s="8">
        <f>D6*80</f>
        <v>692546.4</v>
      </c>
      <c r="F6" s="8">
        <f>E6*0.8</f>
        <v>554037.12</v>
      </c>
      <c r="G6" s="8">
        <f>F6-300000</f>
        <v>254037.12</v>
      </c>
      <c r="H6" s="8">
        <f>IF(G6&gt;F6,G6,F6)</f>
        <v>554037.12</v>
      </c>
      <c r="I6" s="8">
        <v>941863</v>
      </c>
      <c r="J6" s="8">
        <f>IF(R6&gt;Q6,R6,Q6)</f>
        <v>831055.68</v>
      </c>
      <c r="K6" s="8">
        <f>V6-H6</f>
        <v>901962.88</v>
      </c>
      <c r="L6" s="8">
        <f>D6*100</f>
        <v>865683</v>
      </c>
      <c r="M6" s="8">
        <f>L6*0.8</f>
        <v>692546.4</v>
      </c>
      <c r="N6" s="8">
        <f>M6-300000</f>
        <v>392546.4</v>
      </c>
      <c r="O6" s="8">
        <f>W6-I6</f>
        <v>878137</v>
      </c>
      <c r="P6" s="8">
        <f>D6*120</f>
        <v>1038819.6</v>
      </c>
      <c r="Q6" s="8">
        <f>P6*0.8</f>
        <v>831055.68</v>
      </c>
      <c r="R6" s="8">
        <f>Q6-300000</f>
        <v>531055.68000000005</v>
      </c>
      <c r="S6" s="10">
        <f>X6-J6</f>
        <v>1352944.3199999998</v>
      </c>
      <c r="T6" s="11">
        <v>41</v>
      </c>
      <c r="U6" s="10">
        <v>18200</v>
      </c>
      <c r="V6" s="10">
        <f>U6*80</f>
        <v>1456000</v>
      </c>
      <c r="W6" s="10">
        <f>U6*100</f>
        <v>1820000</v>
      </c>
      <c r="X6" s="10">
        <f>U6*120</f>
        <v>2184000</v>
      </c>
      <c r="Y6" s="11">
        <v>46</v>
      </c>
    </row>
    <row r="7" spans="1:45" x14ac:dyDescent="0.2">
      <c r="A7" s="6" t="s">
        <v>22</v>
      </c>
      <c r="B7" s="7">
        <v>-0.3357</v>
      </c>
      <c r="C7" s="8">
        <f>AVERAGE(K7,O7,S7)</f>
        <v>942039.06666666653</v>
      </c>
      <c r="D7" s="9">
        <v>13816.53</v>
      </c>
      <c r="E7" s="8">
        <f>D7*80</f>
        <v>1105322.4000000001</v>
      </c>
      <c r="F7" s="8">
        <f>E7*0.8</f>
        <v>884257.92000000016</v>
      </c>
      <c r="G7" s="8">
        <f>F7-300000</f>
        <v>584257.92000000016</v>
      </c>
      <c r="H7" s="8">
        <f>IF(G7&gt;F7,G7,F7)</f>
        <v>884257.92000000016</v>
      </c>
      <c r="I7" s="8">
        <v>1203238</v>
      </c>
      <c r="J7" s="8">
        <f>IF(R7&gt;Q7,R7,Q7)</f>
        <v>1326386.8800000001</v>
      </c>
      <c r="K7" s="8">
        <f>V7-H7</f>
        <v>779742.07999999984</v>
      </c>
      <c r="L7" s="8">
        <f>D7*100</f>
        <v>1381653</v>
      </c>
      <c r="M7" s="8">
        <f>L7*0.8</f>
        <v>1105322.4000000001</v>
      </c>
      <c r="N7" s="8">
        <f>M7-300000</f>
        <v>805322.40000000014</v>
      </c>
      <c r="O7" s="8">
        <f>W7-I7</f>
        <v>876762</v>
      </c>
      <c r="P7" s="8">
        <f>D7*120</f>
        <v>1657983.6</v>
      </c>
      <c r="Q7" s="8">
        <f>P7*0.8</f>
        <v>1326386.8800000001</v>
      </c>
      <c r="R7" s="8">
        <f>Q7-300000</f>
        <v>1026386.8800000001</v>
      </c>
      <c r="S7" s="10">
        <f>X7-J7</f>
        <v>1169613.1199999999</v>
      </c>
      <c r="T7" s="11">
        <v>63</v>
      </c>
      <c r="U7" s="10">
        <v>20800</v>
      </c>
      <c r="V7" s="10">
        <f>U7*80</f>
        <v>1664000</v>
      </c>
      <c r="W7" s="10">
        <f>U7*100</f>
        <v>2080000</v>
      </c>
      <c r="X7" s="10">
        <f>U7*120</f>
        <v>2496000</v>
      </c>
      <c r="Y7" s="11">
        <v>13</v>
      </c>
    </row>
    <row r="8" spans="1:45" x14ac:dyDescent="0.2">
      <c r="A8" s="6" t="s">
        <v>24</v>
      </c>
      <c r="B8" s="7">
        <v>-0.29949999999999999</v>
      </c>
      <c r="C8" s="8">
        <f>AVERAGE(K8,O8,S8)</f>
        <v>930387.93333333323</v>
      </c>
      <c r="D8" s="9">
        <v>15620.67</v>
      </c>
      <c r="E8" s="8">
        <f>D8*80</f>
        <v>1249653.6000000001</v>
      </c>
      <c r="F8" s="8">
        <f>E8*0.8</f>
        <v>999722.88000000012</v>
      </c>
      <c r="G8" s="8">
        <f>F8-300000</f>
        <v>699722.88000000012</v>
      </c>
      <c r="H8" s="8">
        <f>IF(G8&gt;F8,G8,F8)</f>
        <v>999722.88000000012</v>
      </c>
      <c r="I8" s="8">
        <v>1399529</v>
      </c>
      <c r="J8" s="8">
        <f>IF(R8&gt;Q8,R8,Q8)</f>
        <v>1499584.32</v>
      </c>
      <c r="K8" s="8">
        <f>V8-H8</f>
        <v>784277.11999999988</v>
      </c>
      <c r="L8" s="8">
        <f>D8*100</f>
        <v>1562067</v>
      </c>
      <c r="M8" s="8">
        <f>L8*0.8</f>
        <v>1249653.6000000001</v>
      </c>
      <c r="N8" s="8">
        <f>M8-300000</f>
        <v>949653.60000000009</v>
      </c>
      <c r="O8" s="8">
        <f>W8-I8</f>
        <v>830471</v>
      </c>
      <c r="P8" s="8">
        <f>D8*120</f>
        <v>1874480.4</v>
      </c>
      <c r="Q8" s="8">
        <f>P8*0.8</f>
        <v>1499584.32</v>
      </c>
      <c r="R8" s="8">
        <f>Q8-300000</f>
        <v>1199584.32</v>
      </c>
      <c r="S8" s="10">
        <f>X8-J8</f>
        <v>1176415.68</v>
      </c>
      <c r="T8" s="11">
        <v>486</v>
      </c>
      <c r="U8" s="10">
        <v>22300</v>
      </c>
      <c r="V8" s="10">
        <f>U8*80</f>
        <v>1784000</v>
      </c>
      <c r="W8" s="10">
        <f>U8*100</f>
        <v>2230000</v>
      </c>
      <c r="X8" s="10">
        <f>U8*120</f>
        <v>2676000</v>
      </c>
      <c r="Y8" s="11">
        <v>9</v>
      </c>
    </row>
    <row r="9" spans="1:45" x14ac:dyDescent="0.2">
      <c r="A9" s="6" t="s">
        <v>29</v>
      </c>
      <c r="B9" s="7">
        <v>-0.2447</v>
      </c>
      <c r="C9" s="8">
        <f>AVERAGE(K9,O9,S9)</f>
        <v>1030992.2666666665</v>
      </c>
      <c r="D9" s="9">
        <v>22131.72</v>
      </c>
      <c r="E9" s="8">
        <f>D9*80</f>
        <v>1770537.6</v>
      </c>
      <c r="F9" s="8">
        <f>E9*0.8</f>
        <v>1416430.08</v>
      </c>
      <c r="G9" s="8">
        <f>F9-300000</f>
        <v>1116430.08</v>
      </c>
      <c r="H9" s="8">
        <f>IF(G9&gt;F9,G9,F9)</f>
        <v>1416430.08</v>
      </c>
      <c r="I9" s="8">
        <v>2155948</v>
      </c>
      <c r="J9" s="8">
        <f>IF(R9&gt;Q9,R9,Q9)</f>
        <v>2124645.1200000006</v>
      </c>
      <c r="K9" s="8">
        <f>V9-H9</f>
        <v>927569.91999999993</v>
      </c>
      <c r="L9" s="8">
        <f>D9*100</f>
        <v>2213172</v>
      </c>
      <c r="M9" s="8">
        <f>L9*0.8</f>
        <v>1770537.6</v>
      </c>
      <c r="N9" s="8">
        <f>M9-300000</f>
        <v>1470537.6</v>
      </c>
      <c r="O9" s="8">
        <f>W9-I9</f>
        <v>774052</v>
      </c>
      <c r="P9" s="8">
        <f>D9*120</f>
        <v>2655806.4000000004</v>
      </c>
      <c r="Q9" s="8">
        <f>P9*0.8</f>
        <v>2124645.1200000006</v>
      </c>
      <c r="R9" s="8">
        <f>Q9-300000</f>
        <v>1824645.1200000006</v>
      </c>
      <c r="S9" s="10">
        <f>X9-J9</f>
        <v>1391354.8799999994</v>
      </c>
      <c r="T9" s="11">
        <v>187</v>
      </c>
      <c r="U9" s="10">
        <v>29300</v>
      </c>
      <c r="V9" s="10">
        <f>U9*80</f>
        <v>2344000</v>
      </c>
      <c r="W9" s="10">
        <f>U9*100</f>
        <v>2930000</v>
      </c>
      <c r="X9" s="10">
        <f>U9*120</f>
        <v>3516000</v>
      </c>
      <c r="Y9" s="11">
        <v>51</v>
      </c>
    </row>
    <row r="10" spans="1:45" x14ac:dyDescent="0.2">
      <c r="A10" s="6" t="s">
        <v>23</v>
      </c>
      <c r="B10" s="7">
        <v>-0.31659999999999999</v>
      </c>
      <c r="C10" s="8">
        <f>AVERAGE(K10,O10,S10)</f>
        <v>826335.79999999981</v>
      </c>
      <c r="D10" s="9">
        <v>12916.91</v>
      </c>
      <c r="E10" s="8">
        <f>D10*80</f>
        <v>1033352.8</v>
      </c>
      <c r="F10" s="8">
        <f>E10*0.8</f>
        <v>826682.24000000011</v>
      </c>
      <c r="G10" s="8">
        <f>F10-300000</f>
        <v>526682.24000000011</v>
      </c>
      <c r="H10" s="8">
        <f>IF(G10&gt;F10,G10,F10)</f>
        <v>826682.24000000011</v>
      </c>
      <c r="I10" s="8">
        <v>1124287</v>
      </c>
      <c r="J10" s="8">
        <f>IF(R10&gt;Q10,R10,Q10)</f>
        <v>1240023.3600000001</v>
      </c>
      <c r="K10" s="8">
        <f>V10-H10</f>
        <v>685317.75999999989</v>
      </c>
      <c r="L10" s="8">
        <f>D10*100</f>
        <v>1291691</v>
      </c>
      <c r="M10" s="8">
        <f>L10*0.8</f>
        <v>1033352.8</v>
      </c>
      <c r="N10" s="8">
        <f>M10-300000</f>
        <v>733352.8</v>
      </c>
      <c r="O10" s="8">
        <f>W10-I10</f>
        <v>765713</v>
      </c>
      <c r="P10" s="8">
        <f>D10*120</f>
        <v>1550029.2</v>
      </c>
      <c r="Q10" s="8">
        <f>P10*0.8</f>
        <v>1240023.3600000001</v>
      </c>
      <c r="R10" s="8">
        <f>Q10-300000</f>
        <v>940023.3600000001</v>
      </c>
      <c r="S10" s="10">
        <f>X10-J10</f>
        <v>1027976.6399999999</v>
      </c>
      <c r="T10" s="11">
        <v>546</v>
      </c>
      <c r="U10" s="10">
        <v>18900</v>
      </c>
      <c r="V10" s="10">
        <f>U10*80</f>
        <v>1512000</v>
      </c>
      <c r="W10" s="10">
        <f>U10*100</f>
        <v>1890000</v>
      </c>
      <c r="X10" s="10">
        <f>U10*120</f>
        <v>2268000</v>
      </c>
      <c r="Y10" s="10">
        <v>250</v>
      </c>
    </row>
    <row r="11" spans="1:45" x14ac:dyDescent="0.2">
      <c r="A11" s="6" t="s">
        <v>21</v>
      </c>
      <c r="B11" s="7">
        <v>-0.35949999999999999</v>
      </c>
      <c r="C11" s="8">
        <f>AVERAGE(K11,O11,S11)</f>
        <v>842163.2666666666</v>
      </c>
      <c r="D11" s="9">
        <v>12169.17</v>
      </c>
      <c r="E11" s="8">
        <f>D11*80</f>
        <v>973533.6</v>
      </c>
      <c r="F11" s="8">
        <f>E11*0.8</f>
        <v>778826.88</v>
      </c>
      <c r="G11" s="8">
        <f>F11-300000</f>
        <v>478826.88</v>
      </c>
      <c r="H11" s="8">
        <f>IF(G11&gt;F11,G11,F11)</f>
        <v>778826.88</v>
      </c>
      <c r="I11" s="8">
        <v>1226443</v>
      </c>
      <c r="J11" s="8">
        <f>IF(R11&gt;Q11,R11,Q11)</f>
        <v>1168240.32</v>
      </c>
      <c r="K11" s="8">
        <f>V11-H11</f>
        <v>741173.12</v>
      </c>
      <c r="L11" s="8">
        <f>D11*100</f>
        <v>1216917</v>
      </c>
      <c r="M11" s="8">
        <f>L11*0.8</f>
        <v>973533.60000000009</v>
      </c>
      <c r="N11" s="8">
        <f>M11-300000</f>
        <v>673533.60000000009</v>
      </c>
      <c r="O11" s="8">
        <f>W11-I11</f>
        <v>673557</v>
      </c>
      <c r="P11" s="8">
        <f>D11*120</f>
        <v>1460300.4</v>
      </c>
      <c r="Q11" s="8">
        <f>P11*0.8</f>
        <v>1168240.32</v>
      </c>
      <c r="R11" s="8">
        <f>Q11-300000</f>
        <v>868240.32000000007</v>
      </c>
      <c r="S11" s="10">
        <f>X11-J11</f>
        <v>1111759.68</v>
      </c>
      <c r="T11" s="11">
        <v>59</v>
      </c>
      <c r="U11" s="10">
        <v>19000</v>
      </c>
      <c r="V11" s="10">
        <f>U11*80</f>
        <v>1520000</v>
      </c>
      <c r="W11" s="10">
        <f>U11*100</f>
        <v>1900000</v>
      </c>
      <c r="X11" s="10">
        <f>U11*120</f>
        <v>2280000</v>
      </c>
      <c r="Y11" s="11">
        <v>62</v>
      </c>
    </row>
    <row r="12" spans="1:45" x14ac:dyDescent="0.2">
      <c r="A12" s="18" t="s">
        <v>116</v>
      </c>
      <c r="B12" s="7">
        <v>-0.29730000000000001</v>
      </c>
      <c r="C12" s="8">
        <f>AVERAGE(K12,O12,S12)</f>
        <v>736883.46666666667</v>
      </c>
      <c r="D12" s="9">
        <v>12719.01</v>
      </c>
      <c r="E12" s="8">
        <f>D12*80</f>
        <v>1017520.8</v>
      </c>
      <c r="F12" s="8">
        <f>E12*0.8</f>
        <v>814016.64000000013</v>
      </c>
      <c r="G12" s="8">
        <f>F12-300000</f>
        <v>514016.64000000013</v>
      </c>
      <c r="H12" s="8">
        <f>IF(G12&gt;F12,G12,F12)</f>
        <v>814016.64000000013</v>
      </c>
      <c r="I12" s="8">
        <v>1184308</v>
      </c>
      <c r="J12" s="8">
        <f>IF(R12&gt;Q12,R12,Q12)</f>
        <v>1221024.96</v>
      </c>
      <c r="K12" s="8">
        <f>V12-H12</f>
        <v>633983.35999999987</v>
      </c>
      <c r="L12" s="8">
        <f>D12*100</f>
        <v>1271901</v>
      </c>
      <c r="M12" s="8">
        <f>L12*0.8</f>
        <v>1017520.8</v>
      </c>
      <c r="N12" s="8">
        <f>M12-300000</f>
        <v>717520.8</v>
      </c>
      <c r="O12" s="8">
        <f>W12-I12</f>
        <v>625692</v>
      </c>
      <c r="P12" s="8">
        <f>D12*120</f>
        <v>1526281.2</v>
      </c>
      <c r="Q12" s="8">
        <f>P12*0.8</f>
        <v>1221024.96</v>
      </c>
      <c r="R12" s="8">
        <f>Q12-300000</f>
        <v>921024.96</v>
      </c>
      <c r="S12" s="10">
        <f>X12-J12</f>
        <v>950975.04</v>
      </c>
      <c r="T12" s="10">
        <v>2666</v>
      </c>
      <c r="U12" s="10">
        <v>18100</v>
      </c>
      <c r="V12" s="10">
        <f>U12*80</f>
        <v>1448000</v>
      </c>
      <c r="W12" s="10">
        <f>U12*100</f>
        <v>1810000</v>
      </c>
      <c r="X12" s="10">
        <f>U12*120</f>
        <v>2172000</v>
      </c>
      <c r="Y12" s="11">
        <v>108</v>
      </c>
    </row>
    <row r="13" spans="1:45" x14ac:dyDescent="0.2">
      <c r="A13" s="6" t="s">
        <v>31</v>
      </c>
      <c r="B13" s="7">
        <v>-0.2092</v>
      </c>
      <c r="C13" s="8">
        <f>AVERAGE(K13,O13,S13)</f>
        <v>752890.4</v>
      </c>
      <c r="D13" s="9">
        <v>17713.28</v>
      </c>
      <c r="E13" s="8">
        <f>D13*80</f>
        <v>1417062.3999999999</v>
      </c>
      <c r="F13" s="8">
        <f>E13*0.8</f>
        <v>1133649.9199999999</v>
      </c>
      <c r="G13" s="8">
        <f>F13-300000</f>
        <v>833649.91999999993</v>
      </c>
      <c r="H13" s="8">
        <f>IF(G13&gt;F13,G13,F13)</f>
        <v>1133649.9199999999</v>
      </c>
      <c r="I13" s="8">
        <v>1627204</v>
      </c>
      <c r="J13" s="8">
        <f>IF(R13&gt;Q13,R13,Q13)</f>
        <v>1700474.8799999999</v>
      </c>
      <c r="K13" s="8">
        <f>V13-H13</f>
        <v>658350.08000000007</v>
      </c>
      <c r="L13" s="8">
        <f>D13*100</f>
        <v>1771328</v>
      </c>
      <c r="M13" s="8">
        <f>L13*0.8</f>
        <v>1417062.4000000001</v>
      </c>
      <c r="N13" s="8">
        <f>M13-300000</f>
        <v>1117062.4000000001</v>
      </c>
      <c r="O13" s="8">
        <f>W13-I13</f>
        <v>612796</v>
      </c>
      <c r="P13" s="8">
        <f>D13*120</f>
        <v>2125593.5999999996</v>
      </c>
      <c r="Q13" s="8">
        <f>P13*0.8</f>
        <v>1700474.8799999999</v>
      </c>
      <c r="R13" s="8">
        <f>Q13-300000</f>
        <v>1400474.88</v>
      </c>
      <c r="S13" s="10">
        <f>X13-J13</f>
        <v>987525.12000000011</v>
      </c>
      <c r="T13" s="11">
        <v>931</v>
      </c>
      <c r="U13" s="10">
        <v>22400</v>
      </c>
      <c r="V13" s="10">
        <f>U13*80</f>
        <v>1792000</v>
      </c>
      <c r="W13" s="10">
        <f>U13*100</f>
        <v>2240000</v>
      </c>
      <c r="X13" s="10">
        <f>U13*120</f>
        <v>2688000</v>
      </c>
      <c r="Y13" s="11">
        <v>150</v>
      </c>
    </row>
    <row r="14" spans="1:45" x14ac:dyDescent="0.2">
      <c r="A14" s="11" t="s">
        <v>27</v>
      </c>
      <c r="B14" s="7">
        <v>-0.28689999999999999</v>
      </c>
      <c r="C14" s="8">
        <f>AVERAGE(K14,O14,S14)</f>
        <v>524285.33333333331</v>
      </c>
      <c r="D14" s="9">
        <v>9055.7999999999993</v>
      </c>
      <c r="E14" s="8">
        <f>D14*80</f>
        <v>724464</v>
      </c>
      <c r="F14" s="8">
        <f>E14*0.8</f>
        <v>579571.20000000007</v>
      </c>
      <c r="G14" s="8">
        <f>F14-300000</f>
        <v>279571.20000000007</v>
      </c>
      <c r="H14" s="8">
        <f>IF(G14&gt;F14,G14,F14)</f>
        <v>579571.20000000007</v>
      </c>
      <c r="I14" s="8">
        <v>788216</v>
      </c>
      <c r="J14" s="8">
        <f>IF(R14&gt;Q14,R14,Q14)</f>
        <v>869356.8</v>
      </c>
      <c r="K14" s="8">
        <f>V14-H14</f>
        <v>436428.79999999993</v>
      </c>
      <c r="L14" s="8">
        <f>D14*100</f>
        <v>905579.99999999988</v>
      </c>
      <c r="M14" s="8">
        <f>L14*0.8</f>
        <v>724464</v>
      </c>
      <c r="N14" s="8">
        <f>M14-300000</f>
        <v>424464</v>
      </c>
      <c r="O14" s="8">
        <f>W14-I14</f>
        <v>481784</v>
      </c>
      <c r="P14" s="8">
        <f>D14*120</f>
        <v>1086696</v>
      </c>
      <c r="Q14" s="8">
        <f>P14*0.8</f>
        <v>869356.8</v>
      </c>
      <c r="R14" s="8">
        <f>Q14-300000</f>
        <v>569356.80000000005</v>
      </c>
      <c r="S14" s="10">
        <f>X14-J14</f>
        <v>654643.19999999995</v>
      </c>
      <c r="T14" s="11">
        <v>141</v>
      </c>
      <c r="U14" s="10">
        <v>12700</v>
      </c>
      <c r="V14" s="10">
        <f>U14*80</f>
        <v>1016000</v>
      </c>
      <c r="W14" s="10">
        <f>U14*100</f>
        <v>1270000</v>
      </c>
      <c r="X14" s="10">
        <f>U14*120</f>
        <v>1524000</v>
      </c>
      <c r="Y14" s="11">
        <v>54</v>
      </c>
    </row>
    <row r="15" spans="1:45" x14ac:dyDescent="0.2">
      <c r="A15" s="11" t="s">
        <v>32</v>
      </c>
      <c r="B15" s="7">
        <v>-0.18079999999999999</v>
      </c>
      <c r="C15" s="8">
        <f>AVERAGE(K15,O15,S15)</f>
        <v>504457.53333333327</v>
      </c>
      <c r="D15" s="9">
        <v>12696.84</v>
      </c>
      <c r="E15" s="8">
        <f>D15*80</f>
        <v>1015747.2</v>
      </c>
      <c r="F15" s="8">
        <f>E15*0.8</f>
        <v>812597.76000000001</v>
      </c>
      <c r="G15" s="8">
        <f>F15-300000</f>
        <v>512597.76000000001</v>
      </c>
      <c r="H15" s="8">
        <f>IF(G15&gt;F15,G15,F15)</f>
        <v>812597.76000000001</v>
      </c>
      <c r="I15" s="8">
        <v>1105133</v>
      </c>
      <c r="J15" s="8">
        <f>IF(R15&gt;Q15,R15,Q15)</f>
        <v>1218896.6400000001</v>
      </c>
      <c r="K15" s="8">
        <f>V15-H15</f>
        <v>427402.23999999999</v>
      </c>
      <c r="L15" s="8">
        <f>D15*100</f>
        <v>1269684</v>
      </c>
      <c r="M15" s="8">
        <f>L15*0.8</f>
        <v>1015747.2000000001</v>
      </c>
      <c r="N15" s="8">
        <f>M15-300000</f>
        <v>715747.20000000007</v>
      </c>
      <c r="O15" s="8">
        <f>W15-I15</f>
        <v>444867</v>
      </c>
      <c r="P15" s="8">
        <f>D15*120</f>
        <v>1523620.8</v>
      </c>
      <c r="Q15" s="8">
        <f>P15*0.8</f>
        <v>1218896.6400000001</v>
      </c>
      <c r="R15" s="8">
        <f>Q15-300000</f>
        <v>918896.64000000013</v>
      </c>
      <c r="S15" s="10">
        <f>X15-J15</f>
        <v>641103.35999999987</v>
      </c>
      <c r="T15" s="11">
        <v>117</v>
      </c>
      <c r="U15" s="10">
        <v>15500</v>
      </c>
      <c r="V15" s="10">
        <f>U15*80</f>
        <v>1240000</v>
      </c>
      <c r="W15" s="10">
        <f>U15*100</f>
        <v>1550000</v>
      </c>
      <c r="X15" s="10">
        <f>U15*120</f>
        <v>1860000</v>
      </c>
      <c r="Y15" s="11">
        <v>31</v>
      </c>
    </row>
    <row r="16" spans="1:45" x14ac:dyDescent="0.2">
      <c r="A16" s="18" t="s">
        <v>115</v>
      </c>
      <c r="B16" s="12"/>
      <c r="C16" s="9"/>
      <c r="D16" s="13">
        <v>14721.31</v>
      </c>
      <c r="F16" s="8"/>
      <c r="G16" s="8"/>
      <c r="I16" s="19">
        <v>1380217</v>
      </c>
      <c r="J16" s="14"/>
      <c r="K16" s="8"/>
      <c r="O16" s="8">
        <v>429783</v>
      </c>
      <c r="Q16" s="14"/>
      <c r="R16" s="14"/>
      <c r="T16" s="14">
        <v>6816</v>
      </c>
      <c r="U16" s="12"/>
      <c r="V16" s="10"/>
      <c r="W16" s="10">
        <v>1810000</v>
      </c>
      <c r="X16" s="10"/>
      <c r="Y16" s="12"/>
    </row>
    <row r="17" spans="1:45" x14ac:dyDescent="0.2">
      <c r="A17" s="11" t="s">
        <v>30</v>
      </c>
      <c r="B17" s="7">
        <v>-0.24010000000000001</v>
      </c>
      <c r="C17" s="8">
        <f>AVERAGE(K17,O17,S17)</f>
        <v>464080.66666666669</v>
      </c>
      <c r="D17" s="9">
        <v>9422.6</v>
      </c>
      <c r="E17" s="8">
        <f>D17*80</f>
        <v>753808</v>
      </c>
      <c r="F17" s="8">
        <f>E17*0.8</f>
        <v>603046.40000000002</v>
      </c>
      <c r="G17" s="8">
        <f>F17-300000</f>
        <v>303046.40000000002</v>
      </c>
      <c r="H17" s="8">
        <f>IF(G17&gt;F17,G17,F17)</f>
        <v>603046.40000000002</v>
      </c>
      <c r="I17" s="8">
        <v>820142</v>
      </c>
      <c r="J17" s="8">
        <f>IF(R17&gt;Q17,R17,Q17)</f>
        <v>904569.60000000009</v>
      </c>
      <c r="K17" s="8">
        <f>V17-H17</f>
        <v>388953.59999999998</v>
      </c>
      <c r="L17" s="8">
        <f>D17*100</f>
        <v>942260</v>
      </c>
      <c r="M17" s="8">
        <f>L17*0.8</f>
        <v>753808</v>
      </c>
      <c r="N17" s="8">
        <f>M17-300000</f>
        <v>453808</v>
      </c>
      <c r="O17" s="8">
        <f>W17-I17</f>
        <v>419858</v>
      </c>
      <c r="P17" s="8">
        <f>D17*120</f>
        <v>1130712</v>
      </c>
      <c r="Q17" s="8">
        <f>P17*0.8</f>
        <v>904569.60000000009</v>
      </c>
      <c r="R17" s="8">
        <f>Q17-300000</f>
        <v>604569.60000000009</v>
      </c>
      <c r="S17" s="10">
        <f>X17-J17</f>
        <v>583430.39999999991</v>
      </c>
      <c r="T17" s="11">
        <v>87</v>
      </c>
      <c r="U17" s="10">
        <v>12400</v>
      </c>
      <c r="V17" s="10">
        <f>U17*80</f>
        <v>992000</v>
      </c>
      <c r="W17" s="10">
        <f>U17*100</f>
        <v>1240000</v>
      </c>
      <c r="X17" s="10">
        <f>U17*120</f>
        <v>1488000</v>
      </c>
      <c r="Y17" s="11">
        <v>22</v>
      </c>
    </row>
    <row r="18" spans="1:45" x14ac:dyDescent="0.2">
      <c r="A18" s="11" t="s">
        <v>28</v>
      </c>
      <c r="B18" s="7">
        <v>-0.27739999999999998</v>
      </c>
      <c r="C18" s="8">
        <f>AVERAGE(K18,O18,S18)</f>
        <v>718550.86666666658</v>
      </c>
      <c r="D18" s="9">
        <v>14957.09</v>
      </c>
      <c r="E18" s="8">
        <f>D18*80</f>
        <v>1196567.2</v>
      </c>
      <c r="F18" s="8">
        <f>E18*0.8</f>
        <v>957253.76</v>
      </c>
      <c r="G18" s="8">
        <f>F18-300000</f>
        <v>657253.76</v>
      </c>
      <c r="H18" s="8">
        <f>IF(G18&gt;F18,G18,F18)</f>
        <v>957253.76</v>
      </c>
      <c r="I18" s="8">
        <v>1661213</v>
      </c>
      <c r="J18" s="8">
        <f>IF(R18&gt;Q18,R18,Q18)</f>
        <v>1435880.6400000001</v>
      </c>
      <c r="K18" s="8">
        <f>V18-H18</f>
        <v>698746.24</v>
      </c>
      <c r="L18" s="8">
        <f>D18*100</f>
        <v>1495709</v>
      </c>
      <c r="M18" s="8">
        <f>L18*0.8</f>
        <v>1196567.2</v>
      </c>
      <c r="N18" s="8">
        <f>M18-300000</f>
        <v>896567.2</v>
      </c>
      <c r="O18" s="8">
        <f>W18-I18</f>
        <v>408787</v>
      </c>
      <c r="P18" s="8">
        <f>D18*120</f>
        <v>1794850.8</v>
      </c>
      <c r="Q18" s="8">
        <f>P18*0.8</f>
        <v>1435880.6400000001</v>
      </c>
      <c r="R18" s="8">
        <f>Q18-300000</f>
        <v>1135880.6400000001</v>
      </c>
      <c r="S18" s="10">
        <f>X18-J18</f>
        <v>1048119.3599999999</v>
      </c>
      <c r="T18" s="11">
        <v>556</v>
      </c>
      <c r="U18" s="10">
        <v>20700</v>
      </c>
      <c r="V18" s="10">
        <f>U18*80</f>
        <v>1656000</v>
      </c>
      <c r="W18" s="10">
        <f>U18*100</f>
        <v>2070000</v>
      </c>
      <c r="X18" s="10">
        <f>U18*120</f>
        <v>2484000</v>
      </c>
      <c r="Y18" s="11">
        <v>28</v>
      </c>
    </row>
    <row r="19" spans="1:45" x14ac:dyDescent="0.2">
      <c r="A19" s="11" t="s">
        <v>33</v>
      </c>
      <c r="B19" s="7">
        <v>-0.1207</v>
      </c>
      <c r="C19" s="8">
        <f>AVERAGE(K19,O19,S19)</f>
        <v>769085.19999999984</v>
      </c>
      <c r="D19" s="9">
        <v>29544.84</v>
      </c>
      <c r="E19" s="8">
        <f>D19*80</f>
        <v>2363587.2000000002</v>
      </c>
      <c r="F19" s="8">
        <f>E19*0.8</f>
        <v>1890869.7600000002</v>
      </c>
      <c r="G19" s="8">
        <f>F19-300000</f>
        <v>1590869.7600000002</v>
      </c>
      <c r="H19" s="8">
        <f>IF(G19&gt;F19,G19,F19)</f>
        <v>1890869.7600000002</v>
      </c>
      <c r="I19" s="8">
        <v>3045570</v>
      </c>
      <c r="J19" s="8">
        <f>IF(R19&gt;Q19,R19,Q19)</f>
        <v>2836304.64</v>
      </c>
      <c r="K19" s="8">
        <f>V19-H19</f>
        <v>797130.23999999976</v>
      </c>
      <c r="L19" s="8">
        <f>D19*100</f>
        <v>2954484</v>
      </c>
      <c r="M19" s="8">
        <f>L19*0.8</f>
        <v>2363587.2000000002</v>
      </c>
      <c r="N19" s="8">
        <f>M19-300000</f>
        <v>2063587.2000000002</v>
      </c>
      <c r="O19" s="8">
        <f>W19-I19</f>
        <v>314430</v>
      </c>
      <c r="P19" s="8">
        <f>D19*120</f>
        <v>3545380.8</v>
      </c>
      <c r="Q19" s="8">
        <f>P19*0.8</f>
        <v>2836304.64</v>
      </c>
      <c r="R19" s="8">
        <f>Q19-300000</f>
        <v>2536304.6400000001</v>
      </c>
      <c r="S19" s="10">
        <f>X19-J19</f>
        <v>1195695.3599999999</v>
      </c>
      <c r="T19" s="11">
        <v>46</v>
      </c>
      <c r="U19" s="10">
        <v>33600</v>
      </c>
      <c r="V19" s="10">
        <f>U19*80</f>
        <v>2688000</v>
      </c>
      <c r="W19" s="10">
        <f>U19*100</f>
        <v>3360000</v>
      </c>
      <c r="X19" s="10">
        <f>U19*120</f>
        <v>4032000</v>
      </c>
      <c r="Y19" s="10">
        <v>917</v>
      </c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</row>
    <row r="20" spans="1:45" x14ac:dyDescent="0.2">
      <c r="A20" s="15" t="s">
        <v>35</v>
      </c>
      <c r="C20" s="9"/>
      <c r="F20" s="8"/>
      <c r="G20" s="8"/>
      <c r="K20" s="8"/>
      <c r="O20" s="8"/>
      <c r="V20" s="10"/>
      <c r="W20" s="10"/>
      <c r="X20" s="10"/>
    </row>
  </sheetData>
  <autoFilter ref="A2:Y20" xr:uid="{00000000-0009-0000-0000-000003000000}">
    <sortState ref="A3:Y20">
      <sortCondition descending="1" ref="O2:O20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S20"/>
  <sheetViews>
    <sheetView rightToLeft="1" tabSelected="1" workbookViewId="0">
      <pane ySplit="2" topLeftCell="A3" activePane="bottomLeft" state="frozen"/>
      <selection pane="bottomLeft" activeCell="S5" sqref="S5"/>
    </sheetView>
  </sheetViews>
  <sheetFormatPr defaultColWidth="12.5703125" defaultRowHeight="15.75" customHeight="1" x14ac:dyDescent="0.2"/>
  <cols>
    <col min="1" max="1" width="13.5703125" customWidth="1"/>
    <col min="2" max="2" width="10.85546875" hidden="1" customWidth="1"/>
    <col min="3" max="3" width="13.140625" hidden="1" customWidth="1"/>
    <col min="4" max="4" width="12.140625" hidden="1" customWidth="1"/>
    <col min="5" max="15" width="11.42578125" hidden="1" customWidth="1"/>
    <col min="16" max="16" width="11.42578125" customWidth="1"/>
    <col min="17" max="18" width="11.42578125" hidden="1" customWidth="1"/>
    <col min="19" max="19" width="11.42578125" customWidth="1"/>
    <col min="20" max="20" width="11.42578125" hidden="1" customWidth="1"/>
    <col min="21" max="23" width="11.7109375" hidden="1" customWidth="1"/>
    <col min="24" max="24" width="11.7109375" customWidth="1"/>
    <col min="25" max="25" width="8.85546875" hidden="1" customWidth="1"/>
  </cols>
  <sheetData>
    <row r="1" spans="1:45" x14ac:dyDescent="0.2">
      <c r="A1" s="1"/>
      <c r="B1" s="2"/>
      <c r="C1" s="1"/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</row>
    <row r="2" spans="1:45" x14ac:dyDescent="0.2">
      <c r="A2" s="1" t="s">
        <v>2</v>
      </c>
      <c r="B2" s="2" t="s">
        <v>3</v>
      </c>
      <c r="C2" s="2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4" t="s">
        <v>9</v>
      </c>
      <c r="I2" s="4" t="s">
        <v>9</v>
      </c>
      <c r="J2" s="4" t="s">
        <v>9</v>
      </c>
      <c r="K2" s="5" t="s">
        <v>10</v>
      </c>
      <c r="L2" s="5" t="s">
        <v>11</v>
      </c>
      <c r="M2" s="5" t="s">
        <v>7</v>
      </c>
      <c r="N2" s="5" t="s">
        <v>8</v>
      </c>
      <c r="O2" s="5" t="s">
        <v>12</v>
      </c>
      <c r="P2" s="4" t="s">
        <v>36</v>
      </c>
      <c r="Q2" s="5" t="s">
        <v>7</v>
      </c>
      <c r="R2" s="5" t="s">
        <v>8</v>
      </c>
      <c r="S2" s="20" t="s">
        <v>40</v>
      </c>
      <c r="T2" s="1" t="s">
        <v>15</v>
      </c>
      <c r="U2" s="1" t="s">
        <v>16</v>
      </c>
      <c r="V2" s="1" t="s">
        <v>6</v>
      </c>
      <c r="W2" s="1" t="s">
        <v>11</v>
      </c>
      <c r="X2" s="1" t="s">
        <v>38</v>
      </c>
      <c r="Y2" s="1" t="s">
        <v>17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2">
      <c r="A3" s="6" t="s">
        <v>19</v>
      </c>
      <c r="B3" s="7">
        <v>-0.47610000000000002</v>
      </c>
      <c r="C3" s="8">
        <f>AVERAGE(K3,O3,S3)</f>
        <v>1312061.3333333333</v>
      </c>
      <c r="D3" s="9">
        <v>12206</v>
      </c>
      <c r="E3" s="8">
        <f>D3*80</f>
        <v>976480</v>
      </c>
      <c r="F3" s="8">
        <f>E3*0.8</f>
        <v>781184</v>
      </c>
      <c r="G3" s="8">
        <f>F3-300000</f>
        <v>481184</v>
      </c>
      <c r="H3" s="8">
        <f>IF(G3&gt;F3,G3,F3)</f>
        <v>781184</v>
      </c>
      <c r="I3" s="8">
        <f>IF(N3&gt;M3,N3,M3)</f>
        <v>976480</v>
      </c>
      <c r="J3" s="8">
        <f>IF(R3&gt;Q3,R3,Q3)</f>
        <v>1036921.6000000001</v>
      </c>
      <c r="K3" s="8">
        <f>V3-H3</f>
        <v>1082816</v>
      </c>
      <c r="L3" s="8">
        <f>D3*100</f>
        <v>1220600</v>
      </c>
      <c r="M3" s="8">
        <f>L3*0.8</f>
        <v>976480</v>
      </c>
      <c r="N3" s="8">
        <f>M3-300000</f>
        <v>676480</v>
      </c>
      <c r="O3" s="8">
        <f>W3-I3</f>
        <v>1353520</v>
      </c>
      <c r="P3" s="8">
        <v>1296152</v>
      </c>
      <c r="Q3" s="8">
        <f>P3*0.8</f>
        <v>1036921.6000000001</v>
      </c>
      <c r="R3" s="8">
        <f>Q3-300000</f>
        <v>736921.60000000009</v>
      </c>
      <c r="S3" s="10">
        <v>1499848</v>
      </c>
      <c r="T3" s="11">
        <v>114</v>
      </c>
      <c r="U3" s="10">
        <v>23300</v>
      </c>
      <c r="V3" s="10">
        <f>U3*80</f>
        <v>1864000</v>
      </c>
      <c r="W3" s="10">
        <f>U3*100</f>
        <v>2330000</v>
      </c>
      <c r="X3" s="10">
        <f>U3*120</f>
        <v>2796000</v>
      </c>
      <c r="Y3" s="11">
        <v>73</v>
      </c>
    </row>
    <row r="4" spans="1:45" x14ac:dyDescent="0.2">
      <c r="A4" s="6" t="s">
        <v>20</v>
      </c>
      <c r="B4" s="7">
        <v>-0.36459999999999998</v>
      </c>
      <c r="C4" s="8">
        <f>AVERAGE(K4,O4,S4)</f>
        <v>1210415.3600000001</v>
      </c>
      <c r="D4" s="9">
        <v>17028.18</v>
      </c>
      <c r="E4" s="8">
        <f>D4*80</f>
        <v>1362254.4</v>
      </c>
      <c r="F4" s="8">
        <f>E4*0.8</f>
        <v>1089803.52</v>
      </c>
      <c r="G4" s="8">
        <f>F4-300000</f>
        <v>789803.52000000002</v>
      </c>
      <c r="H4" s="8">
        <f>IF(G4&gt;F4,G4,F4)</f>
        <v>1089803.52</v>
      </c>
      <c r="I4" s="8">
        <f>IF(N4&gt;M4,N4,M4)</f>
        <v>1362254.4000000001</v>
      </c>
      <c r="J4" s="8">
        <f>IF(R4&gt;Q4,R4,Q4)</f>
        <v>1565356.8</v>
      </c>
      <c r="K4" s="8">
        <f>V4-H4</f>
        <v>1054196.48</v>
      </c>
      <c r="L4" s="8">
        <f>D4*100</f>
        <v>1702818</v>
      </c>
      <c r="M4" s="8">
        <f>L4*0.8</f>
        <v>1362254.4000000001</v>
      </c>
      <c r="N4" s="8">
        <f>M4-300000</f>
        <v>1062254.4000000001</v>
      </c>
      <c r="O4" s="8">
        <f>W4-I4</f>
        <v>1317745.5999999999</v>
      </c>
      <c r="P4" s="8">
        <v>1956696</v>
      </c>
      <c r="Q4" s="8">
        <f>P4*0.8</f>
        <v>1565356.8</v>
      </c>
      <c r="R4" s="8">
        <f>Q4-300000</f>
        <v>1265356.8</v>
      </c>
      <c r="S4" s="10">
        <v>1259304</v>
      </c>
      <c r="T4" s="11">
        <v>154</v>
      </c>
      <c r="U4" s="10">
        <v>26800</v>
      </c>
      <c r="V4" s="10">
        <f>U4*80</f>
        <v>2144000</v>
      </c>
      <c r="W4" s="10">
        <f>U4*100</f>
        <v>2680000</v>
      </c>
      <c r="X4" s="10">
        <f>U4*120</f>
        <v>3216000</v>
      </c>
      <c r="Y4" s="10">
        <v>512</v>
      </c>
    </row>
    <row r="5" spans="1:45" x14ac:dyDescent="0.2">
      <c r="A5" s="6" t="s">
        <v>18</v>
      </c>
      <c r="B5" s="7">
        <v>-0.52439999999999998</v>
      </c>
      <c r="C5" s="8">
        <f>AVERAGE(K5,O5,S5)</f>
        <v>1027034.4933333333</v>
      </c>
      <c r="D5" s="9">
        <v>8656.83</v>
      </c>
      <c r="E5" s="8">
        <f>D5*80</f>
        <v>692546.4</v>
      </c>
      <c r="F5" s="8">
        <f>E5*0.8</f>
        <v>554037.12</v>
      </c>
      <c r="G5" s="8">
        <f>F5-300000</f>
        <v>254037.12</v>
      </c>
      <c r="H5" s="8">
        <f>IF(G5&gt;F5,G5,F5)</f>
        <v>554037.12</v>
      </c>
      <c r="I5" s="8">
        <f>IF(N5&gt;M5,N5,M5)</f>
        <v>692546.4</v>
      </c>
      <c r="J5" s="8">
        <f>IF(R5&gt;Q5,R5,Q5)</f>
        <v>905850.4</v>
      </c>
      <c r="K5" s="8">
        <f>V5-H5</f>
        <v>901962.88</v>
      </c>
      <c r="L5" s="8">
        <f>D5*100</f>
        <v>865683</v>
      </c>
      <c r="M5" s="8">
        <f>L5*0.8</f>
        <v>692546.4</v>
      </c>
      <c r="N5" s="8">
        <f>M5-300000</f>
        <v>392546.4</v>
      </c>
      <c r="O5" s="8">
        <f>W5-I5</f>
        <v>1127453.6000000001</v>
      </c>
      <c r="P5" s="8">
        <v>1132313</v>
      </c>
      <c r="Q5" s="8">
        <f>P5*0.8</f>
        <v>905850.4</v>
      </c>
      <c r="R5" s="8">
        <f>Q5-300000</f>
        <v>605850.4</v>
      </c>
      <c r="S5" s="10">
        <v>1051687</v>
      </c>
      <c r="T5" s="11">
        <v>41</v>
      </c>
      <c r="U5" s="10">
        <v>18200</v>
      </c>
      <c r="V5" s="10">
        <f>U5*80</f>
        <v>1456000</v>
      </c>
      <c r="W5" s="10">
        <f>U5*100</f>
        <v>1820000</v>
      </c>
      <c r="X5" s="10">
        <f>U5*120</f>
        <v>2184000</v>
      </c>
      <c r="Y5" s="11">
        <v>46</v>
      </c>
    </row>
    <row r="6" spans="1:45" x14ac:dyDescent="0.2">
      <c r="A6" s="6" t="s">
        <v>22</v>
      </c>
      <c r="B6" s="7">
        <v>-0.3357</v>
      </c>
      <c r="C6" s="8">
        <f>AVERAGE(K6,O6,S6)</f>
        <v>914405.8933333332</v>
      </c>
      <c r="D6" s="9">
        <v>13816.53</v>
      </c>
      <c r="E6" s="8">
        <f>D6*80</f>
        <v>1105322.4000000001</v>
      </c>
      <c r="F6" s="8">
        <f>E6*0.8</f>
        <v>884257.92000000016</v>
      </c>
      <c r="G6" s="8">
        <f>F6-300000</f>
        <v>584257.92000000016</v>
      </c>
      <c r="H6" s="8">
        <f>IF(G6&gt;F6,G6,F6)</f>
        <v>884257.92000000016</v>
      </c>
      <c r="I6" s="8">
        <f>IF(N6&gt;M6,N6,M6)</f>
        <v>1105322.4000000001</v>
      </c>
      <c r="J6" s="8">
        <f>IF(R6&gt;Q6,R6,Q6)</f>
        <v>1205761.6000000001</v>
      </c>
      <c r="K6" s="8">
        <f>V6-H6</f>
        <v>779742.07999999984</v>
      </c>
      <c r="L6" s="8">
        <f>D6*100</f>
        <v>1381653</v>
      </c>
      <c r="M6" s="8">
        <f>L6*0.8</f>
        <v>1105322.4000000001</v>
      </c>
      <c r="N6" s="8">
        <f>M6-300000</f>
        <v>805322.40000000014</v>
      </c>
      <c r="O6" s="8">
        <f>W6-I6</f>
        <v>974677.59999999986</v>
      </c>
      <c r="P6" s="8">
        <v>1507202</v>
      </c>
      <c r="Q6" s="8">
        <f>P6*0.8</f>
        <v>1205761.6000000001</v>
      </c>
      <c r="R6" s="8">
        <f>Q6-300000</f>
        <v>905761.60000000009</v>
      </c>
      <c r="S6" s="10">
        <v>988798</v>
      </c>
      <c r="T6" s="11">
        <v>63</v>
      </c>
      <c r="U6" s="10">
        <v>20800</v>
      </c>
      <c r="V6" s="10">
        <f>U6*80</f>
        <v>1664000</v>
      </c>
      <c r="W6" s="10">
        <f>U6*100</f>
        <v>2080000</v>
      </c>
      <c r="X6" s="10">
        <f>U6*120</f>
        <v>2496000</v>
      </c>
      <c r="Y6" s="11">
        <v>13</v>
      </c>
    </row>
    <row r="7" spans="1:45" x14ac:dyDescent="0.2">
      <c r="A7" s="6" t="s">
        <v>26</v>
      </c>
      <c r="B7" s="7">
        <v>-0.28810000000000002</v>
      </c>
      <c r="C7" s="8">
        <f>AVERAGE(K7,O7,S7)</f>
        <v>1016360.6266666666</v>
      </c>
      <c r="D7" s="9">
        <v>19006.98</v>
      </c>
      <c r="E7" s="8">
        <f>D7*80</f>
        <v>1520558.4</v>
      </c>
      <c r="F7" s="8">
        <f>E7*0.8</f>
        <v>1216446.72</v>
      </c>
      <c r="G7" s="8">
        <f>F7-300000</f>
        <v>916446.71999999997</v>
      </c>
      <c r="H7" s="8">
        <f>IF(G7&gt;F7,G7,F7)</f>
        <v>1216446.72</v>
      </c>
      <c r="I7" s="8">
        <f>IF(N7&gt;M7,N7,M7)</f>
        <v>1520558.4000000001</v>
      </c>
      <c r="J7" s="8">
        <f>IF(R7&gt;Q7,R7,Q7)</f>
        <v>1779130.4000000001</v>
      </c>
      <c r="K7" s="8">
        <f>V7-H7</f>
        <v>919553.28</v>
      </c>
      <c r="L7" s="8">
        <f>D7*100</f>
        <v>1900698</v>
      </c>
      <c r="M7" s="8">
        <f>L7*0.8</f>
        <v>1520558.4000000001</v>
      </c>
      <c r="N7" s="8">
        <f>M7-300000</f>
        <v>1220558.4000000001</v>
      </c>
      <c r="O7" s="8">
        <f>W7-I7</f>
        <v>1149441.5999999999</v>
      </c>
      <c r="P7" s="8">
        <v>2223913</v>
      </c>
      <c r="Q7" s="8">
        <f>P7*0.8</f>
        <v>1779130.4000000001</v>
      </c>
      <c r="R7" s="8">
        <f>Q7-300000</f>
        <v>1479130.4000000001</v>
      </c>
      <c r="S7" s="10">
        <v>980087</v>
      </c>
      <c r="T7" s="11">
        <v>622</v>
      </c>
      <c r="U7" s="10">
        <v>26700</v>
      </c>
      <c r="V7" s="10">
        <f>U7*80</f>
        <v>2136000</v>
      </c>
      <c r="W7" s="10">
        <f>U7*100</f>
        <v>2670000</v>
      </c>
      <c r="X7" s="10">
        <f>U7*120</f>
        <v>3204000</v>
      </c>
      <c r="Y7" s="11">
        <v>127</v>
      </c>
    </row>
    <row r="8" spans="1:45" x14ac:dyDescent="0.2">
      <c r="A8" s="6" t="s">
        <v>24</v>
      </c>
      <c r="B8" s="7">
        <v>-0.29949999999999999</v>
      </c>
      <c r="C8" s="8">
        <f>AVERAGE(K8,O8,S8)</f>
        <v>899146.83999999985</v>
      </c>
      <c r="D8" s="9">
        <v>15620.67</v>
      </c>
      <c r="E8" s="8">
        <f>D8*80</f>
        <v>1249653.6000000001</v>
      </c>
      <c r="F8" s="8">
        <f>E8*0.8</f>
        <v>999722.88000000012</v>
      </c>
      <c r="G8" s="8">
        <f>F8-300000</f>
        <v>699722.88000000012</v>
      </c>
      <c r="H8" s="8">
        <f>IF(G8&gt;F8,G8,F8)</f>
        <v>999722.88000000012</v>
      </c>
      <c r="I8" s="8">
        <f>IF(N8&gt;M8,N8,M8)</f>
        <v>1249653.6000000001</v>
      </c>
      <c r="J8" s="8">
        <f>IF(R8&gt;Q8,R8,Q8)</f>
        <v>1394546.4000000001</v>
      </c>
      <c r="K8" s="8">
        <f>V8-H8</f>
        <v>784277.11999999988</v>
      </c>
      <c r="L8" s="8">
        <f>D8*100</f>
        <v>1562067</v>
      </c>
      <c r="M8" s="8">
        <f>L8*0.8</f>
        <v>1249653.6000000001</v>
      </c>
      <c r="N8" s="8">
        <f>M8-300000</f>
        <v>949653.60000000009</v>
      </c>
      <c r="O8" s="8">
        <f>W8-I8</f>
        <v>980346.39999999991</v>
      </c>
      <c r="P8" s="8">
        <v>1743183</v>
      </c>
      <c r="Q8" s="8">
        <f>P8*0.8</f>
        <v>1394546.4000000001</v>
      </c>
      <c r="R8" s="8">
        <f>Q8-300000</f>
        <v>1094546.4000000001</v>
      </c>
      <c r="S8" s="10">
        <v>932817</v>
      </c>
      <c r="T8" s="11">
        <v>486</v>
      </c>
      <c r="U8" s="10">
        <v>22300</v>
      </c>
      <c r="V8" s="10">
        <f>U8*80</f>
        <v>1784000</v>
      </c>
      <c r="W8" s="10">
        <f>U8*100</f>
        <v>2230000</v>
      </c>
      <c r="X8" s="10">
        <f>U8*120</f>
        <v>2676000</v>
      </c>
      <c r="Y8" s="11">
        <v>9</v>
      </c>
    </row>
    <row r="9" spans="1:45" x14ac:dyDescent="0.2">
      <c r="A9" s="6" t="s">
        <v>23</v>
      </c>
      <c r="B9" s="7">
        <v>-0.31659999999999999</v>
      </c>
      <c r="C9" s="8">
        <f>AVERAGE(K9,O9,S9)</f>
        <v>806811.32</v>
      </c>
      <c r="D9" s="9">
        <v>12916.91</v>
      </c>
      <c r="E9" s="8">
        <f>D9*80</f>
        <v>1033352.8</v>
      </c>
      <c r="F9" s="8">
        <f>E9*0.8</f>
        <v>826682.24000000011</v>
      </c>
      <c r="G9" s="8">
        <f>F9-300000</f>
        <v>526682.24000000011</v>
      </c>
      <c r="H9" s="8">
        <f>IF(G9&gt;F9,G9,F9)</f>
        <v>826682.24000000011</v>
      </c>
      <c r="I9" s="8">
        <f>IF(N9&gt;M9,N9,M9)</f>
        <v>1033352.8</v>
      </c>
      <c r="J9" s="8">
        <f>IF(R9&gt;Q9,R9,Q9)</f>
        <v>1111624.8</v>
      </c>
      <c r="K9" s="8">
        <f>V9-H9</f>
        <v>685317.75999999989</v>
      </c>
      <c r="L9" s="8">
        <f>D9*100</f>
        <v>1291691</v>
      </c>
      <c r="M9" s="8">
        <f>L9*0.8</f>
        <v>1033352.8</v>
      </c>
      <c r="N9" s="8">
        <f>M9-300000</f>
        <v>733352.8</v>
      </c>
      <c r="O9" s="8">
        <f>W9-I9</f>
        <v>856647.2</v>
      </c>
      <c r="P9" s="8">
        <v>1389531</v>
      </c>
      <c r="Q9" s="8">
        <f>P9*0.8</f>
        <v>1111624.8</v>
      </c>
      <c r="R9" s="8">
        <f>Q9-300000</f>
        <v>811624.8</v>
      </c>
      <c r="S9" s="10">
        <v>878469</v>
      </c>
      <c r="T9" s="11">
        <v>546</v>
      </c>
      <c r="U9" s="10">
        <v>18900</v>
      </c>
      <c r="V9" s="10">
        <f>U9*80</f>
        <v>1512000</v>
      </c>
      <c r="W9" s="10">
        <f>U9*100</f>
        <v>1890000</v>
      </c>
      <c r="X9" s="10">
        <f>U9*120</f>
        <v>2268000</v>
      </c>
      <c r="Y9" s="10">
        <v>250</v>
      </c>
    </row>
    <row r="10" spans="1:45" x14ac:dyDescent="0.2">
      <c r="A10" s="11" t="s">
        <v>29</v>
      </c>
      <c r="B10" s="7">
        <v>-0.2447</v>
      </c>
      <c r="C10" s="8">
        <f>AVERAGE(K10,O10,S10)</f>
        <v>970012.10666666657</v>
      </c>
      <c r="D10" s="9">
        <v>22131.72</v>
      </c>
      <c r="E10" s="8">
        <f>D10*80</f>
        <v>1770537.6</v>
      </c>
      <c r="F10" s="8">
        <f>E10*0.8</f>
        <v>1416430.08</v>
      </c>
      <c r="G10" s="8">
        <f>F10-300000</f>
        <v>1116430.08</v>
      </c>
      <c r="H10" s="8">
        <f>IF(G10&gt;F10,G10,F10)</f>
        <v>1416430.08</v>
      </c>
      <c r="I10" s="8">
        <f>IF(N10&gt;M10,N10,M10)</f>
        <v>1770537.6</v>
      </c>
      <c r="J10" s="8">
        <f>IF(R10&gt;Q10,R10,Q10)</f>
        <v>2154396.8000000003</v>
      </c>
      <c r="K10" s="8">
        <f>V10-H10</f>
        <v>927569.91999999993</v>
      </c>
      <c r="L10" s="8">
        <f>D10*100</f>
        <v>2213172</v>
      </c>
      <c r="M10" s="8">
        <f>L10*0.8</f>
        <v>1770537.6</v>
      </c>
      <c r="N10" s="8">
        <f>M10-300000</f>
        <v>1470537.6</v>
      </c>
      <c r="O10" s="8">
        <f>W10-I10</f>
        <v>1159462.3999999999</v>
      </c>
      <c r="P10" s="8">
        <v>2692996</v>
      </c>
      <c r="Q10" s="8">
        <f>P10*0.8</f>
        <v>2154396.8000000003</v>
      </c>
      <c r="R10" s="8">
        <f>Q10-300000</f>
        <v>1854396.8000000003</v>
      </c>
      <c r="S10" s="10">
        <v>823004</v>
      </c>
      <c r="T10" s="11">
        <v>187</v>
      </c>
      <c r="U10" s="10">
        <v>29300</v>
      </c>
      <c r="V10" s="10">
        <f>U10*80</f>
        <v>2344000</v>
      </c>
      <c r="W10" s="10">
        <f>U10*100</f>
        <v>2930000</v>
      </c>
      <c r="X10" s="10">
        <f>U10*120</f>
        <v>3516000</v>
      </c>
      <c r="Y10" s="11">
        <v>51</v>
      </c>
    </row>
    <row r="11" spans="1:45" x14ac:dyDescent="0.2">
      <c r="A11" s="6" t="s">
        <v>21</v>
      </c>
      <c r="B11" s="7">
        <v>-0.35949999999999999</v>
      </c>
      <c r="C11" s="8">
        <f>AVERAGE(K11,O11,S11)</f>
        <v>785304.17333333334</v>
      </c>
      <c r="D11" s="9">
        <v>12169.17</v>
      </c>
      <c r="E11" s="8">
        <f>D11*80</f>
        <v>973533.6</v>
      </c>
      <c r="F11" s="8">
        <f>E11*0.8</f>
        <v>778826.88</v>
      </c>
      <c r="G11" s="8">
        <f>F11-300000</f>
        <v>478826.88</v>
      </c>
      <c r="H11" s="8">
        <f>IF(G11&gt;F11,G11,F11)</f>
        <v>778826.88</v>
      </c>
      <c r="I11" s="8">
        <f>IF(N11&gt;M11,N11,M11)</f>
        <v>973533.60000000009</v>
      </c>
      <c r="J11" s="8">
        <f>IF(R11&gt;Q11,R11,Q11)</f>
        <v>1273381.6000000001</v>
      </c>
      <c r="K11" s="8">
        <f>V11-H11</f>
        <v>741173.12</v>
      </c>
      <c r="L11" s="8">
        <f>D11*100</f>
        <v>1216917</v>
      </c>
      <c r="M11" s="8">
        <f>L11*0.8</f>
        <v>973533.60000000009</v>
      </c>
      <c r="N11" s="8">
        <f>M11-300000</f>
        <v>673533.60000000009</v>
      </c>
      <c r="O11" s="8">
        <f>W11-I11</f>
        <v>926466.39999999991</v>
      </c>
      <c r="P11" s="8">
        <v>1591727</v>
      </c>
      <c r="Q11" s="8">
        <f>P11*0.8</f>
        <v>1273381.6000000001</v>
      </c>
      <c r="R11" s="8">
        <f>Q11-300000</f>
        <v>973381.60000000009</v>
      </c>
      <c r="S11" s="10">
        <v>688273</v>
      </c>
      <c r="T11" s="11">
        <v>59</v>
      </c>
      <c r="U11" s="10">
        <v>19000</v>
      </c>
      <c r="V11" s="10">
        <f>U11*80</f>
        <v>1520000</v>
      </c>
      <c r="W11" s="10">
        <f>U11*100</f>
        <v>1900000</v>
      </c>
      <c r="X11" s="10">
        <f>U11*120</f>
        <v>2280000</v>
      </c>
      <c r="Y11" s="11">
        <v>62</v>
      </c>
    </row>
    <row r="12" spans="1:45" x14ac:dyDescent="0.2">
      <c r="A12" s="6" t="s">
        <v>31</v>
      </c>
      <c r="B12" s="7">
        <v>-0.2092</v>
      </c>
      <c r="C12" s="8">
        <f>AVERAGE(K12,O12,S12)</f>
        <v>719247.8933333332</v>
      </c>
      <c r="D12" s="9">
        <v>17713.28</v>
      </c>
      <c r="E12" s="8">
        <f>D12*80</f>
        <v>1417062.3999999999</v>
      </c>
      <c r="F12" s="8">
        <f>E12*0.8</f>
        <v>1133649.9199999999</v>
      </c>
      <c r="G12" s="8">
        <f>F12-300000</f>
        <v>833649.91999999993</v>
      </c>
      <c r="H12" s="8">
        <f>IF(G12&gt;F12,G12,F12)</f>
        <v>1133649.9199999999</v>
      </c>
      <c r="I12" s="8">
        <f>IF(N12&gt;M12,N12,M12)</f>
        <v>1417062.4000000001</v>
      </c>
      <c r="J12" s="8">
        <f>IF(R12&gt;Q12,R12,Q12)</f>
        <v>1609235.2000000002</v>
      </c>
      <c r="K12" s="8">
        <f>V12-H12</f>
        <v>658350.08000000007</v>
      </c>
      <c r="L12" s="8">
        <f>D12*100</f>
        <v>1771328</v>
      </c>
      <c r="M12" s="8">
        <f>L12*0.8</f>
        <v>1417062.4000000001</v>
      </c>
      <c r="N12" s="8">
        <f>M12-300000</f>
        <v>1117062.4000000001</v>
      </c>
      <c r="O12" s="8">
        <f>W12-I12</f>
        <v>822937.59999999986</v>
      </c>
      <c r="P12" s="8">
        <v>2011544</v>
      </c>
      <c r="Q12" s="8">
        <f>P12*0.8</f>
        <v>1609235.2000000002</v>
      </c>
      <c r="R12" s="8">
        <f>Q12-300000</f>
        <v>1309235.2000000002</v>
      </c>
      <c r="S12" s="10">
        <v>676456</v>
      </c>
      <c r="T12" s="11">
        <v>931</v>
      </c>
      <c r="U12" s="10">
        <v>22400</v>
      </c>
      <c r="V12" s="10">
        <f>U12*80</f>
        <v>1792000</v>
      </c>
      <c r="W12" s="10">
        <f>U12*100</f>
        <v>2240000</v>
      </c>
      <c r="X12" s="10">
        <f>U12*120</f>
        <v>2688000</v>
      </c>
      <c r="Y12" s="11">
        <v>150</v>
      </c>
    </row>
    <row r="13" spans="1:45" x14ac:dyDescent="0.2">
      <c r="A13" s="18" t="s">
        <v>117</v>
      </c>
      <c r="B13" s="12"/>
      <c r="C13" s="9"/>
      <c r="D13" s="13">
        <v>14721.31</v>
      </c>
      <c r="F13" s="8"/>
      <c r="G13" s="8"/>
      <c r="J13" s="14">
        <f>IF(R13&gt;Q13,R13,Q13)</f>
        <v>1236084.8</v>
      </c>
      <c r="K13" s="8"/>
      <c r="O13" s="8"/>
      <c r="P13" s="19">
        <v>1545106</v>
      </c>
      <c r="Q13" s="14">
        <f>P13*0.8</f>
        <v>1236084.8</v>
      </c>
      <c r="R13" s="14">
        <f>Q13-300000</f>
        <v>936084.8</v>
      </c>
      <c r="S13" s="21">
        <v>626894</v>
      </c>
      <c r="T13" s="14">
        <v>6816</v>
      </c>
      <c r="U13" s="12"/>
      <c r="V13" s="10"/>
      <c r="W13" s="10"/>
      <c r="X13" s="10">
        <v>2172000</v>
      </c>
      <c r="Y13" s="12"/>
    </row>
    <row r="14" spans="1:45" x14ac:dyDescent="0.2">
      <c r="A14" s="11" t="s">
        <v>27</v>
      </c>
      <c r="B14" s="7">
        <v>-0.28689999999999999</v>
      </c>
      <c r="C14" s="8">
        <f>AVERAGE(K14,O14,S14)</f>
        <v>519455.2666666666</v>
      </c>
      <c r="D14" s="9">
        <v>9055.7999999999993</v>
      </c>
      <c r="E14" s="8">
        <f>D14*80</f>
        <v>724464</v>
      </c>
      <c r="F14" s="8">
        <f>E14*0.8</f>
        <v>579571.20000000007</v>
      </c>
      <c r="G14" s="8">
        <f>F14-300000</f>
        <v>279571.20000000007</v>
      </c>
      <c r="H14" s="8">
        <f>IF(G14&gt;F14,G14,F14)</f>
        <v>579571.20000000007</v>
      </c>
      <c r="I14" s="8">
        <f>IF(N14&gt;M14,N14,M14)</f>
        <v>724464</v>
      </c>
      <c r="J14" s="8">
        <f>IF(R14&gt;Q14,R14,Q14)</f>
        <v>758079.20000000007</v>
      </c>
      <c r="K14" s="8">
        <f>V14-H14</f>
        <v>436428.79999999993</v>
      </c>
      <c r="L14" s="8">
        <f>D14*100</f>
        <v>905579.99999999988</v>
      </c>
      <c r="M14" s="8">
        <f>L14*0.8</f>
        <v>724464</v>
      </c>
      <c r="N14" s="8">
        <f>M14-300000</f>
        <v>424464</v>
      </c>
      <c r="O14" s="8">
        <f>W14-I14</f>
        <v>545536</v>
      </c>
      <c r="P14" s="8">
        <v>947599</v>
      </c>
      <c r="Q14" s="8">
        <f>P14*0.8</f>
        <v>758079.20000000007</v>
      </c>
      <c r="R14" s="8">
        <f>Q14-300000</f>
        <v>458079.20000000007</v>
      </c>
      <c r="S14" s="10">
        <v>576401</v>
      </c>
      <c r="T14" s="11">
        <v>141</v>
      </c>
      <c r="U14" s="10">
        <v>12700</v>
      </c>
      <c r="V14" s="10">
        <f>U14*80</f>
        <v>1016000</v>
      </c>
      <c r="W14" s="10">
        <f>U14*100</f>
        <v>1270000</v>
      </c>
      <c r="X14" s="10">
        <f>U14*120</f>
        <v>1524000</v>
      </c>
      <c r="Y14" s="11">
        <v>54</v>
      </c>
    </row>
    <row r="15" spans="1:45" x14ac:dyDescent="0.2">
      <c r="A15" s="18" t="s">
        <v>115</v>
      </c>
      <c r="B15" s="7">
        <v>-0.29730000000000001</v>
      </c>
      <c r="C15" s="8">
        <f>AVERAGE(K15,O15,S15)</f>
        <v>644476.85333333327</v>
      </c>
      <c r="D15" s="9">
        <v>12719.01</v>
      </c>
      <c r="E15" s="8">
        <f>D15*80</f>
        <v>1017520.8</v>
      </c>
      <c r="F15" s="8">
        <f>E15*0.8</f>
        <v>814016.64000000013</v>
      </c>
      <c r="G15" s="8">
        <f>F15-300000</f>
        <v>514016.64000000013</v>
      </c>
      <c r="H15" s="8">
        <f>IF(G15&gt;F15,G15,F15)</f>
        <v>814016.64000000013</v>
      </c>
      <c r="I15" s="8">
        <f>IF(N15&gt;M15,N15,M15)</f>
        <v>1017520.8</v>
      </c>
      <c r="J15" s="8">
        <f>IF(R15&gt;Q15,R15,Q15)</f>
        <v>1332025.6000000001</v>
      </c>
      <c r="K15" s="8">
        <f>V15-H15</f>
        <v>633983.35999999987</v>
      </c>
      <c r="L15" s="8">
        <f>D15*100</f>
        <v>1271901</v>
      </c>
      <c r="M15" s="8">
        <f>L15*0.8</f>
        <v>1017520.8</v>
      </c>
      <c r="N15" s="8">
        <f>M15-300000</f>
        <v>717520.8</v>
      </c>
      <c r="O15" s="8">
        <f>W15-I15</f>
        <v>792479.2</v>
      </c>
      <c r="P15" s="8">
        <v>1665032</v>
      </c>
      <c r="Q15" s="8">
        <f>P15*0.8</f>
        <v>1332025.6000000001</v>
      </c>
      <c r="R15" s="8">
        <f>Q15-300000</f>
        <v>1032025.6000000001</v>
      </c>
      <c r="S15" s="10">
        <v>506968</v>
      </c>
      <c r="T15" s="10">
        <v>2666</v>
      </c>
      <c r="U15" s="10">
        <v>18100</v>
      </c>
      <c r="V15" s="10">
        <f>U15*80</f>
        <v>1448000</v>
      </c>
      <c r="W15" s="10">
        <f>U15*100</f>
        <v>1810000</v>
      </c>
      <c r="X15" s="10">
        <f>U15*120</f>
        <v>2172000</v>
      </c>
      <c r="Y15" s="11">
        <v>108</v>
      </c>
    </row>
    <row r="16" spans="1:45" x14ac:dyDescent="0.2">
      <c r="A16" s="11" t="s">
        <v>30</v>
      </c>
      <c r="B16" s="7">
        <v>-0.24010000000000001</v>
      </c>
      <c r="C16" s="8">
        <f>AVERAGE(K16,O16,S16)</f>
        <v>459055.2</v>
      </c>
      <c r="D16" s="9">
        <v>9422.6</v>
      </c>
      <c r="E16" s="8">
        <f>D16*80</f>
        <v>753808</v>
      </c>
      <c r="F16" s="8">
        <f>E16*0.8</f>
        <v>603046.40000000002</v>
      </c>
      <c r="G16" s="8">
        <f>F16-300000</f>
        <v>303046.40000000002</v>
      </c>
      <c r="H16" s="8">
        <f>IF(G16&gt;F16,G16,F16)</f>
        <v>603046.40000000002</v>
      </c>
      <c r="I16" s="8">
        <f>IF(N16&gt;M16,N16,M16)</f>
        <v>753808</v>
      </c>
      <c r="J16" s="8">
        <f>IF(R16&gt;Q16,R16,Q16)</f>
        <v>788784</v>
      </c>
      <c r="K16" s="8">
        <f>V16-H16</f>
        <v>388953.59999999998</v>
      </c>
      <c r="L16" s="8">
        <f>D16*100</f>
        <v>942260</v>
      </c>
      <c r="M16" s="8">
        <f>L16*0.8</f>
        <v>753808</v>
      </c>
      <c r="N16" s="8">
        <f>M16-300000</f>
        <v>453808</v>
      </c>
      <c r="O16" s="8">
        <f>W16-I16</f>
        <v>486192</v>
      </c>
      <c r="P16" s="8">
        <v>985980</v>
      </c>
      <c r="Q16" s="8">
        <f>P16*0.8</f>
        <v>788784</v>
      </c>
      <c r="R16" s="8">
        <f>Q16-300000</f>
        <v>488784</v>
      </c>
      <c r="S16" s="10">
        <v>502020</v>
      </c>
      <c r="T16" s="11">
        <v>87</v>
      </c>
      <c r="U16" s="10">
        <v>12400</v>
      </c>
      <c r="V16" s="10">
        <f>U16*80</f>
        <v>992000</v>
      </c>
      <c r="W16" s="10">
        <f>U16*100</f>
        <v>1240000</v>
      </c>
      <c r="X16" s="10">
        <f>U16*120</f>
        <v>1488000</v>
      </c>
      <c r="Y16" s="11">
        <v>22</v>
      </c>
    </row>
    <row r="17" spans="1:45" x14ac:dyDescent="0.2">
      <c r="A17" s="11" t="s">
        <v>32</v>
      </c>
      <c r="B17" s="7">
        <v>-0.18079999999999999</v>
      </c>
      <c r="C17" s="8">
        <f>AVERAGE(K17,O17,S17)</f>
        <v>486969.34666666668</v>
      </c>
      <c r="D17" s="9">
        <v>12696.84</v>
      </c>
      <c r="E17" s="8">
        <f>D17*80</f>
        <v>1015747.2</v>
      </c>
      <c r="F17" s="8">
        <f>E17*0.8</f>
        <v>812597.76000000001</v>
      </c>
      <c r="G17" s="8">
        <f>F17-300000</f>
        <v>512597.76000000001</v>
      </c>
      <c r="H17" s="8">
        <f>IF(G17&gt;F17,G17,F17)</f>
        <v>812597.76000000001</v>
      </c>
      <c r="I17" s="8">
        <f>IF(N17&gt;M17,N17,M17)</f>
        <v>1015747.2000000001</v>
      </c>
      <c r="J17" s="8">
        <f>IF(R17&gt;Q17,R17,Q17)</f>
        <v>1088597.6000000001</v>
      </c>
      <c r="K17" s="8">
        <f>V17-H17</f>
        <v>427402.23999999999</v>
      </c>
      <c r="L17" s="8">
        <f>D17*100</f>
        <v>1269684</v>
      </c>
      <c r="M17" s="8">
        <f>L17*0.8</f>
        <v>1015747.2000000001</v>
      </c>
      <c r="N17" s="8">
        <f>M17-300000</f>
        <v>715747.20000000007</v>
      </c>
      <c r="O17" s="8">
        <f>W17-I17</f>
        <v>534252.79999999993</v>
      </c>
      <c r="P17" s="8">
        <v>1360747</v>
      </c>
      <c r="Q17" s="8">
        <f>P17*0.8</f>
        <v>1088597.6000000001</v>
      </c>
      <c r="R17" s="8">
        <f>Q17-300000</f>
        <v>788597.60000000009</v>
      </c>
      <c r="S17" s="10">
        <v>499253</v>
      </c>
      <c r="T17" s="11">
        <v>117</v>
      </c>
      <c r="U17" s="10">
        <v>15500</v>
      </c>
      <c r="V17" s="10">
        <f>U17*80</f>
        <v>1240000</v>
      </c>
      <c r="W17" s="10">
        <f>U17*100</f>
        <v>1550000</v>
      </c>
      <c r="X17" s="10">
        <f>U17*120</f>
        <v>1860000</v>
      </c>
      <c r="Y17" s="11">
        <v>31</v>
      </c>
    </row>
    <row r="18" spans="1:45" x14ac:dyDescent="0.2">
      <c r="A18" s="6" t="s">
        <v>28</v>
      </c>
      <c r="B18" s="7">
        <v>-0.27739999999999998</v>
      </c>
      <c r="C18" s="8">
        <f>AVERAGE(K18,O18,S18)</f>
        <v>686353.01333333331</v>
      </c>
      <c r="D18" s="9">
        <v>14957.09</v>
      </c>
      <c r="E18" s="8">
        <f>D18*80</f>
        <v>1196567.2</v>
      </c>
      <c r="F18" s="8">
        <f>E18*0.8</f>
        <v>957253.76</v>
      </c>
      <c r="G18" s="8">
        <f>F18-300000</f>
        <v>657253.76</v>
      </c>
      <c r="H18" s="8">
        <f>IF(G18&gt;F18,G18,F18)</f>
        <v>957253.76</v>
      </c>
      <c r="I18" s="8">
        <f>IF(N18&gt;M18,N18,M18)</f>
        <v>1196567.2</v>
      </c>
      <c r="J18" s="8">
        <f>IF(R18&gt;Q18,R18,Q18)</f>
        <v>1597696</v>
      </c>
      <c r="K18" s="8">
        <f>V18-H18</f>
        <v>698746.24</v>
      </c>
      <c r="L18" s="8">
        <f>D18*100</f>
        <v>1495709</v>
      </c>
      <c r="M18" s="8">
        <f>L18*0.8</f>
        <v>1196567.2</v>
      </c>
      <c r="N18" s="8">
        <f>M18-300000</f>
        <v>896567.2</v>
      </c>
      <c r="O18" s="8">
        <f>W18-I18</f>
        <v>873432.8</v>
      </c>
      <c r="P18" s="8">
        <v>1997120</v>
      </c>
      <c r="Q18" s="8">
        <f>P18*0.8</f>
        <v>1597696</v>
      </c>
      <c r="R18" s="8">
        <f>Q18-300000</f>
        <v>1297696</v>
      </c>
      <c r="S18" s="10">
        <v>486880</v>
      </c>
      <c r="T18" s="11">
        <v>556</v>
      </c>
      <c r="U18" s="10">
        <v>20700</v>
      </c>
      <c r="V18" s="10">
        <f>U18*80</f>
        <v>1656000</v>
      </c>
      <c r="W18" s="10">
        <f>U18*100</f>
        <v>2070000</v>
      </c>
      <c r="X18" s="10">
        <f>U18*120</f>
        <v>2484000</v>
      </c>
      <c r="Y18" s="11">
        <v>28</v>
      </c>
    </row>
    <row r="19" spans="1:45" x14ac:dyDescent="0.2">
      <c r="A19" s="11" t="s">
        <v>33</v>
      </c>
      <c r="B19" s="7">
        <v>-0.1207</v>
      </c>
      <c r="C19" s="8">
        <f>AVERAGE(K19,O19,S19)</f>
        <v>717679.34666666656</v>
      </c>
      <c r="D19" s="9">
        <v>29544.84</v>
      </c>
      <c r="E19" s="8">
        <f>D19*80</f>
        <v>2363587.2000000002</v>
      </c>
      <c r="F19" s="8">
        <f>E19*0.8</f>
        <v>1890869.7600000002</v>
      </c>
      <c r="G19" s="8">
        <f>F19-300000</f>
        <v>1590869.7600000002</v>
      </c>
      <c r="H19" s="8">
        <f>IF(G19&gt;F19,G19,F19)</f>
        <v>1890869.7600000002</v>
      </c>
      <c r="I19" s="8">
        <f>IF(N19&gt;M19,N19,M19)</f>
        <v>2363587.2000000002</v>
      </c>
      <c r="J19" s="8">
        <f>IF(R19&gt;Q19,R19,Q19)</f>
        <v>2938004</v>
      </c>
      <c r="K19" s="8">
        <f>V19-H19</f>
        <v>797130.23999999976</v>
      </c>
      <c r="L19" s="8">
        <f>D19*100</f>
        <v>2954484</v>
      </c>
      <c r="M19" s="8">
        <f>L19*0.8</f>
        <v>2363587.2000000002</v>
      </c>
      <c r="N19" s="8">
        <f>M19-300000</f>
        <v>2063587.2000000002</v>
      </c>
      <c r="O19" s="8">
        <f>W19-I19</f>
        <v>996412.79999999981</v>
      </c>
      <c r="P19" s="8">
        <v>3672505</v>
      </c>
      <c r="Q19" s="8">
        <f>P19*0.8</f>
        <v>2938004</v>
      </c>
      <c r="R19" s="8">
        <f>Q19-300000</f>
        <v>2638004</v>
      </c>
      <c r="S19" s="10">
        <v>359495</v>
      </c>
      <c r="T19" s="11">
        <v>46</v>
      </c>
      <c r="U19" s="10">
        <v>33600</v>
      </c>
      <c r="V19" s="10">
        <f>U19*80</f>
        <v>2688000</v>
      </c>
      <c r="W19" s="10">
        <f>U19*100</f>
        <v>3360000</v>
      </c>
      <c r="X19" s="10">
        <f>U19*120</f>
        <v>4032000</v>
      </c>
      <c r="Y19" s="10">
        <v>917</v>
      </c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</row>
    <row r="20" spans="1:45" x14ac:dyDescent="0.2">
      <c r="A20" s="15" t="s">
        <v>35</v>
      </c>
      <c r="C20" s="9"/>
      <c r="F20" s="8"/>
      <c r="G20" s="8"/>
      <c r="K20" s="8"/>
      <c r="O20" s="8"/>
      <c r="V20" s="10"/>
      <c r="W20" s="10"/>
      <c r="X20" s="10"/>
    </row>
  </sheetData>
  <autoFilter ref="A2:Y20" xr:uid="{00000000-0009-0000-0000-000004000000}">
    <sortState ref="A3:Y20">
      <sortCondition descending="1" ref="S2:S20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AC75"/>
  <sheetViews>
    <sheetView rightToLeft="1" workbookViewId="0">
      <pane ySplit="1" topLeftCell="A2" activePane="bottomLeft" state="frozen"/>
      <selection pane="bottomLeft" activeCell="B3" sqref="B3"/>
    </sheetView>
  </sheetViews>
  <sheetFormatPr defaultColWidth="12.5703125" defaultRowHeight="15.75" customHeight="1" x14ac:dyDescent="0.2"/>
  <cols>
    <col min="1" max="2" width="12.5703125" hidden="1"/>
    <col min="4" max="4" width="13.5703125" customWidth="1"/>
    <col min="5" max="5" width="43.5703125" customWidth="1"/>
    <col min="10" max="11" width="12.5703125" hidden="1"/>
  </cols>
  <sheetData>
    <row r="1" spans="1:29" x14ac:dyDescent="0.2">
      <c r="A1" s="1" t="s">
        <v>41</v>
      </c>
      <c r="B1" s="1" t="s">
        <v>42</v>
      </c>
      <c r="C1" s="1" t="s">
        <v>43</v>
      </c>
      <c r="D1" s="1" t="s">
        <v>2</v>
      </c>
      <c r="E1" s="1" t="s">
        <v>44</v>
      </c>
      <c r="F1" s="2" t="s">
        <v>3</v>
      </c>
      <c r="G1" s="1" t="s">
        <v>45</v>
      </c>
      <c r="H1" s="1" t="s">
        <v>16</v>
      </c>
      <c r="I1" s="1" t="s">
        <v>17</v>
      </c>
      <c r="J1" s="1" t="s">
        <v>46</v>
      </c>
      <c r="K1" s="1" t="s">
        <v>47</v>
      </c>
      <c r="L1" s="16" t="s">
        <v>11</v>
      </c>
      <c r="M1" s="16" t="s">
        <v>7</v>
      </c>
      <c r="N1" s="16" t="s">
        <v>8</v>
      </c>
      <c r="O1" s="16" t="s">
        <v>9</v>
      </c>
      <c r="P1" s="1" t="s">
        <v>48</v>
      </c>
      <c r="Q1" s="1" t="s">
        <v>49</v>
      </c>
      <c r="R1" s="1" t="s">
        <v>50</v>
      </c>
      <c r="S1" s="1" t="s">
        <v>51</v>
      </c>
      <c r="T1" s="1" t="s">
        <v>52</v>
      </c>
      <c r="U1" s="3"/>
      <c r="V1" s="3"/>
      <c r="W1" s="3"/>
      <c r="X1" s="3"/>
      <c r="Y1" s="3"/>
      <c r="Z1" s="3"/>
      <c r="AA1" s="3"/>
      <c r="AB1" s="3"/>
      <c r="AC1" s="3"/>
    </row>
    <row r="2" spans="1:29" x14ac:dyDescent="0.2">
      <c r="A2" s="6" t="s">
        <v>53</v>
      </c>
      <c r="B2" s="6" t="s">
        <v>54</v>
      </c>
      <c r="C2" s="11">
        <v>2371</v>
      </c>
      <c r="D2" s="6" t="s">
        <v>18</v>
      </c>
      <c r="E2" s="6" t="s">
        <v>55</v>
      </c>
      <c r="F2" s="7">
        <v>-0.52439999999999998</v>
      </c>
      <c r="G2" s="9">
        <v>8656.83</v>
      </c>
      <c r="H2" s="10">
        <v>18200</v>
      </c>
      <c r="I2" s="11">
        <v>46</v>
      </c>
      <c r="J2" s="6" t="s">
        <v>56</v>
      </c>
      <c r="K2" s="17">
        <v>45475</v>
      </c>
      <c r="L2" s="10">
        <v>865683</v>
      </c>
      <c r="M2" s="10">
        <v>692546</v>
      </c>
      <c r="N2" s="10">
        <v>565683</v>
      </c>
      <c r="O2" s="10">
        <v>692546</v>
      </c>
      <c r="P2" s="11">
        <v>41</v>
      </c>
      <c r="Q2" s="11">
        <v>20</v>
      </c>
      <c r="R2" s="11">
        <v>286</v>
      </c>
      <c r="S2" s="11">
        <v>59</v>
      </c>
      <c r="T2" s="11" t="s">
        <v>57</v>
      </c>
    </row>
    <row r="3" spans="1:29" x14ac:dyDescent="0.2">
      <c r="A3" s="6" t="s">
        <v>53</v>
      </c>
      <c r="B3" s="6" t="s">
        <v>54</v>
      </c>
      <c r="C3" s="11">
        <v>2360</v>
      </c>
      <c r="D3" s="6" t="s">
        <v>19</v>
      </c>
      <c r="E3" s="6" t="s">
        <v>55</v>
      </c>
      <c r="F3" s="7">
        <v>-0.47610000000000002</v>
      </c>
      <c r="G3" s="9">
        <v>12206</v>
      </c>
      <c r="H3" s="10">
        <v>23300</v>
      </c>
      <c r="I3" s="11">
        <v>73</v>
      </c>
      <c r="J3" s="6" t="s">
        <v>56</v>
      </c>
      <c r="K3" s="17">
        <v>45475</v>
      </c>
      <c r="L3" s="10">
        <v>1220600</v>
      </c>
      <c r="M3" s="10">
        <v>976480</v>
      </c>
      <c r="N3" s="10">
        <v>920600</v>
      </c>
      <c r="O3" s="10">
        <v>976480</v>
      </c>
      <c r="P3" s="11">
        <v>63</v>
      </c>
      <c r="Q3" s="11">
        <v>31</v>
      </c>
      <c r="R3" s="11">
        <v>427</v>
      </c>
      <c r="S3" s="11">
        <v>215</v>
      </c>
      <c r="T3" s="11" t="s">
        <v>58</v>
      </c>
    </row>
    <row r="4" spans="1:29" x14ac:dyDescent="0.2">
      <c r="A4" s="6" t="s">
        <v>53</v>
      </c>
      <c r="B4" s="6" t="s">
        <v>54</v>
      </c>
      <c r="C4" s="11">
        <v>2361</v>
      </c>
      <c r="D4" s="6" t="s">
        <v>19</v>
      </c>
      <c r="E4" s="6" t="s">
        <v>59</v>
      </c>
      <c r="F4" s="7">
        <v>-0.47610000000000002</v>
      </c>
      <c r="G4" s="9">
        <v>12206</v>
      </c>
      <c r="H4" s="10">
        <v>23300</v>
      </c>
      <c r="I4" s="11">
        <v>73</v>
      </c>
      <c r="J4" s="6" t="s">
        <v>56</v>
      </c>
      <c r="K4" s="17">
        <v>45475</v>
      </c>
      <c r="L4" s="10">
        <v>1220600</v>
      </c>
      <c r="M4" s="10">
        <v>976480</v>
      </c>
      <c r="N4" s="10">
        <v>920600</v>
      </c>
      <c r="O4" s="10">
        <v>976480</v>
      </c>
      <c r="P4" s="11">
        <v>51</v>
      </c>
      <c r="Q4" s="11">
        <v>25</v>
      </c>
      <c r="R4" s="11">
        <v>411</v>
      </c>
      <c r="S4" s="11">
        <v>214</v>
      </c>
      <c r="T4" s="11" t="s">
        <v>58</v>
      </c>
    </row>
    <row r="5" spans="1:29" x14ac:dyDescent="0.2">
      <c r="A5" s="6" t="s">
        <v>53</v>
      </c>
      <c r="B5" s="6" t="s">
        <v>54</v>
      </c>
      <c r="C5" s="11">
        <v>2317</v>
      </c>
      <c r="D5" s="6" t="s">
        <v>20</v>
      </c>
      <c r="E5" s="6" t="s">
        <v>60</v>
      </c>
      <c r="F5" s="7">
        <v>-0.36459999999999998</v>
      </c>
      <c r="G5" s="9">
        <v>17028.18</v>
      </c>
      <c r="H5" s="10">
        <v>26800</v>
      </c>
      <c r="I5" s="11">
        <v>512</v>
      </c>
      <c r="J5" s="6" t="s">
        <v>56</v>
      </c>
      <c r="K5" s="17">
        <v>45475</v>
      </c>
      <c r="L5" s="10">
        <v>1702818</v>
      </c>
      <c r="M5" s="10">
        <v>1362254</v>
      </c>
      <c r="N5" s="10">
        <v>1402818</v>
      </c>
      <c r="O5" s="10">
        <v>1402818</v>
      </c>
      <c r="P5" s="11">
        <v>154</v>
      </c>
      <c r="Q5" s="11">
        <v>53</v>
      </c>
      <c r="R5" s="10">
        <v>1619</v>
      </c>
      <c r="S5" s="11">
        <v>328</v>
      </c>
      <c r="T5" s="11" t="s">
        <v>58</v>
      </c>
    </row>
    <row r="6" spans="1:29" x14ac:dyDescent="0.2">
      <c r="A6" s="6" t="s">
        <v>53</v>
      </c>
      <c r="B6" s="6" t="s">
        <v>54</v>
      </c>
      <c r="C6" s="11">
        <v>2374</v>
      </c>
      <c r="D6" s="6" t="s">
        <v>21</v>
      </c>
      <c r="E6" s="6" t="s">
        <v>61</v>
      </c>
      <c r="F6" s="7">
        <v>-0.35949999999999999</v>
      </c>
      <c r="G6" s="9">
        <v>12169.17</v>
      </c>
      <c r="H6" s="10">
        <v>19000</v>
      </c>
      <c r="I6" s="11">
        <v>62</v>
      </c>
      <c r="J6" s="6" t="s">
        <v>56</v>
      </c>
      <c r="K6" s="17">
        <v>45475</v>
      </c>
      <c r="L6" s="10">
        <v>1216917</v>
      </c>
      <c r="M6" s="10">
        <v>973534</v>
      </c>
      <c r="N6" s="10">
        <v>916917</v>
      </c>
      <c r="O6" s="10">
        <v>973534</v>
      </c>
      <c r="P6" s="11">
        <v>59</v>
      </c>
      <c r="Q6" s="11">
        <v>20</v>
      </c>
      <c r="R6" s="11">
        <v>302</v>
      </c>
      <c r="S6" s="11">
        <v>84</v>
      </c>
      <c r="T6" s="11" t="s">
        <v>58</v>
      </c>
    </row>
    <row r="7" spans="1:29" x14ac:dyDescent="0.2">
      <c r="A7" s="6" t="s">
        <v>53</v>
      </c>
      <c r="B7" s="6" t="s">
        <v>54</v>
      </c>
      <c r="C7" s="11">
        <v>2318</v>
      </c>
      <c r="D7" s="6" t="s">
        <v>26</v>
      </c>
      <c r="E7" s="6" t="s">
        <v>62</v>
      </c>
      <c r="F7" s="7">
        <v>-0.3528</v>
      </c>
      <c r="G7" s="9">
        <v>17279.73</v>
      </c>
      <c r="H7" s="10">
        <v>26700</v>
      </c>
      <c r="I7" s="11">
        <v>127</v>
      </c>
      <c r="J7" s="6" t="s">
        <v>56</v>
      </c>
      <c r="K7" s="17">
        <v>45475</v>
      </c>
      <c r="L7" s="10">
        <v>1727973</v>
      </c>
      <c r="M7" s="10">
        <v>1382378</v>
      </c>
      <c r="N7" s="10">
        <v>1427973</v>
      </c>
      <c r="O7" s="10">
        <v>1427973</v>
      </c>
      <c r="P7" s="11">
        <v>232</v>
      </c>
      <c r="Q7" s="11">
        <v>81</v>
      </c>
      <c r="R7" s="10">
        <v>2500</v>
      </c>
      <c r="S7" s="11">
        <v>315</v>
      </c>
      <c r="T7" s="11" t="s">
        <v>58</v>
      </c>
    </row>
    <row r="8" spans="1:29" x14ac:dyDescent="0.2">
      <c r="A8" s="6" t="s">
        <v>53</v>
      </c>
      <c r="B8" s="6" t="s">
        <v>54</v>
      </c>
      <c r="C8" s="11">
        <v>2325</v>
      </c>
      <c r="D8" s="6" t="s">
        <v>23</v>
      </c>
      <c r="E8" s="6" t="s">
        <v>63</v>
      </c>
      <c r="F8" s="7">
        <v>-0.3397</v>
      </c>
      <c r="G8" s="9">
        <v>12479.22</v>
      </c>
      <c r="H8" s="10">
        <v>18900</v>
      </c>
      <c r="I8" s="11">
        <v>250</v>
      </c>
      <c r="J8" s="6" t="s">
        <v>56</v>
      </c>
      <c r="K8" s="17">
        <v>45475</v>
      </c>
      <c r="L8" s="10">
        <v>1247922</v>
      </c>
      <c r="M8" s="10">
        <v>998338</v>
      </c>
      <c r="N8" s="10">
        <v>947922</v>
      </c>
      <c r="O8" s="10">
        <v>998338</v>
      </c>
      <c r="P8" s="11">
        <v>90</v>
      </c>
      <c r="Q8" s="11">
        <v>31</v>
      </c>
      <c r="R8" s="10">
        <v>1454</v>
      </c>
      <c r="S8" s="11">
        <v>392</v>
      </c>
      <c r="T8" s="11" t="s">
        <v>58</v>
      </c>
    </row>
    <row r="9" spans="1:29" x14ac:dyDescent="0.2">
      <c r="A9" s="6" t="s">
        <v>53</v>
      </c>
      <c r="B9" s="6" t="s">
        <v>54</v>
      </c>
      <c r="C9" s="11">
        <v>2335</v>
      </c>
      <c r="D9" s="6" t="s">
        <v>23</v>
      </c>
      <c r="E9" s="6" t="s">
        <v>64</v>
      </c>
      <c r="F9" s="7">
        <v>-0.33779999999999999</v>
      </c>
      <c r="G9" s="9">
        <v>12515.49</v>
      </c>
      <c r="H9" s="10">
        <v>18900</v>
      </c>
      <c r="I9" s="11">
        <v>250</v>
      </c>
      <c r="J9" s="6" t="s">
        <v>56</v>
      </c>
      <c r="K9" s="17">
        <v>45475</v>
      </c>
      <c r="L9" s="10">
        <v>1251549</v>
      </c>
      <c r="M9" s="10">
        <v>1001239</v>
      </c>
      <c r="N9" s="10">
        <v>951549</v>
      </c>
      <c r="O9" s="10">
        <v>1001239</v>
      </c>
      <c r="P9" s="11">
        <v>13</v>
      </c>
      <c r="Q9" s="11">
        <v>4</v>
      </c>
      <c r="R9" s="10">
        <v>1403</v>
      </c>
      <c r="S9" s="11">
        <v>378</v>
      </c>
      <c r="T9" s="11" t="s">
        <v>58</v>
      </c>
    </row>
    <row r="10" spans="1:29" x14ac:dyDescent="0.2">
      <c r="A10" s="6" t="s">
        <v>53</v>
      </c>
      <c r="B10" s="6" t="s">
        <v>54</v>
      </c>
      <c r="C10" s="11">
        <v>2381</v>
      </c>
      <c r="D10" s="6" t="s">
        <v>22</v>
      </c>
      <c r="E10" s="6" t="s">
        <v>65</v>
      </c>
      <c r="F10" s="7">
        <v>-0.3357</v>
      </c>
      <c r="G10" s="9">
        <v>13816.53</v>
      </c>
      <c r="H10" s="10">
        <v>20800</v>
      </c>
      <c r="I10" s="11">
        <v>13</v>
      </c>
      <c r="J10" s="6" t="s">
        <v>56</v>
      </c>
      <c r="K10" s="17">
        <v>45475</v>
      </c>
      <c r="L10" s="10">
        <v>1381653</v>
      </c>
      <c r="M10" s="10">
        <v>1105322</v>
      </c>
      <c r="N10" s="10">
        <v>1081653</v>
      </c>
      <c r="O10" s="10">
        <v>1105322</v>
      </c>
      <c r="P10" s="11">
        <v>63</v>
      </c>
      <c r="Q10" s="11">
        <v>22</v>
      </c>
      <c r="R10" s="10">
        <v>1298</v>
      </c>
      <c r="S10" s="11">
        <v>91</v>
      </c>
      <c r="T10" s="11" t="s">
        <v>58</v>
      </c>
    </row>
    <row r="11" spans="1:29" x14ac:dyDescent="0.2">
      <c r="A11" s="6" t="s">
        <v>53</v>
      </c>
      <c r="B11" s="6" t="s">
        <v>54</v>
      </c>
      <c r="C11" s="11">
        <v>2321</v>
      </c>
      <c r="D11" s="6" t="s">
        <v>26</v>
      </c>
      <c r="E11" s="6" t="s">
        <v>63</v>
      </c>
      <c r="F11" s="7">
        <v>-0.33</v>
      </c>
      <c r="G11" s="9">
        <v>17889.3</v>
      </c>
      <c r="H11" s="10">
        <v>26700</v>
      </c>
      <c r="I11" s="11">
        <v>127</v>
      </c>
      <c r="J11" s="6" t="s">
        <v>56</v>
      </c>
      <c r="K11" s="17">
        <v>45475</v>
      </c>
      <c r="L11" s="10">
        <v>1788930</v>
      </c>
      <c r="M11" s="10">
        <v>1431144</v>
      </c>
      <c r="N11" s="10">
        <v>1488930</v>
      </c>
      <c r="O11" s="10">
        <v>1488930</v>
      </c>
      <c r="P11" s="11">
        <v>69</v>
      </c>
      <c r="Q11" s="11">
        <v>24</v>
      </c>
      <c r="R11" s="10">
        <v>2462</v>
      </c>
      <c r="S11" s="11">
        <v>310</v>
      </c>
      <c r="T11" s="11" t="s">
        <v>58</v>
      </c>
    </row>
    <row r="12" spans="1:29" x14ac:dyDescent="0.2">
      <c r="A12" s="6" t="s">
        <v>53</v>
      </c>
      <c r="B12" s="6" t="s">
        <v>54</v>
      </c>
      <c r="C12" s="11">
        <v>2329</v>
      </c>
      <c r="D12" s="6" t="s">
        <v>23</v>
      </c>
      <c r="E12" s="6" t="s">
        <v>63</v>
      </c>
      <c r="F12" s="7">
        <v>-0.32940000000000003</v>
      </c>
      <c r="G12" s="9">
        <v>12674.61</v>
      </c>
      <c r="H12" s="10">
        <v>18900</v>
      </c>
      <c r="I12" s="11">
        <v>250</v>
      </c>
      <c r="J12" s="6" t="s">
        <v>56</v>
      </c>
      <c r="K12" s="17">
        <v>45475</v>
      </c>
      <c r="L12" s="10">
        <v>1267461</v>
      </c>
      <c r="M12" s="10">
        <v>1013969</v>
      </c>
      <c r="N12" s="10">
        <v>967461</v>
      </c>
      <c r="O12" s="10">
        <v>1013969</v>
      </c>
      <c r="P12" s="11">
        <v>45</v>
      </c>
      <c r="Q12" s="11">
        <v>15</v>
      </c>
      <c r="R12" s="10">
        <v>1419</v>
      </c>
      <c r="S12" s="11">
        <v>389</v>
      </c>
      <c r="T12" s="11" t="s">
        <v>58</v>
      </c>
    </row>
    <row r="13" spans="1:29" x14ac:dyDescent="0.2">
      <c r="A13" s="6" t="s">
        <v>53</v>
      </c>
      <c r="B13" s="6" t="s">
        <v>54</v>
      </c>
      <c r="C13" s="11">
        <v>2334</v>
      </c>
      <c r="D13" s="6" t="s">
        <v>23</v>
      </c>
      <c r="E13" s="6" t="s">
        <v>66</v>
      </c>
      <c r="F13" s="7">
        <v>-0.32940000000000003</v>
      </c>
      <c r="G13" s="9">
        <v>12674.61</v>
      </c>
      <c r="H13" s="10">
        <v>18900</v>
      </c>
      <c r="I13" s="11">
        <v>250</v>
      </c>
      <c r="J13" s="6" t="s">
        <v>56</v>
      </c>
      <c r="K13" s="17">
        <v>45475</v>
      </c>
      <c r="L13" s="10">
        <v>1267461</v>
      </c>
      <c r="M13" s="10">
        <v>1013969</v>
      </c>
      <c r="N13" s="10">
        <v>967461</v>
      </c>
      <c r="O13" s="10">
        <v>1013969</v>
      </c>
      <c r="P13" s="11">
        <v>38</v>
      </c>
      <c r="Q13" s="11">
        <v>13</v>
      </c>
      <c r="R13" s="10">
        <v>1394</v>
      </c>
      <c r="S13" s="11">
        <v>385</v>
      </c>
      <c r="T13" s="11" t="s">
        <v>58</v>
      </c>
    </row>
    <row r="14" spans="1:29" x14ac:dyDescent="0.2">
      <c r="A14" s="6" t="s">
        <v>53</v>
      </c>
      <c r="B14" s="6" t="s">
        <v>54</v>
      </c>
      <c r="C14" s="11">
        <v>2384</v>
      </c>
      <c r="D14" s="6" t="s">
        <v>28</v>
      </c>
      <c r="E14" s="6" t="s">
        <v>67</v>
      </c>
      <c r="F14" s="7">
        <v>-0.31609999999999999</v>
      </c>
      <c r="G14" s="9">
        <v>14157</v>
      </c>
      <c r="H14" s="10">
        <v>20700</v>
      </c>
      <c r="I14" s="11">
        <v>28</v>
      </c>
      <c r="J14" s="6" t="s">
        <v>56</v>
      </c>
      <c r="K14" s="17">
        <v>45475</v>
      </c>
      <c r="L14" s="10">
        <v>1415700</v>
      </c>
      <c r="M14" s="10">
        <v>1132560</v>
      </c>
      <c r="N14" s="10">
        <v>1115700</v>
      </c>
      <c r="O14" s="10">
        <v>1132560</v>
      </c>
      <c r="P14" s="11">
        <v>80</v>
      </c>
      <c r="Q14" s="11">
        <v>28</v>
      </c>
      <c r="R14" s="11">
        <v>563</v>
      </c>
      <c r="S14" s="11">
        <v>58</v>
      </c>
      <c r="T14" s="11" t="s">
        <v>58</v>
      </c>
    </row>
    <row r="15" spans="1:29" x14ac:dyDescent="0.2">
      <c r="A15" s="6" t="s">
        <v>53</v>
      </c>
      <c r="B15" s="6" t="s">
        <v>54</v>
      </c>
      <c r="C15" s="11">
        <v>2328</v>
      </c>
      <c r="D15" s="6" t="s">
        <v>23</v>
      </c>
      <c r="E15" s="6" t="s">
        <v>68</v>
      </c>
      <c r="F15" s="7">
        <v>-0.31430000000000002</v>
      </c>
      <c r="G15" s="9">
        <v>12960.09</v>
      </c>
      <c r="H15" s="10">
        <v>18900</v>
      </c>
      <c r="I15" s="11">
        <v>250</v>
      </c>
      <c r="J15" s="6" t="s">
        <v>56</v>
      </c>
      <c r="K15" s="17">
        <v>45475</v>
      </c>
      <c r="L15" s="10">
        <v>1296009</v>
      </c>
      <c r="M15" s="10">
        <v>1036807</v>
      </c>
      <c r="N15" s="10">
        <v>996009</v>
      </c>
      <c r="O15" s="10">
        <v>1036807</v>
      </c>
      <c r="P15" s="11">
        <v>51</v>
      </c>
      <c r="Q15" s="11">
        <v>17</v>
      </c>
      <c r="R15" s="10">
        <v>1410</v>
      </c>
      <c r="S15" s="11">
        <v>390</v>
      </c>
      <c r="T15" s="11" t="s">
        <v>58</v>
      </c>
    </row>
    <row r="16" spans="1:29" x14ac:dyDescent="0.2">
      <c r="A16" s="6" t="s">
        <v>53</v>
      </c>
      <c r="B16" s="6" t="s">
        <v>54</v>
      </c>
      <c r="C16" s="11">
        <v>2326</v>
      </c>
      <c r="D16" s="6" t="s">
        <v>23</v>
      </c>
      <c r="E16" s="6" t="s">
        <v>69</v>
      </c>
      <c r="F16" s="7">
        <v>-0.31419999999999998</v>
      </c>
      <c r="G16" s="9">
        <v>12962.43</v>
      </c>
      <c r="H16" s="10">
        <v>18900</v>
      </c>
      <c r="I16" s="11">
        <v>250</v>
      </c>
      <c r="J16" s="6" t="s">
        <v>56</v>
      </c>
      <c r="K16" s="17">
        <v>45475</v>
      </c>
      <c r="L16" s="10">
        <v>1296243</v>
      </c>
      <c r="M16" s="10">
        <v>1036994</v>
      </c>
      <c r="N16" s="10">
        <v>996243</v>
      </c>
      <c r="O16" s="10">
        <v>1036994</v>
      </c>
      <c r="P16" s="11">
        <v>73</v>
      </c>
      <c r="Q16" s="11">
        <v>25</v>
      </c>
      <c r="R16" s="10">
        <v>1451</v>
      </c>
      <c r="S16" s="11">
        <v>394</v>
      </c>
      <c r="T16" s="11" t="s">
        <v>58</v>
      </c>
    </row>
    <row r="17" spans="1:20" x14ac:dyDescent="0.2">
      <c r="A17" s="6" t="s">
        <v>53</v>
      </c>
      <c r="B17" s="6" t="s">
        <v>54</v>
      </c>
      <c r="C17" s="11">
        <v>2331</v>
      </c>
      <c r="D17" s="6" t="s">
        <v>23</v>
      </c>
      <c r="E17" s="6" t="s">
        <v>70</v>
      </c>
      <c r="F17" s="7">
        <v>-0.31419999999999998</v>
      </c>
      <c r="G17" s="9">
        <v>12962.43</v>
      </c>
      <c r="H17" s="10">
        <v>18900</v>
      </c>
      <c r="I17" s="11">
        <v>250</v>
      </c>
      <c r="J17" s="6" t="s">
        <v>56</v>
      </c>
      <c r="K17" s="17">
        <v>45475</v>
      </c>
      <c r="L17" s="10">
        <v>1296243</v>
      </c>
      <c r="M17" s="10">
        <v>1036994</v>
      </c>
      <c r="N17" s="10">
        <v>996243</v>
      </c>
      <c r="O17" s="10">
        <v>1036994</v>
      </c>
      <c r="P17" s="11">
        <v>41</v>
      </c>
      <c r="Q17" s="11">
        <v>14</v>
      </c>
      <c r="R17" s="10">
        <v>1410</v>
      </c>
      <c r="S17" s="11">
        <v>392</v>
      </c>
      <c r="T17" s="11" t="s">
        <v>58</v>
      </c>
    </row>
    <row r="18" spans="1:20" x14ac:dyDescent="0.2">
      <c r="A18" s="6" t="s">
        <v>53</v>
      </c>
      <c r="B18" s="6" t="s">
        <v>54</v>
      </c>
      <c r="C18" s="11">
        <v>2379</v>
      </c>
      <c r="D18" s="6" t="s">
        <v>24</v>
      </c>
      <c r="E18" s="6" t="s">
        <v>63</v>
      </c>
      <c r="F18" s="7">
        <v>-0.30880000000000002</v>
      </c>
      <c r="G18" s="9">
        <v>15414.75</v>
      </c>
      <c r="H18" s="10">
        <v>22300</v>
      </c>
      <c r="I18" s="11">
        <v>9</v>
      </c>
      <c r="J18" s="6" t="s">
        <v>56</v>
      </c>
      <c r="K18" s="17">
        <v>45475</v>
      </c>
      <c r="L18" s="10">
        <v>1541475</v>
      </c>
      <c r="M18" s="10">
        <v>1233180</v>
      </c>
      <c r="N18" s="10">
        <v>1241475</v>
      </c>
      <c r="O18" s="10">
        <v>1241475</v>
      </c>
      <c r="P18" s="11">
        <v>150</v>
      </c>
      <c r="Q18" s="11">
        <v>52</v>
      </c>
      <c r="R18" s="11">
        <v>899</v>
      </c>
      <c r="S18" s="11">
        <v>110</v>
      </c>
      <c r="T18" s="11" t="s">
        <v>58</v>
      </c>
    </row>
    <row r="19" spans="1:20" x14ac:dyDescent="0.2">
      <c r="A19" s="6" t="s">
        <v>53</v>
      </c>
      <c r="B19" s="6" t="s">
        <v>54</v>
      </c>
      <c r="C19" s="11">
        <v>2332</v>
      </c>
      <c r="D19" s="6" t="s">
        <v>23</v>
      </c>
      <c r="E19" s="6" t="s">
        <v>71</v>
      </c>
      <c r="F19" s="7">
        <v>-0.30559999999999998</v>
      </c>
      <c r="G19" s="9">
        <v>13125.06</v>
      </c>
      <c r="H19" s="10">
        <v>18900</v>
      </c>
      <c r="I19" s="11">
        <v>250</v>
      </c>
      <c r="J19" s="6" t="s">
        <v>56</v>
      </c>
      <c r="K19" s="17">
        <v>45475</v>
      </c>
      <c r="L19" s="10">
        <v>1312506</v>
      </c>
      <c r="M19" s="10">
        <v>1050005</v>
      </c>
      <c r="N19" s="10">
        <v>1012506</v>
      </c>
      <c r="O19" s="10">
        <v>1050005</v>
      </c>
      <c r="P19" s="11">
        <v>41</v>
      </c>
      <c r="Q19" s="11">
        <v>14</v>
      </c>
      <c r="R19" s="10">
        <v>1379</v>
      </c>
      <c r="S19" s="11">
        <v>380</v>
      </c>
      <c r="T19" s="11" t="s">
        <v>58</v>
      </c>
    </row>
    <row r="20" spans="1:20" x14ac:dyDescent="0.2">
      <c r="A20" s="6" t="s">
        <v>53</v>
      </c>
      <c r="B20" s="6" t="s">
        <v>54</v>
      </c>
      <c r="C20" s="11">
        <v>2330</v>
      </c>
      <c r="D20" s="6" t="s">
        <v>23</v>
      </c>
      <c r="E20" s="6" t="s">
        <v>72</v>
      </c>
      <c r="F20" s="7">
        <v>-0.30380000000000001</v>
      </c>
      <c r="G20" s="9">
        <v>13157.82</v>
      </c>
      <c r="H20" s="10">
        <v>18900</v>
      </c>
      <c r="I20" s="11">
        <v>250</v>
      </c>
      <c r="J20" s="6" t="s">
        <v>56</v>
      </c>
      <c r="K20" s="17">
        <v>45475</v>
      </c>
      <c r="L20" s="10">
        <v>1315782</v>
      </c>
      <c r="M20" s="10">
        <v>1052626</v>
      </c>
      <c r="N20" s="10">
        <v>1015782</v>
      </c>
      <c r="O20" s="10">
        <v>1052626</v>
      </c>
      <c r="P20" s="11">
        <v>42</v>
      </c>
      <c r="Q20" s="11">
        <v>14</v>
      </c>
      <c r="R20" s="10">
        <v>1414</v>
      </c>
      <c r="S20" s="11">
        <v>394</v>
      </c>
      <c r="T20" s="11" t="s">
        <v>58</v>
      </c>
    </row>
    <row r="21" spans="1:20" x14ac:dyDescent="0.2">
      <c r="A21" s="6" t="s">
        <v>53</v>
      </c>
      <c r="B21" s="6" t="s">
        <v>54</v>
      </c>
      <c r="C21" s="11">
        <v>2340</v>
      </c>
      <c r="D21" s="6" t="s">
        <v>25</v>
      </c>
      <c r="E21" s="6" t="s">
        <v>73</v>
      </c>
      <c r="F21" s="7">
        <v>-0.29920000000000002</v>
      </c>
      <c r="G21" s="9">
        <v>12685.14</v>
      </c>
      <c r="H21" s="10">
        <v>18100</v>
      </c>
      <c r="I21" s="11">
        <v>108</v>
      </c>
      <c r="J21" s="6" t="s">
        <v>56</v>
      </c>
      <c r="K21" s="17">
        <v>45475</v>
      </c>
      <c r="L21" s="10">
        <v>1268514</v>
      </c>
      <c r="M21" s="10">
        <v>1014811</v>
      </c>
      <c r="N21" s="10">
        <v>968514</v>
      </c>
      <c r="O21" s="10">
        <v>1014811</v>
      </c>
      <c r="P21" s="11">
        <v>213</v>
      </c>
      <c r="Q21" s="11">
        <v>74</v>
      </c>
      <c r="R21" s="10">
        <v>1501</v>
      </c>
      <c r="S21" s="11">
        <v>240</v>
      </c>
      <c r="T21" s="11" t="s">
        <v>58</v>
      </c>
    </row>
    <row r="22" spans="1:20" x14ac:dyDescent="0.2">
      <c r="A22" s="6" t="s">
        <v>53</v>
      </c>
      <c r="B22" s="6" t="s">
        <v>54</v>
      </c>
      <c r="C22" s="11">
        <v>2341</v>
      </c>
      <c r="D22" s="6" t="s">
        <v>25</v>
      </c>
      <c r="E22" s="6" t="s">
        <v>73</v>
      </c>
      <c r="F22" s="7">
        <v>-0.29920000000000002</v>
      </c>
      <c r="G22" s="9">
        <v>12685.14</v>
      </c>
      <c r="H22" s="10">
        <v>18100</v>
      </c>
      <c r="I22" s="11">
        <v>108</v>
      </c>
      <c r="J22" s="6" t="s">
        <v>56</v>
      </c>
      <c r="K22" s="17">
        <v>45475</v>
      </c>
      <c r="L22" s="10">
        <v>1268514</v>
      </c>
      <c r="M22" s="10">
        <v>1014811</v>
      </c>
      <c r="N22" s="10">
        <v>968514</v>
      </c>
      <c r="O22" s="10">
        <v>1014811</v>
      </c>
      <c r="P22" s="11">
        <v>207</v>
      </c>
      <c r="Q22" s="11">
        <v>72</v>
      </c>
      <c r="R22" s="10">
        <v>1496</v>
      </c>
      <c r="S22" s="11">
        <v>242</v>
      </c>
      <c r="T22" s="11" t="s">
        <v>58</v>
      </c>
    </row>
    <row r="23" spans="1:20" x14ac:dyDescent="0.2">
      <c r="A23" s="6" t="s">
        <v>53</v>
      </c>
      <c r="B23" s="6" t="s">
        <v>54</v>
      </c>
      <c r="C23" s="11">
        <v>2345</v>
      </c>
      <c r="D23" s="6" t="s">
        <v>25</v>
      </c>
      <c r="E23" s="6" t="s">
        <v>73</v>
      </c>
      <c r="F23" s="7">
        <v>-0.29920000000000002</v>
      </c>
      <c r="G23" s="9">
        <v>12685.14</v>
      </c>
      <c r="H23" s="10">
        <v>18100</v>
      </c>
      <c r="I23" s="11">
        <v>108</v>
      </c>
      <c r="J23" s="6" t="s">
        <v>56</v>
      </c>
      <c r="K23" s="17">
        <v>45475</v>
      </c>
      <c r="L23" s="10">
        <v>1268514</v>
      </c>
      <c r="M23" s="10">
        <v>1014811</v>
      </c>
      <c r="N23" s="10">
        <v>968514</v>
      </c>
      <c r="O23" s="10">
        <v>1014811</v>
      </c>
      <c r="P23" s="11">
        <v>156</v>
      </c>
      <c r="Q23" s="11">
        <v>54</v>
      </c>
      <c r="R23" s="10">
        <v>1445</v>
      </c>
      <c r="S23" s="11">
        <v>234</v>
      </c>
      <c r="T23" s="11" t="s">
        <v>58</v>
      </c>
    </row>
    <row r="24" spans="1:20" x14ac:dyDescent="0.2">
      <c r="A24" s="6" t="s">
        <v>53</v>
      </c>
      <c r="B24" s="6" t="s">
        <v>54</v>
      </c>
      <c r="C24" s="11">
        <v>2349</v>
      </c>
      <c r="D24" s="6" t="s">
        <v>25</v>
      </c>
      <c r="E24" s="6" t="s">
        <v>55</v>
      </c>
      <c r="F24" s="7">
        <v>-0.29920000000000002</v>
      </c>
      <c r="G24" s="9">
        <v>12685.14</v>
      </c>
      <c r="H24" s="10">
        <v>18100</v>
      </c>
      <c r="I24" s="11">
        <v>108</v>
      </c>
      <c r="J24" s="6" t="s">
        <v>56</v>
      </c>
      <c r="K24" s="17">
        <v>45475</v>
      </c>
      <c r="L24" s="10">
        <v>1268514</v>
      </c>
      <c r="M24" s="10">
        <v>1014811</v>
      </c>
      <c r="N24" s="10">
        <v>968514</v>
      </c>
      <c r="O24" s="10">
        <v>1014811</v>
      </c>
      <c r="P24" s="11">
        <v>116</v>
      </c>
      <c r="Q24" s="11">
        <v>40</v>
      </c>
      <c r="R24" s="10">
        <v>1420</v>
      </c>
      <c r="S24" s="11">
        <v>225</v>
      </c>
      <c r="T24" s="11" t="s">
        <v>58</v>
      </c>
    </row>
    <row r="25" spans="1:20" x14ac:dyDescent="0.2">
      <c r="A25" s="6" t="s">
        <v>53</v>
      </c>
      <c r="B25" s="6" t="s">
        <v>54</v>
      </c>
      <c r="C25" s="11">
        <v>2358</v>
      </c>
      <c r="D25" s="6" t="s">
        <v>25</v>
      </c>
      <c r="E25" s="6" t="s">
        <v>74</v>
      </c>
      <c r="F25" s="7">
        <v>-0.29920000000000002</v>
      </c>
      <c r="G25" s="9">
        <v>12685.14</v>
      </c>
      <c r="H25" s="10">
        <v>18100</v>
      </c>
      <c r="I25" s="11">
        <v>108</v>
      </c>
      <c r="J25" s="6" t="s">
        <v>56</v>
      </c>
      <c r="K25" s="17">
        <v>45475</v>
      </c>
      <c r="L25" s="10">
        <v>1268514</v>
      </c>
      <c r="M25" s="10">
        <v>1014811</v>
      </c>
      <c r="N25" s="10">
        <v>968514</v>
      </c>
      <c r="O25" s="10">
        <v>1014811</v>
      </c>
      <c r="P25" s="11">
        <v>53</v>
      </c>
      <c r="Q25" s="11">
        <v>18</v>
      </c>
      <c r="R25" s="10">
        <v>1393</v>
      </c>
      <c r="S25" s="11">
        <v>216</v>
      </c>
      <c r="T25" s="11" t="s">
        <v>58</v>
      </c>
    </row>
    <row r="26" spans="1:20" x14ac:dyDescent="0.2">
      <c r="A26" s="6" t="s">
        <v>53</v>
      </c>
      <c r="B26" s="6" t="s">
        <v>54</v>
      </c>
      <c r="C26" s="11">
        <v>2333</v>
      </c>
      <c r="D26" s="6" t="s">
        <v>23</v>
      </c>
      <c r="E26" s="6" t="s">
        <v>75</v>
      </c>
      <c r="F26" s="7">
        <v>-0.29849999999999999</v>
      </c>
      <c r="G26" s="9">
        <v>13258.44</v>
      </c>
      <c r="H26" s="10">
        <v>18900</v>
      </c>
      <c r="I26" s="11">
        <v>250</v>
      </c>
      <c r="J26" s="6" t="s">
        <v>56</v>
      </c>
      <c r="K26" s="17">
        <v>45475</v>
      </c>
      <c r="L26" s="10">
        <v>1325844</v>
      </c>
      <c r="M26" s="10">
        <v>1060675</v>
      </c>
      <c r="N26" s="10">
        <v>1025844</v>
      </c>
      <c r="O26" s="10">
        <v>1060675</v>
      </c>
      <c r="P26" s="11">
        <v>39</v>
      </c>
      <c r="Q26" s="11">
        <v>13</v>
      </c>
      <c r="R26" s="10">
        <v>1368</v>
      </c>
      <c r="S26" s="11">
        <v>382</v>
      </c>
      <c r="T26" s="11" t="s">
        <v>58</v>
      </c>
    </row>
    <row r="27" spans="1:20" x14ac:dyDescent="0.2">
      <c r="A27" s="6" t="s">
        <v>53</v>
      </c>
      <c r="B27" s="6" t="s">
        <v>54</v>
      </c>
      <c r="C27" s="11">
        <v>2339</v>
      </c>
      <c r="D27" s="6" t="s">
        <v>25</v>
      </c>
      <c r="E27" s="6" t="s">
        <v>76</v>
      </c>
      <c r="F27" s="7">
        <v>-0.29670000000000002</v>
      </c>
      <c r="G27" s="9">
        <v>12729.6</v>
      </c>
      <c r="H27" s="10">
        <v>18100</v>
      </c>
      <c r="I27" s="11">
        <v>108</v>
      </c>
      <c r="J27" s="6" t="s">
        <v>56</v>
      </c>
      <c r="K27" s="17">
        <v>45475</v>
      </c>
      <c r="L27" s="10">
        <v>1272960</v>
      </c>
      <c r="M27" s="10">
        <v>1018368</v>
      </c>
      <c r="N27" s="10">
        <v>972960</v>
      </c>
      <c r="O27" s="10">
        <v>1018368</v>
      </c>
      <c r="P27" s="11">
        <v>265</v>
      </c>
      <c r="Q27" s="11">
        <v>92</v>
      </c>
      <c r="R27" s="10">
        <v>1471</v>
      </c>
      <c r="S27" s="11">
        <v>227</v>
      </c>
      <c r="T27" s="11" t="s">
        <v>58</v>
      </c>
    </row>
    <row r="28" spans="1:20" x14ac:dyDescent="0.2">
      <c r="A28" s="6" t="s">
        <v>53</v>
      </c>
      <c r="B28" s="6" t="s">
        <v>54</v>
      </c>
      <c r="C28" s="11">
        <v>2342</v>
      </c>
      <c r="D28" s="6" t="s">
        <v>25</v>
      </c>
      <c r="E28" s="6" t="s">
        <v>76</v>
      </c>
      <c r="F28" s="7">
        <v>-0.29670000000000002</v>
      </c>
      <c r="G28" s="9">
        <v>12729.6</v>
      </c>
      <c r="H28" s="10">
        <v>18100</v>
      </c>
      <c r="I28" s="11">
        <v>108</v>
      </c>
      <c r="J28" s="6" t="s">
        <v>56</v>
      </c>
      <c r="K28" s="17">
        <v>45475</v>
      </c>
      <c r="L28" s="10">
        <v>1272960</v>
      </c>
      <c r="M28" s="10">
        <v>1018368</v>
      </c>
      <c r="N28" s="10">
        <v>972960</v>
      </c>
      <c r="O28" s="10">
        <v>1018368</v>
      </c>
      <c r="P28" s="11">
        <v>190</v>
      </c>
      <c r="Q28" s="11">
        <v>66</v>
      </c>
      <c r="R28" s="10">
        <v>1459</v>
      </c>
      <c r="S28" s="11">
        <v>239</v>
      </c>
      <c r="T28" s="11" t="s">
        <v>58</v>
      </c>
    </row>
    <row r="29" spans="1:20" x14ac:dyDescent="0.2">
      <c r="A29" s="6" t="s">
        <v>53</v>
      </c>
      <c r="B29" s="6" t="s">
        <v>54</v>
      </c>
      <c r="C29" s="11">
        <v>2343</v>
      </c>
      <c r="D29" s="6" t="s">
        <v>25</v>
      </c>
      <c r="E29" s="6" t="s">
        <v>77</v>
      </c>
      <c r="F29" s="7">
        <v>-0.29670000000000002</v>
      </c>
      <c r="G29" s="9">
        <v>12729.6</v>
      </c>
      <c r="H29" s="10">
        <v>18100</v>
      </c>
      <c r="I29" s="11">
        <v>108</v>
      </c>
      <c r="J29" s="6" t="s">
        <v>56</v>
      </c>
      <c r="K29" s="17">
        <v>45475</v>
      </c>
      <c r="L29" s="10">
        <v>1272960</v>
      </c>
      <c r="M29" s="10">
        <v>1018368</v>
      </c>
      <c r="N29" s="10">
        <v>972960</v>
      </c>
      <c r="O29" s="10">
        <v>1018368</v>
      </c>
      <c r="P29" s="11">
        <v>175</v>
      </c>
      <c r="Q29" s="11">
        <v>61</v>
      </c>
      <c r="R29" s="10">
        <v>1458</v>
      </c>
      <c r="S29" s="11">
        <v>239</v>
      </c>
      <c r="T29" s="11" t="s">
        <v>58</v>
      </c>
    </row>
    <row r="30" spans="1:20" x14ac:dyDescent="0.2">
      <c r="A30" s="6" t="s">
        <v>53</v>
      </c>
      <c r="B30" s="6" t="s">
        <v>54</v>
      </c>
      <c r="C30" s="11">
        <v>2344</v>
      </c>
      <c r="D30" s="6" t="s">
        <v>25</v>
      </c>
      <c r="E30" s="6" t="s">
        <v>73</v>
      </c>
      <c r="F30" s="7">
        <v>-0.29670000000000002</v>
      </c>
      <c r="G30" s="9">
        <v>12729.6</v>
      </c>
      <c r="H30" s="10">
        <v>18100</v>
      </c>
      <c r="I30" s="11">
        <v>108</v>
      </c>
      <c r="J30" s="6" t="s">
        <v>56</v>
      </c>
      <c r="K30" s="17">
        <v>45475</v>
      </c>
      <c r="L30" s="10">
        <v>1272960</v>
      </c>
      <c r="M30" s="10">
        <v>1018368</v>
      </c>
      <c r="N30" s="10">
        <v>972960</v>
      </c>
      <c r="O30" s="10">
        <v>1018368</v>
      </c>
      <c r="P30" s="11">
        <v>166</v>
      </c>
      <c r="Q30" s="11">
        <v>58</v>
      </c>
      <c r="R30" s="10">
        <v>1453</v>
      </c>
      <c r="S30" s="11">
        <v>235</v>
      </c>
      <c r="T30" s="11" t="s">
        <v>58</v>
      </c>
    </row>
    <row r="31" spans="1:20" x14ac:dyDescent="0.2">
      <c r="A31" s="6" t="s">
        <v>53</v>
      </c>
      <c r="B31" s="6" t="s">
        <v>54</v>
      </c>
      <c r="C31" s="11">
        <v>2346</v>
      </c>
      <c r="D31" s="6" t="s">
        <v>25</v>
      </c>
      <c r="E31" s="6" t="s">
        <v>78</v>
      </c>
      <c r="F31" s="7">
        <v>-0.29670000000000002</v>
      </c>
      <c r="G31" s="9">
        <v>12729.6</v>
      </c>
      <c r="H31" s="10">
        <v>18100</v>
      </c>
      <c r="I31" s="11">
        <v>108</v>
      </c>
      <c r="J31" s="6" t="s">
        <v>56</v>
      </c>
      <c r="K31" s="17">
        <v>45475</v>
      </c>
      <c r="L31" s="10">
        <v>1272960</v>
      </c>
      <c r="M31" s="10">
        <v>1018368</v>
      </c>
      <c r="N31" s="10">
        <v>972960</v>
      </c>
      <c r="O31" s="10">
        <v>1018368</v>
      </c>
      <c r="P31" s="11">
        <v>146</v>
      </c>
      <c r="Q31" s="11">
        <v>51</v>
      </c>
      <c r="R31" s="10">
        <v>1431</v>
      </c>
      <c r="S31" s="11">
        <v>232</v>
      </c>
      <c r="T31" s="11" t="s">
        <v>58</v>
      </c>
    </row>
    <row r="32" spans="1:20" x14ac:dyDescent="0.2">
      <c r="A32" s="6" t="s">
        <v>53</v>
      </c>
      <c r="B32" s="6" t="s">
        <v>54</v>
      </c>
      <c r="C32" s="11">
        <v>2347</v>
      </c>
      <c r="D32" s="6" t="s">
        <v>25</v>
      </c>
      <c r="E32" s="6" t="s">
        <v>79</v>
      </c>
      <c r="F32" s="7">
        <v>-0.29670000000000002</v>
      </c>
      <c r="G32" s="9">
        <v>12729.6</v>
      </c>
      <c r="H32" s="10">
        <v>18100</v>
      </c>
      <c r="I32" s="11">
        <v>108</v>
      </c>
      <c r="J32" s="6" t="s">
        <v>56</v>
      </c>
      <c r="K32" s="17">
        <v>45475</v>
      </c>
      <c r="L32" s="10">
        <v>1272960</v>
      </c>
      <c r="M32" s="10">
        <v>1018368</v>
      </c>
      <c r="N32" s="10">
        <v>972960</v>
      </c>
      <c r="O32" s="10">
        <v>1018368</v>
      </c>
      <c r="P32" s="11">
        <v>127</v>
      </c>
      <c r="Q32" s="11">
        <v>44</v>
      </c>
      <c r="R32" s="10">
        <v>1425</v>
      </c>
      <c r="S32" s="11">
        <v>228</v>
      </c>
      <c r="T32" s="11" t="s">
        <v>58</v>
      </c>
    </row>
    <row r="33" spans="1:20" x14ac:dyDescent="0.2">
      <c r="A33" s="6" t="s">
        <v>53</v>
      </c>
      <c r="B33" s="6" t="s">
        <v>54</v>
      </c>
      <c r="C33" s="11">
        <v>2348</v>
      </c>
      <c r="D33" s="6" t="s">
        <v>25</v>
      </c>
      <c r="E33" s="6" t="s">
        <v>77</v>
      </c>
      <c r="F33" s="7">
        <v>-0.29670000000000002</v>
      </c>
      <c r="G33" s="9">
        <v>12729.6</v>
      </c>
      <c r="H33" s="10">
        <v>18100</v>
      </c>
      <c r="I33" s="11">
        <v>108</v>
      </c>
      <c r="J33" s="6" t="s">
        <v>56</v>
      </c>
      <c r="K33" s="17">
        <v>45475</v>
      </c>
      <c r="L33" s="10">
        <v>1272960</v>
      </c>
      <c r="M33" s="10">
        <v>1018368</v>
      </c>
      <c r="N33" s="10">
        <v>972960</v>
      </c>
      <c r="O33" s="10">
        <v>1018368</v>
      </c>
      <c r="P33" s="11">
        <v>119</v>
      </c>
      <c r="Q33" s="11">
        <v>41</v>
      </c>
      <c r="R33" s="10">
        <v>1428</v>
      </c>
      <c r="S33" s="11">
        <v>231</v>
      </c>
      <c r="T33" s="11" t="s">
        <v>58</v>
      </c>
    </row>
    <row r="34" spans="1:20" x14ac:dyDescent="0.2">
      <c r="A34" s="6" t="s">
        <v>53</v>
      </c>
      <c r="B34" s="6" t="s">
        <v>54</v>
      </c>
      <c r="C34" s="11">
        <v>2350</v>
      </c>
      <c r="D34" s="6" t="s">
        <v>25</v>
      </c>
      <c r="E34" s="6" t="s">
        <v>80</v>
      </c>
      <c r="F34" s="7">
        <v>-0.29670000000000002</v>
      </c>
      <c r="G34" s="9">
        <v>12729.6</v>
      </c>
      <c r="H34" s="10">
        <v>18100</v>
      </c>
      <c r="I34" s="11">
        <v>108</v>
      </c>
      <c r="J34" s="6" t="s">
        <v>56</v>
      </c>
      <c r="K34" s="17">
        <v>45475</v>
      </c>
      <c r="L34" s="10">
        <v>1272960</v>
      </c>
      <c r="M34" s="10">
        <v>1018368</v>
      </c>
      <c r="N34" s="10">
        <v>972960</v>
      </c>
      <c r="O34" s="10">
        <v>1018368</v>
      </c>
      <c r="P34" s="11">
        <v>109</v>
      </c>
      <c r="Q34" s="11">
        <v>38</v>
      </c>
      <c r="R34" s="10">
        <v>1417</v>
      </c>
      <c r="S34" s="11">
        <v>229</v>
      </c>
      <c r="T34" s="11" t="s">
        <v>58</v>
      </c>
    </row>
    <row r="35" spans="1:20" x14ac:dyDescent="0.2">
      <c r="A35" s="6" t="s">
        <v>53</v>
      </c>
      <c r="B35" s="6" t="s">
        <v>54</v>
      </c>
      <c r="C35" s="11">
        <v>2351</v>
      </c>
      <c r="D35" s="6" t="s">
        <v>25</v>
      </c>
      <c r="E35" s="6" t="s">
        <v>81</v>
      </c>
      <c r="F35" s="7">
        <v>-0.29670000000000002</v>
      </c>
      <c r="G35" s="9">
        <v>12729.6</v>
      </c>
      <c r="H35" s="10">
        <v>18100</v>
      </c>
      <c r="I35" s="11">
        <v>108</v>
      </c>
      <c r="J35" s="6" t="s">
        <v>56</v>
      </c>
      <c r="K35" s="17">
        <v>45475</v>
      </c>
      <c r="L35" s="10">
        <v>1272960</v>
      </c>
      <c r="M35" s="10">
        <v>1018368</v>
      </c>
      <c r="N35" s="10">
        <v>972960</v>
      </c>
      <c r="O35" s="10">
        <v>1018368</v>
      </c>
      <c r="P35" s="11">
        <v>104</v>
      </c>
      <c r="Q35" s="11">
        <v>36</v>
      </c>
      <c r="R35" s="10">
        <v>1432</v>
      </c>
      <c r="S35" s="11">
        <v>230</v>
      </c>
      <c r="T35" s="11" t="s">
        <v>58</v>
      </c>
    </row>
    <row r="36" spans="1:20" x14ac:dyDescent="0.2">
      <c r="A36" s="6" t="s">
        <v>53</v>
      </c>
      <c r="B36" s="6" t="s">
        <v>54</v>
      </c>
      <c r="C36" s="11">
        <v>2352</v>
      </c>
      <c r="D36" s="6" t="s">
        <v>25</v>
      </c>
      <c r="E36" s="6" t="s">
        <v>82</v>
      </c>
      <c r="F36" s="7">
        <v>-0.29670000000000002</v>
      </c>
      <c r="G36" s="9">
        <v>12729.6</v>
      </c>
      <c r="H36" s="10">
        <v>18100</v>
      </c>
      <c r="I36" s="11">
        <v>108</v>
      </c>
      <c r="J36" s="6" t="s">
        <v>56</v>
      </c>
      <c r="K36" s="17">
        <v>45475</v>
      </c>
      <c r="L36" s="10">
        <v>1272960</v>
      </c>
      <c r="M36" s="10">
        <v>1018368</v>
      </c>
      <c r="N36" s="10">
        <v>972960</v>
      </c>
      <c r="O36" s="10">
        <v>1018368</v>
      </c>
      <c r="P36" s="11">
        <v>102</v>
      </c>
      <c r="Q36" s="11">
        <v>35</v>
      </c>
      <c r="R36" s="10">
        <v>1418</v>
      </c>
      <c r="S36" s="11">
        <v>224</v>
      </c>
      <c r="T36" s="11" t="s">
        <v>58</v>
      </c>
    </row>
    <row r="37" spans="1:20" x14ac:dyDescent="0.2">
      <c r="A37" s="6" t="s">
        <v>53</v>
      </c>
      <c r="B37" s="6" t="s">
        <v>54</v>
      </c>
      <c r="C37" s="11">
        <v>2353</v>
      </c>
      <c r="D37" s="6" t="s">
        <v>25</v>
      </c>
      <c r="E37" s="6" t="s">
        <v>79</v>
      </c>
      <c r="F37" s="7">
        <v>-0.29670000000000002</v>
      </c>
      <c r="G37" s="9">
        <v>12729.6</v>
      </c>
      <c r="H37" s="10">
        <v>18100</v>
      </c>
      <c r="I37" s="11">
        <v>108</v>
      </c>
      <c r="J37" s="6" t="s">
        <v>56</v>
      </c>
      <c r="K37" s="17">
        <v>45475</v>
      </c>
      <c r="L37" s="10">
        <v>1272960</v>
      </c>
      <c r="M37" s="10">
        <v>1018368</v>
      </c>
      <c r="N37" s="10">
        <v>972960</v>
      </c>
      <c r="O37" s="10">
        <v>1018368</v>
      </c>
      <c r="P37" s="11">
        <v>85</v>
      </c>
      <c r="Q37" s="11">
        <v>29</v>
      </c>
      <c r="R37" s="10">
        <v>1411</v>
      </c>
      <c r="S37" s="11">
        <v>220</v>
      </c>
      <c r="T37" s="11" t="s">
        <v>58</v>
      </c>
    </row>
    <row r="38" spans="1:20" x14ac:dyDescent="0.2">
      <c r="A38" s="6" t="s">
        <v>53</v>
      </c>
      <c r="B38" s="6" t="s">
        <v>54</v>
      </c>
      <c r="C38" s="11">
        <v>2354</v>
      </c>
      <c r="D38" s="6" t="s">
        <v>25</v>
      </c>
      <c r="E38" s="6" t="s">
        <v>83</v>
      </c>
      <c r="F38" s="7">
        <v>-0.29670000000000002</v>
      </c>
      <c r="G38" s="9">
        <v>12729.6</v>
      </c>
      <c r="H38" s="10">
        <v>18100</v>
      </c>
      <c r="I38" s="11">
        <v>108</v>
      </c>
      <c r="J38" s="6" t="s">
        <v>56</v>
      </c>
      <c r="K38" s="17">
        <v>45475</v>
      </c>
      <c r="L38" s="10">
        <v>1272960</v>
      </c>
      <c r="M38" s="10">
        <v>1018368</v>
      </c>
      <c r="N38" s="10">
        <v>972960</v>
      </c>
      <c r="O38" s="10">
        <v>1018368</v>
      </c>
      <c r="P38" s="11">
        <v>81</v>
      </c>
      <c r="Q38" s="11">
        <v>28</v>
      </c>
      <c r="R38" s="10">
        <v>1418</v>
      </c>
      <c r="S38" s="11">
        <v>227</v>
      </c>
      <c r="T38" s="11" t="s">
        <v>58</v>
      </c>
    </row>
    <row r="39" spans="1:20" x14ac:dyDescent="0.2">
      <c r="A39" s="6" t="s">
        <v>53</v>
      </c>
      <c r="B39" s="6" t="s">
        <v>54</v>
      </c>
      <c r="C39" s="11">
        <v>2355</v>
      </c>
      <c r="D39" s="6" t="s">
        <v>25</v>
      </c>
      <c r="E39" s="6" t="s">
        <v>71</v>
      </c>
      <c r="F39" s="7">
        <v>-0.29670000000000002</v>
      </c>
      <c r="G39" s="9">
        <v>12729.6</v>
      </c>
      <c r="H39" s="10">
        <v>18100</v>
      </c>
      <c r="I39" s="11">
        <v>108</v>
      </c>
      <c r="J39" s="6" t="s">
        <v>56</v>
      </c>
      <c r="K39" s="17">
        <v>45475</v>
      </c>
      <c r="L39" s="10">
        <v>1272960</v>
      </c>
      <c r="M39" s="10">
        <v>1018368</v>
      </c>
      <c r="N39" s="10">
        <v>972960</v>
      </c>
      <c r="O39" s="10">
        <v>1018368</v>
      </c>
      <c r="P39" s="11">
        <v>81</v>
      </c>
      <c r="Q39" s="11">
        <v>28</v>
      </c>
      <c r="R39" s="10">
        <v>1405</v>
      </c>
      <c r="S39" s="11">
        <v>222</v>
      </c>
      <c r="T39" s="11" t="s">
        <v>58</v>
      </c>
    </row>
    <row r="40" spans="1:20" x14ac:dyDescent="0.2">
      <c r="A40" s="6" t="s">
        <v>53</v>
      </c>
      <c r="B40" s="6" t="s">
        <v>54</v>
      </c>
      <c r="C40" s="11">
        <v>2356</v>
      </c>
      <c r="D40" s="6" t="s">
        <v>25</v>
      </c>
      <c r="E40" s="6" t="s">
        <v>78</v>
      </c>
      <c r="F40" s="7">
        <v>-0.29670000000000002</v>
      </c>
      <c r="G40" s="9">
        <v>12729.6</v>
      </c>
      <c r="H40" s="10">
        <v>18100</v>
      </c>
      <c r="I40" s="11">
        <v>108</v>
      </c>
      <c r="J40" s="6" t="s">
        <v>56</v>
      </c>
      <c r="K40" s="17">
        <v>45475</v>
      </c>
      <c r="L40" s="10">
        <v>1272960</v>
      </c>
      <c r="M40" s="10">
        <v>1018368</v>
      </c>
      <c r="N40" s="10">
        <v>972960</v>
      </c>
      <c r="O40" s="10">
        <v>1018368</v>
      </c>
      <c r="P40" s="11">
        <v>78</v>
      </c>
      <c r="Q40" s="11">
        <v>27</v>
      </c>
      <c r="R40" s="10">
        <v>1399</v>
      </c>
      <c r="S40" s="11">
        <v>220</v>
      </c>
      <c r="T40" s="11" t="s">
        <v>58</v>
      </c>
    </row>
    <row r="41" spans="1:20" x14ac:dyDescent="0.2">
      <c r="A41" s="6" t="s">
        <v>53</v>
      </c>
      <c r="B41" s="6" t="s">
        <v>54</v>
      </c>
      <c r="C41" s="11">
        <v>2357</v>
      </c>
      <c r="D41" s="6" t="s">
        <v>25</v>
      </c>
      <c r="E41" s="6" t="s">
        <v>84</v>
      </c>
      <c r="F41" s="7">
        <v>-0.29670000000000002</v>
      </c>
      <c r="G41" s="9">
        <v>12729.6</v>
      </c>
      <c r="H41" s="10">
        <v>18100</v>
      </c>
      <c r="I41" s="11">
        <v>108</v>
      </c>
      <c r="J41" s="6" t="s">
        <v>56</v>
      </c>
      <c r="K41" s="17">
        <v>45475</v>
      </c>
      <c r="L41" s="10">
        <v>1272960</v>
      </c>
      <c r="M41" s="10">
        <v>1018368</v>
      </c>
      <c r="N41" s="10">
        <v>972960</v>
      </c>
      <c r="O41" s="10">
        <v>1018368</v>
      </c>
      <c r="P41" s="11">
        <v>55</v>
      </c>
      <c r="Q41" s="11">
        <v>19</v>
      </c>
      <c r="R41" s="10">
        <v>1402</v>
      </c>
      <c r="S41" s="11">
        <v>220</v>
      </c>
      <c r="T41" s="11" t="s">
        <v>58</v>
      </c>
    </row>
    <row r="42" spans="1:20" x14ac:dyDescent="0.2">
      <c r="A42" s="6" t="s">
        <v>53</v>
      </c>
      <c r="B42" s="6" t="s">
        <v>54</v>
      </c>
      <c r="C42" s="11">
        <v>2359</v>
      </c>
      <c r="D42" s="6" t="s">
        <v>25</v>
      </c>
      <c r="E42" s="6" t="s">
        <v>85</v>
      </c>
      <c r="F42" s="7">
        <v>-0.29670000000000002</v>
      </c>
      <c r="G42" s="9">
        <v>12729.6</v>
      </c>
      <c r="H42" s="10">
        <v>18100</v>
      </c>
      <c r="I42" s="11">
        <v>108</v>
      </c>
      <c r="J42" s="6" t="s">
        <v>56</v>
      </c>
      <c r="K42" s="17">
        <v>45475</v>
      </c>
      <c r="L42" s="10">
        <v>1272960</v>
      </c>
      <c r="M42" s="10">
        <v>1018368</v>
      </c>
      <c r="N42" s="10">
        <v>972960</v>
      </c>
      <c r="O42" s="10">
        <v>1018368</v>
      </c>
      <c r="P42" s="11">
        <v>38</v>
      </c>
      <c r="Q42" s="11">
        <v>13</v>
      </c>
      <c r="R42" s="10">
        <v>1401</v>
      </c>
      <c r="S42" s="11">
        <v>223</v>
      </c>
      <c r="T42" s="11" t="s">
        <v>58</v>
      </c>
    </row>
    <row r="43" spans="1:20" x14ac:dyDescent="0.2">
      <c r="A43" s="6" t="s">
        <v>53</v>
      </c>
      <c r="B43" s="6" t="s">
        <v>54</v>
      </c>
      <c r="C43" s="11">
        <v>2327</v>
      </c>
      <c r="D43" s="6" t="s">
        <v>23</v>
      </c>
      <c r="E43" s="6" t="s">
        <v>72</v>
      </c>
      <c r="F43" s="7">
        <v>-0.29549999999999998</v>
      </c>
      <c r="G43" s="9">
        <v>13315.77</v>
      </c>
      <c r="H43" s="10">
        <v>18900</v>
      </c>
      <c r="I43" s="11">
        <v>250</v>
      </c>
      <c r="J43" s="6" t="s">
        <v>56</v>
      </c>
      <c r="K43" s="17">
        <v>45475</v>
      </c>
      <c r="L43" s="10">
        <v>1331577</v>
      </c>
      <c r="M43" s="10">
        <v>1065262</v>
      </c>
      <c r="N43" s="10">
        <v>1031577</v>
      </c>
      <c r="O43" s="10">
        <v>1065262</v>
      </c>
      <c r="P43" s="11">
        <v>73</v>
      </c>
      <c r="Q43" s="11">
        <v>25</v>
      </c>
      <c r="R43" s="10">
        <v>1470</v>
      </c>
      <c r="S43" s="11">
        <v>406</v>
      </c>
      <c r="T43" s="11" t="s">
        <v>58</v>
      </c>
    </row>
    <row r="44" spans="1:20" x14ac:dyDescent="0.2">
      <c r="A44" s="6" t="s">
        <v>53</v>
      </c>
      <c r="B44" s="6" t="s">
        <v>54</v>
      </c>
      <c r="C44" s="11">
        <v>2378</v>
      </c>
      <c r="D44" s="6" t="s">
        <v>24</v>
      </c>
      <c r="E44" s="6" t="s">
        <v>86</v>
      </c>
      <c r="F44" s="7">
        <v>-0.2949</v>
      </c>
      <c r="G44" s="9">
        <v>15723.63</v>
      </c>
      <c r="H44" s="10">
        <v>22300</v>
      </c>
      <c r="I44" s="11">
        <v>9</v>
      </c>
      <c r="J44" s="6" t="s">
        <v>56</v>
      </c>
      <c r="K44" s="17">
        <v>45475</v>
      </c>
      <c r="L44" s="10">
        <v>1572363</v>
      </c>
      <c r="M44" s="10">
        <v>1257890</v>
      </c>
      <c r="N44" s="10">
        <v>1272363</v>
      </c>
      <c r="O44" s="10">
        <v>1272363</v>
      </c>
      <c r="P44" s="11">
        <v>186</v>
      </c>
      <c r="Q44" s="11">
        <v>65</v>
      </c>
      <c r="R44" s="11">
        <v>913</v>
      </c>
      <c r="S44" s="11">
        <v>110</v>
      </c>
      <c r="T44" s="11" t="s">
        <v>58</v>
      </c>
    </row>
    <row r="45" spans="1:20" x14ac:dyDescent="0.2">
      <c r="A45" s="6" t="s">
        <v>53</v>
      </c>
      <c r="B45" s="6" t="s">
        <v>54</v>
      </c>
      <c r="C45" s="11">
        <v>2380</v>
      </c>
      <c r="D45" s="6" t="s">
        <v>24</v>
      </c>
      <c r="E45" s="6" t="s">
        <v>87</v>
      </c>
      <c r="F45" s="7">
        <v>-0.2949</v>
      </c>
      <c r="G45" s="9">
        <v>15723.63</v>
      </c>
      <c r="H45" s="10">
        <v>22300</v>
      </c>
      <c r="I45" s="11">
        <v>9</v>
      </c>
      <c r="J45" s="6" t="s">
        <v>56</v>
      </c>
      <c r="K45" s="17">
        <v>45475</v>
      </c>
      <c r="L45" s="10">
        <v>1572363</v>
      </c>
      <c r="M45" s="10">
        <v>1257890</v>
      </c>
      <c r="N45" s="10">
        <v>1272363</v>
      </c>
      <c r="O45" s="10">
        <v>1272363</v>
      </c>
      <c r="P45" s="11">
        <v>150</v>
      </c>
      <c r="Q45" s="11">
        <v>52</v>
      </c>
      <c r="R45" s="11">
        <v>896</v>
      </c>
      <c r="S45" s="11">
        <v>111</v>
      </c>
      <c r="T45" s="11" t="s">
        <v>58</v>
      </c>
    </row>
    <row r="46" spans="1:20" x14ac:dyDescent="0.2">
      <c r="A46" s="6" t="s">
        <v>53</v>
      </c>
      <c r="B46" s="6" t="s">
        <v>54</v>
      </c>
      <c r="C46" s="11">
        <v>2319</v>
      </c>
      <c r="D46" s="6" t="s">
        <v>26</v>
      </c>
      <c r="E46" s="6" t="s">
        <v>88</v>
      </c>
      <c r="F46" s="7">
        <v>-0.29370000000000002</v>
      </c>
      <c r="G46" s="9">
        <v>18859.23</v>
      </c>
      <c r="H46" s="10">
        <v>26700</v>
      </c>
      <c r="I46" s="11">
        <v>127</v>
      </c>
      <c r="J46" s="6" t="s">
        <v>56</v>
      </c>
      <c r="K46" s="17">
        <v>45475</v>
      </c>
      <c r="L46" s="10">
        <v>1885923</v>
      </c>
      <c r="M46" s="10">
        <v>1508738</v>
      </c>
      <c r="N46" s="10">
        <v>1585923</v>
      </c>
      <c r="O46" s="10">
        <v>1585923</v>
      </c>
      <c r="P46" s="11">
        <v>74</v>
      </c>
      <c r="Q46" s="11">
        <v>25</v>
      </c>
      <c r="R46" s="10">
        <v>2438</v>
      </c>
      <c r="S46" s="11">
        <v>312</v>
      </c>
      <c r="T46" s="11" t="s">
        <v>58</v>
      </c>
    </row>
    <row r="47" spans="1:20" x14ac:dyDescent="0.2">
      <c r="A47" s="6" t="s">
        <v>53</v>
      </c>
      <c r="B47" s="6" t="s">
        <v>54</v>
      </c>
      <c r="C47" s="11">
        <v>2375</v>
      </c>
      <c r="D47" s="6" t="s">
        <v>27</v>
      </c>
      <c r="E47" s="6" t="s">
        <v>89</v>
      </c>
      <c r="F47" s="7">
        <v>-0.28839999999999999</v>
      </c>
      <c r="G47" s="9">
        <v>9037.08</v>
      </c>
      <c r="H47" s="10">
        <v>12700</v>
      </c>
      <c r="I47" s="11">
        <v>54</v>
      </c>
      <c r="J47" s="6" t="s">
        <v>56</v>
      </c>
      <c r="K47" s="17">
        <v>45475</v>
      </c>
      <c r="L47" s="10">
        <v>903708</v>
      </c>
      <c r="M47" s="10">
        <v>722966</v>
      </c>
      <c r="N47" s="10">
        <v>603708</v>
      </c>
      <c r="O47" s="10">
        <v>722966</v>
      </c>
      <c r="P47" s="11">
        <v>75</v>
      </c>
      <c r="Q47" s="11">
        <v>37</v>
      </c>
      <c r="R47" s="11">
        <v>195</v>
      </c>
      <c r="S47" s="11">
        <v>39</v>
      </c>
      <c r="T47" s="11" t="s">
        <v>90</v>
      </c>
    </row>
    <row r="48" spans="1:20" x14ac:dyDescent="0.2">
      <c r="A48" s="6" t="s">
        <v>53</v>
      </c>
      <c r="B48" s="6" t="s">
        <v>54</v>
      </c>
      <c r="C48" s="11">
        <v>2376</v>
      </c>
      <c r="D48" s="6" t="s">
        <v>27</v>
      </c>
      <c r="E48" s="6" t="s">
        <v>89</v>
      </c>
      <c r="F48" s="7">
        <v>-0.28549999999999998</v>
      </c>
      <c r="G48" s="9">
        <v>9074.52</v>
      </c>
      <c r="H48" s="10">
        <v>12700</v>
      </c>
      <c r="I48" s="11">
        <v>54</v>
      </c>
      <c r="J48" s="6" t="s">
        <v>56</v>
      </c>
      <c r="K48" s="17">
        <v>45475</v>
      </c>
      <c r="L48" s="10">
        <v>907452</v>
      </c>
      <c r="M48" s="10">
        <v>725962</v>
      </c>
      <c r="N48" s="10">
        <v>607452</v>
      </c>
      <c r="O48" s="10">
        <v>725962</v>
      </c>
      <c r="P48" s="11">
        <v>66</v>
      </c>
      <c r="Q48" s="11">
        <v>33</v>
      </c>
      <c r="R48" s="11">
        <v>168</v>
      </c>
      <c r="S48" s="11">
        <v>39</v>
      </c>
      <c r="T48" s="11" t="s">
        <v>90</v>
      </c>
    </row>
    <row r="49" spans="1:20" x14ac:dyDescent="0.2">
      <c r="A49" s="6" t="s">
        <v>53</v>
      </c>
      <c r="B49" s="6" t="s">
        <v>54</v>
      </c>
      <c r="C49" s="11">
        <v>2383</v>
      </c>
      <c r="D49" s="6" t="s">
        <v>28</v>
      </c>
      <c r="E49" s="6" t="s">
        <v>73</v>
      </c>
      <c r="F49" s="7">
        <v>-0.28449999999999998</v>
      </c>
      <c r="G49" s="9">
        <v>14811.03</v>
      </c>
      <c r="H49" s="10">
        <v>20700</v>
      </c>
      <c r="I49" s="11">
        <v>28</v>
      </c>
      <c r="J49" s="6" t="s">
        <v>56</v>
      </c>
      <c r="K49" s="17">
        <v>45475</v>
      </c>
      <c r="L49" s="10">
        <v>1481103</v>
      </c>
      <c r="M49" s="10">
        <v>1184882</v>
      </c>
      <c r="N49" s="10">
        <v>1181103</v>
      </c>
      <c r="O49" s="10">
        <v>1184882</v>
      </c>
      <c r="P49" s="11">
        <v>138</v>
      </c>
      <c r="Q49" s="11">
        <v>48</v>
      </c>
      <c r="R49" s="11">
        <v>571</v>
      </c>
      <c r="S49" s="11">
        <v>61</v>
      </c>
      <c r="T49" s="11" t="s">
        <v>58</v>
      </c>
    </row>
    <row r="50" spans="1:20" x14ac:dyDescent="0.2">
      <c r="A50" s="6" t="s">
        <v>53</v>
      </c>
      <c r="B50" s="6" t="s">
        <v>54</v>
      </c>
      <c r="C50" s="11">
        <v>2382</v>
      </c>
      <c r="D50" s="6" t="s">
        <v>28</v>
      </c>
      <c r="E50" s="6" t="s">
        <v>62</v>
      </c>
      <c r="F50" s="7">
        <v>-0.27689999999999998</v>
      </c>
      <c r="G50" s="9">
        <v>14968.98</v>
      </c>
      <c r="H50" s="10">
        <v>20700</v>
      </c>
      <c r="I50" s="11">
        <v>28</v>
      </c>
      <c r="J50" s="6" t="s">
        <v>56</v>
      </c>
      <c r="K50" s="17">
        <v>45475</v>
      </c>
      <c r="L50" s="10">
        <v>1496898</v>
      </c>
      <c r="M50" s="10">
        <v>1197518</v>
      </c>
      <c r="N50" s="10">
        <v>1196898</v>
      </c>
      <c r="O50" s="10">
        <v>1197518</v>
      </c>
      <c r="P50" s="11">
        <v>176</v>
      </c>
      <c r="Q50" s="11">
        <v>61</v>
      </c>
      <c r="R50" s="11">
        <v>608</v>
      </c>
      <c r="S50" s="11">
        <v>58</v>
      </c>
      <c r="T50" s="11" t="s">
        <v>58</v>
      </c>
    </row>
    <row r="51" spans="1:20" x14ac:dyDescent="0.2">
      <c r="A51" s="6" t="s">
        <v>53</v>
      </c>
      <c r="B51" s="6" t="s">
        <v>54</v>
      </c>
      <c r="C51" s="11">
        <v>2320</v>
      </c>
      <c r="D51" s="6" t="s">
        <v>26</v>
      </c>
      <c r="E51" s="6" t="s">
        <v>65</v>
      </c>
      <c r="F51" s="7">
        <v>-0.27129999999999999</v>
      </c>
      <c r="G51" s="9">
        <v>19457.099999999999</v>
      </c>
      <c r="H51" s="10">
        <v>26700</v>
      </c>
      <c r="I51" s="11">
        <v>127</v>
      </c>
      <c r="J51" s="6" t="s">
        <v>56</v>
      </c>
      <c r="K51" s="17">
        <v>45475</v>
      </c>
      <c r="L51" s="10">
        <v>1945710</v>
      </c>
      <c r="M51" s="10">
        <v>1556568</v>
      </c>
      <c r="N51" s="10">
        <v>1645710</v>
      </c>
      <c r="O51" s="10">
        <v>1645710</v>
      </c>
      <c r="P51" s="11">
        <v>70</v>
      </c>
      <c r="Q51" s="11">
        <v>24</v>
      </c>
      <c r="R51" s="10">
        <v>2398</v>
      </c>
      <c r="S51" s="11">
        <v>315</v>
      </c>
      <c r="T51" s="11" t="s">
        <v>58</v>
      </c>
    </row>
    <row r="52" spans="1:20" x14ac:dyDescent="0.2">
      <c r="A52" s="6" t="s">
        <v>53</v>
      </c>
      <c r="B52" s="6" t="s">
        <v>54</v>
      </c>
      <c r="C52" s="11">
        <v>2324</v>
      </c>
      <c r="D52" s="6" t="s">
        <v>26</v>
      </c>
      <c r="E52" s="6" t="s">
        <v>91</v>
      </c>
      <c r="F52" s="7">
        <v>-0.2712</v>
      </c>
      <c r="G52" s="9">
        <v>19458.27</v>
      </c>
      <c r="H52" s="10">
        <v>26700</v>
      </c>
      <c r="I52" s="11">
        <v>127</v>
      </c>
      <c r="J52" s="6" t="s">
        <v>56</v>
      </c>
      <c r="K52" s="17">
        <v>45475</v>
      </c>
      <c r="L52" s="10">
        <v>1945827</v>
      </c>
      <c r="M52" s="10">
        <v>1556662</v>
      </c>
      <c r="N52" s="10">
        <v>1645827</v>
      </c>
      <c r="O52" s="10">
        <v>1645827</v>
      </c>
      <c r="P52" s="11">
        <v>53</v>
      </c>
      <c r="Q52" s="11">
        <v>18</v>
      </c>
      <c r="R52" s="10">
        <v>2393</v>
      </c>
      <c r="S52" s="11">
        <v>318</v>
      </c>
      <c r="T52" s="11" t="s">
        <v>58</v>
      </c>
    </row>
    <row r="53" spans="1:20" x14ac:dyDescent="0.2">
      <c r="A53" s="6" t="s">
        <v>53</v>
      </c>
      <c r="B53" s="6" t="s">
        <v>54</v>
      </c>
      <c r="C53" s="11">
        <v>2385</v>
      </c>
      <c r="D53" s="6" t="s">
        <v>28</v>
      </c>
      <c r="E53" s="6" t="s">
        <v>92</v>
      </c>
      <c r="F53" s="7">
        <v>-0.26240000000000002</v>
      </c>
      <c r="G53" s="9">
        <v>15268.5</v>
      </c>
      <c r="H53" s="10">
        <v>20700</v>
      </c>
      <c r="I53" s="11">
        <v>28</v>
      </c>
      <c r="J53" s="6" t="s">
        <v>56</v>
      </c>
      <c r="K53" s="17">
        <v>45475</v>
      </c>
      <c r="L53" s="10">
        <v>1526850</v>
      </c>
      <c r="M53" s="10">
        <v>1221480</v>
      </c>
      <c r="N53" s="10">
        <v>1226850</v>
      </c>
      <c r="O53" s="10">
        <v>1226850</v>
      </c>
      <c r="P53" s="11">
        <v>72</v>
      </c>
      <c r="Q53" s="11">
        <v>25</v>
      </c>
      <c r="R53" s="11">
        <v>549</v>
      </c>
      <c r="S53" s="11">
        <v>59</v>
      </c>
      <c r="T53" s="11" t="s">
        <v>58</v>
      </c>
    </row>
    <row r="54" spans="1:20" x14ac:dyDescent="0.2">
      <c r="A54" s="6" t="s">
        <v>53</v>
      </c>
      <c r="B54" s="6" t="s">
        <v>54</v>
      </c>
      <c r="C54" s="11">
        <v>2386</v>
      </c>
      <c r="D54" s="6" t="s">
        <v>28</v>
      </c>
      <c r="E54" s="6" t="s">
        <v>93</v>
      </c>
      <c r="F54" s="7">
        <v>-0.26240000000000002</v>
      </c>
      <c r="G54" s="9">
        <v>15268.5</v>
      </c>
      <c r="H54" s="10">
        <v>20700</v>
      </c>
      <c r="I54" s="11">
        <v>28</v>
      </c>
      <c r="J54" s="6" t="s">
        <v>56</v>
      </c>
      <c r="K54" s="17">
        <v>45475</v>
      </c>
      <c r="L54" s="10">
        <v>1526850</v>
      </c>
      <c r="M54" s="10">
        <v>1221480</v>
      </c>
      <c r="N54" s="10">
        <v>1226850</v>
      </c>
      <c r="O54" s="10">
        <v>1226850</v>
      </c>
      <c r="P54" s="11">
        <v>53</v>
      </c>
      <c r="Q54" s="11">
        <v>18</v>
      </c>
      <c r="R54" s="11">
        <v>544</v>
      </c>
      <c r="S54" s="11">
        <v>56</v>
      </c>
      <c r="T54" s="11" t="s">
        <v>58</v>
      </c>
    </row>
    <row r="55" spans="1:20" x14ac:dyDescent="0.2">
      <c r="A55" s="6" t="s">
        <v>53</v>
      </c>
      <c r="B55" s="6" t="s">
        <v>54</v>
      </c>
      <c r="C55" s="11">
        <v>2387</v>
      </c>
      <c r="D55" s="6" t="s">
        <v>28</v>
      </c>
      <c r="E55" s="6" t="s">
        <v>94</v>
      </c>
      <c r="F55" s="7">
        <v>-0.26240000000000002</v>
      </c>
      <c r="G55" s="9">
        <v>15268.5</v>
      </c>
      <c r="H55" s="10">
        <v>20700</v>
      </c>
      <c r="I55" s="11">
        <v>28</v>
      </c>
      <c r="J55" s="6" t="s">
        <v>56</v>
      </c>
      <c r="K55" s="17">
        <v>45475</v>
      </c>
      <c r="L55" s="10">
        <v>1526850</v>
      </c>
      <c r="M55" s="10">
        <v>1221480</v>
      </c>
      <c r="N55" s="10">
        <v>1226850</v>
      </c>
      <c r="O55" s="10">
        <v>1226850</v>
      </c>
      <c r="P55" s="11">
        <v>37</v>
      </c>
      <c r="Q55" s="11">
        <v>12</v>
      </c>
      <c r="R55" s="11">
        <v>548</v>
      </c>
      <c r="S55" s="11">
        <v>60</v>
      </c>
      <c r="T55" s="11" t="s">
        <v>58</v>
      </c>
    </row>
    <row r="56" spans="1:20" x14ac:dyDescent="0.2">
      <c r="A56" s="6" t="s">
        <v>53</v>
      </c>
      <c r="B56" s="6" t="s">
        <v>54</v>
      </c>
      <c r="C56" s="11">
        <v>2323</v>
      </c>
      <c r="D56" s="6" t="s">
        <v>26</v>
      </c>
      <c r="E56" s="6" t="s">
        <v>95</v>
      </c>
      <c r="F56" s="7">
        <v>-0.25640000000000002</v>
      </c>
      <c r="G56" s="9">
        <v>19854.900000000001</v>
      </c>
      <c r="H56" s="10">
        <v>26700</v>
      </c>
      <c r="I56" s="11">
        <v>127</v>
      </c>
      <c r="J56" s="6" t="s">
        <v>56</v>
      </c>
      <c r="K56" s="17">
        <v>45475</v>
      </c>
      <c r="L56" s="10">
        <v>1985490</v>
      </c>
      <c r="M56" s="10">
        <v>1588392</v>
      </c>
      <c r="N56" s="10">
        <v>1685490</v>
      </c>
      <c r="O56" s="10">
        <v>1685490</v>
      </c>
      <c r="P56" s="11">
        <v>60</v>
      </c>
      <c r="Q56" s="11">
        <v>21</v>
      </c>
      <c r="R56" s="10">
        <v>2405</v>
      </c>
      <c r="S56" s="11">
        <v>313</v>
      </c>
      <c r="T56" s="11" t="s">
        <v>58</v>
      </c>
    </row>
    <row r="57" spans="1:20" x14ac:dyDescent="0.2">
      <c r="A57" s="6" t="s">
        <v>53</v>
      </c>
      <c r="B57" s="6" t="s">
        <v>54</v>
      </c>
      <c r="C57" s="11">
        <v>2372</v>
      </c>
      <c r="D57" s="6" t="s">
        <v>30</v>
      </c>
      <c r="E57" s="6" t="s">
        <v>96</v>
      </c>
      <c r="F57" s="7">
        <v>-0.24510000000000001</v>
      </c>
      <c r="G57" s="9">
        <v>9361.17</v>
      </c>
      <c r="H57" s="10">
        <v>12400</v>
      </c>
      <c r="I57" s="11">
        <v>22</v>
      </c>
      <c r="J57" s="6" t="s">
        <v>56</v>
      </c>
      <c r="K57" s="17">
        <v>45475</v>
      </c>
      <c r="L57" s="10">
        <v>936117</v>
      </c>
      <c r="M57" s="10">
        <v>748894</v>
      </c>
      <c r="N57" s="10">
        <v>636117</v>
      </c>
      <c r="O57" s="10">
        <v>748894</v>
      </c>
      <c r="P57" s="11">
        <v>48</v>
      </c>
      <c r="Q57" s="11">
        <v>24</v>
      </c>
      <c r="R57" s="11">
        <v>184</v>
      </c>
      <c r="S57" s="11">
        <v>93</v>
      </c>
      <c r="T57" s="11" t="s">
        <v>90</v>
      </c>
    </row>
    <row r="58" spans="1:20" x14ac:dyDescent="0.2">
      <c r="A58" s="6" t="s">
        <v>53</v>
      </c>
      <c r="B58" s="6" t="s">
        <v>54</v>
      </c>
      <c r="C58" s="11">
        <v>2336</v>
      </c>
      <c r="D58" s="6" t="s">
        <v>29</v>
      </c>
      <c r="E58" s="6" t="s">
        <v>97</v>
      </c>
      <c r="F58" s="7">
        <v>-0.2447</v>
      </c>
      <c r="G58" s="9">
        <v>22131.72</v>
      </c>
      <c r="H58" s="10">
        <v>29300</v>
      </c>
      <c r="I58" s="11">
        <v>51</v>
      </c>
      <c r="J58" s="6" t="s">
        <v>56</v>
      </c>
      <c r="K58" s="17">
        <v>45475</v>
      </c>
      <c r="L58" s="10">
        <v>2213172</v>
      </c>
      <c r="M58" s="10">
        <v>1770538</v>
      </c>
      <c r="N58" s="10">
        <v>1913172</v>
      </c>
      <c r="O58" s="10">
        <v>1913172</v>
      </c>
      <c r="P58" s="11">
        <v>70</v>
      </c>
      <c r="Q58" s="11">
        <v>24</v>
      </c>
      <c r="R58" s="10">
        <v>1428</v>
      </c>
      <c r="S58" s="11">
        <v>274</v>
      </c>
      <c r="T58" s="11" t="s">
        <v>58</v>
      </c>
    </row>
    <row r="59" spans="1:20" x14ac:dyDescent="0.2">
      <c r="A59" s="6" t="s">
        <v>53</v>
      </c>
      <c r="B59" s="6" t="s">
        <v>54</v>
      </c>
      <c r="C59" s="11">
        <v>2337</v>
      </c>
      <c r="D59" s="6" t="s">
        <v>29</v>
      </c>
      <c r="E59" s="6" t="s">
        <v>98</v>
      </c>
      <c r="F59" s="7">
        <v>-0.2447</v>
      </c>
      <c r="G59" s="9">
        <v>22131.72</v>
      </c>
      <c r="H59" s="10">
        <v>29300</v>
      </c>
      <c r="I59" s="11">
        <v>51</v>
      </c>
      <c r="J59" s="6" t="s">
        <v>56</v>
      </c>
      <c r="K59" s="17">
        <v>45475</v>
      </c>
      <c r="L59" s="10">
        <v>2213172</v>
      </c>
      <c r="M59" s="10">
        <v>1770538</v>
      </c>
      <c r="N59" s="10">
        <v>1913172</v>
      </c>
      <c r="O59" s="10">
        <v>1913172</v>
      </c>
      <c r="P59" s="11">
        <v>61</v>
      </c>
      <c r="Q59" s="11">
        <v>21</v>
      </c>
      <c r="R59" s="10">
        <v>1410</v>
      </c>
      <c r="S59" s="11">
        <v>278</v>
      </c>
      <c r="T59" s="11" t="s">
        <v>58</v>
      </c>
    </row>
    <row r="60" spans="1:20" x14ac:dyDescent="0.2">
      <c r="A60" s="6" t="s">
        <v>53</v>
      </c>
      <c r="B60" s="6" t="s">
        <v>54</v>
      </c>
      <c r="C60" s="11">
        <v>2338</v>
      </c>
      <c r="D60" s="6" t="s">
        <v>29</v>
      </c>
      <c r="E60" s="6" t="s">
        <v>99</v>
      </c>
      <c r="F60" s="7">
        <v>-0.2447</v>
      </c>
      <c r="G60" s="9">
        <v>22131.72</v>
      </c>
      <c r="H60" s="10">
        <v>29300</v>
      </c>
      <c r="I60" s="11">
        <v>51</v>
      </c>
      <c r="J60" s="6" t="s">
        <v>56</v>
      </c>
      <c r="K60" s="17">
        <v>45475</v>
      </c>
      <c r="L60" s="10">
        <v>2213172</v>
      </c>
      <c r="M60" s="10">
        <v>1770538</v>
      </c>
      <c r="N60" s="10">
        <v>1913172</v>
      </c>
      <c r="O60" s="10">
        <v>1913172</v>
      </c>
      <c r="P60" s="11">
        <v>56</v>
      </c>
      <c r="Q60" s="11">
        <v>19</v>
      </c>
      <c r="R60" s="10">
        <v>1394</v>
      </c>
      <c r="S60" s="11">
        <v>279</v>
      </c>
      <c r="T60" s="11" t="s">
        <v>58</v>
      </c>
    </row>
    <row r="61" spans="1:20" x14ac:dyDescent="0.2">
      <c r="A61" s="6" t="s">
        <v>53</v>
      </c>
      <c r="B61" s="6" t="s">
        <v>54</v>
      </c>
      <c r="C61" s="11">
        <v>2322</v>
      </c>
      <c r="D61" s="6" t="s">
        <v>26</v>
      </c>
      <c r="E61" s="6" t="s">
        <v>86</v>
      </c>
      <c r="F61" s="7">
        <v>-0.24160000000000001</v>
      </c>
      <c r="G61" s="9">
        <v>20250.36</v>
      </c>
      <c r="H61" s="10">
        <v>26700</v>
      </c>
      <c r="I61" s="11">
        <v>127</v>
      </c>
      <c r="J61" s="6" t="s">
        <v>56</v>
      </c>
      <c r="K61" s="17">
        <v>45475</v>
      </c>
      <c r="L61" s="10">
        <v>2025036</v>
      </c>
      <c r="M61" s="10">
        <v>1620029</v>
      </c>
      <c r="N61" s="10">
        <v>1725036</v>
      </c>
      <c r="O61" s="10">
        <v>1725036</v>
      </c>
      <c r="P61" s="11">
        <v>64</v>
      </c>
      <c r="Q61" s="11">
        <v>22</v>
      </c>
      <c r="R61" s="10">
        <v>2368</v>
      </c>
      <c r="S61" s="11">
        <v>311</v>
      </c>
      <c r="T61" s="11" t="s">
        <v>58</v>
      </c>
    </row>
    <row r="62" spans="1:20" x14ac:dyDescent="0.2">
      <c r="A62" s="6" t="s">
        <v>53</v>
      </c>
      <c r="B62" s="6" t="s">
        <v>54</v>
      </c>
      <c r="C62" s="11">
        <v>2373</v>
      </c>
      <c r="D62" s="6" t="s">
        <v>30</v>
      </c>
      <c r="E62" s="6" t="s">
        <v>100</v>
      </c>
      <c r="F62" s="7">
        <v>-0.23519999999999999</v>
      </c>
      <c r="G62" s="9">
        <v>9484.02</v>
      </c>
      <c r="H62" s="10">
        <v>12400</v>
      </c>
      <c r="I62" s="11">
        <v>22</v>
      </c>
      <c r="J62" s="6" t="s">
        <v>56</v>
      </c>
      <c r="K62" s="17">
        <v>45475</v>
      </c>
      <c r="L62" s="10">
        <v>948402</v>
      </c>
      <c r="M62" s="10">
        <v>758722</v>
      </c>
      <c r="N62" s="10">
        <v>648402</v>
      </c>
      <c r="O62" s="10">
        <v>758722</v>
      </c>
      <c r="P62" s="11">
        <v>39</v>
      </c>
      <c r="Q62" s="11">
        <v>19</v>
      </c>
      <c r="R62" s="11">
        <v>165</v>
      </c>
      <c r="S62" s="11">
        <v>95</v>
      </c>
      <c r="T62" s="11" t="s">
        <v>90</v>
      </c>
    </row>
    <row r="63" spans="1:20" x14ac:dyDescent="0.2">
      <c r="A63" s="6" t="s">
        <v>53</v>
      </c>
      <c r="B63" s="6" t="s">
        <v>54</v>
      </c>
      <c r="C63" s="11">
        <v>2362</v>
      </c>
      <c r="D63" s="6" t="s">
        <v>31</v>
      </c>
      <c r="E63" s="6" t="s">
        <v>101</v>
      </c>
      <c r="F63" s="7">
        <v>-0.2319</v>
      </c>
      <c r="G63" s="9">
        <v>17206.02</v>
      </c>
      <c r="H63" s="10">
        <v>22400</v>
      </c>
      <c r="I63" s="11">
        <v>150</v>
      </c>
      <c r="J63" s="6" t="s">
        <v>56</v>
      </c>
      <c r="K63" s="17">
        <v>45475</v>
      </c>
      <c r="L63" s="10">
        <v>1720602</v>
      </c>
      <c r="M63" s="10">
        <v>1376482</v>
      </c>
      <c r="N63" s="10">
        <v>1420602</v>
      </c>
      <c r="O63" s="10">
        <v>1420602</v>
      </c>
      <c r="P63" s="11">
        <v>160</v>
      </c>
      <c r="Q63" s="11">
        <v>56</v>
      </c>
      <c r="R63" s="11">
        <v>649</v>
      </c>
      <c r="S63" s="11">
        <v>124</v>
      </c>
      <c r="T63" s="11" t="s">
        <v>58</v>
      </c>
    </row>
    <row r="64" spans="1:20" x14ac:dyDescent="0.2">
      <c r="A64" s="6" t="s">
        <v>53</v>
      </c>
      <c r="B64" s="6" t="s">
        <v>54</v>
      </c>
      <c r="C64" s="11">
        <v>2368</v>
      </c>
      <c r="D64" s="6" t="s">
        <v>31</v>
      </c>
      <c r="E64" s="6" t="s">
        <v>102</v>
      </c>
      <c r="F64" s="7">
        <v>-0.23130000000000001</v>
      </c>
      <c r="G64" s="9">
        <v>17218.89</v>
      </c>
      <c r="H64" s="10">
        <v>22400</v>
      </c>
      <c r="I64" s="11">
        <v>150</v>
      </c>
      <c r="J64" s="6" t="s">
        <v>56</v>
      </c>
      <c r="K64" s="17">
        <v>45475</v>
      </c>
      <c r="L64" s="10">
        <v>1721889</v>
      </c>
      <c r="M64" s="10">
        <v>1377511</v>
      </c>
      <c r="N64" s="10">
        <v>1421889</v>
      </c>
      <c r="O64" s="10">
        <v>1421889</v>
      </c>
      <c r="P64" s="11">
        <v>77</v>
      </c>
      <c r="Q64" s="11">
        <v>26</v>
      </c>
      <c r="R64" s="11">
        <v>638</v>
      </c>
      <c r="S64" s="11">
        <v>130</v>
      </c>
      <c r="T64" s="11" t="s">
        <v>58</v>
      </c>
    </row>
    <row r="65" spans="1:20" x14ac:dyDescent="0.2">
      <c r="A65" s="6" t="s">
        <v>53</v>
      </c>
      <c r="B65" s="6" t="s">
        <v>54</v>
      </c>
      <c r="C65" s="11">
        <v>2365</v>
      </c>
      <c r="D65" s="6" t="s">
        <v>31</v>
      </c>
      <c r="E65" s="6" t="s">
        <v>103</v>
      </c>
      <c r="F65" s="7">
        <v>-0.21690000000000001</v>
      </c>
      <c r="G65" s="9">
        <v>17541.810000000001</v>
      </c>
      <c r="H65" s="10">
        <v>22400</v>
      </c>
      <c r="I65" s="11">
        <v>150</v>
      </c>
      <c r="J65" s="6" t="s">
        <v>56</v>
      </c>
      <c r="K65" s="17">
        <v>45475</v>
      </c>
      <c r="L65" s="10">
        <v>1754181</v>
      </c>
      <c r="M65" s="10">
        <v>1403345</v>
      </c>
      <c r="N65" s="10">
        <v>1454181</v>
      </c>
      <c r="O65" s="10">
        <v>1454181</v>
      </c>
      <c r="P65" s="11">
        <v>106</v>
      </c>
      <c r="Q65" s="11">
        <v>37</v>
      </c>
      <c r="R65" s="11">
        <v>649</v>
      </c>
      <c r="S65" s="11">
        <v>133</v>
      </c>
      <c r="T65" s="11" t="s">
        <v>58</v>
      </c>
    </row>
    <row r="66" spans="1:20" x14ac:dyDescent="0.2">
      <c r="A66" s="6" t="s">
        <v>53</v>
      </c>
      <c r="B66" s="6" t="s">
        <v>54</v>
      </c>
      <c r="C66" s="11">
        <v>2367</v>
      </c>
      <c r="D66" s="6" t="s">
        <v>31</v>
      </c>
      <c r="E66" s="6" t="s">
        <v>104</v>
      </c>
      <c r="F66" s="7">
        <v>-0.21329999999999999</v>
      </c>
      <c r="G66" s="9">
        <v>17621.37</v>
      </c>
      <c r="H66" s="10">
        <v>22400</v>
      </c>
      <c r="I66" s="11">
        <v>150</v>
      </c>
      <c r="J66" s="6" t="s">
        <v>56</v>
      </c>
      <c r="K66" s="17">
        <v>45475</v>
      </c>
      <c r="L66" s="10">
        <v>1762137</v>
      </c>
      <c r="M66" s="10">
        <v>1409710</v>
      </c>
      <c r="N66" s="10">
        <v>1462137</v>
      </c>
      <c r="O66" s="10">
        <v>1462137</v>
      </c>
      <c r="P66" s="11">
        <v>83</v>
      </c>
      <c r="Q66" s="11">
        <v>29</v>
      </c>
      <c r="R66" s="11">
        <v>636</v>
      </c>
      <c r="S66" s="11">
        <v>132</v>
      </c>
      <c r="T66" s="11" t="s">
        <v>58</v>
      </c>
    </row>
    <row r="67" spans="1:20" x14ac:dyDescent="0.2">
      <c r="A67" s="6" t="s">
        <v>53</v>
      </c>
      <c r="B67" s="6" t="s">
        <v>54</v>
      </c>
      <c r="C67" s="11">
        <v>2363</v>
      </c>
      <c r="D67" s="6" t="s">
        <v>31</v>
      </c>
      <c r="E67" s="6" t="s">
        <v>105</v>
      </c>
      <c r="F67" s="7">
        <v>-0.21079999999999999</v>
      </c>
      <c r="G67" s="9">
        <v>17678.7</v>
      </c>
      <c r="H67" s="10">
        <v>22400</v>
      </c>
      <c r="I67" s="11">
        <v>150</v>
      </c>
      <c r="J67" s="6" t="s">
        <v>56</v>
      </c>
      <c r="K67" s="17">
        <v>45475</v>
      </c>
      <c r="L67" s="10">
        <v>1767870</v>
      </c>
      <c r="M67" s="10">
        <v>1414296</v>
      </c>
      <c r="N67" s="10">
        <v>1467870</v>
      </c>
      <c r="O67" s="10">
        <v>1467870</v>
      </c>
      <c r="P67" s="11">
        <v>134</v>
      </c>
      <c r="Q67" s="11">
        <v>46</v>
      </c>
      <c r="R67" s="11">
        <v>664</v>
      </c>
      <c r="S67" s="11">
        <v>132</v>
      </c>
      <c r="T67" s="11" t="s">
        <v>58</v>
      </c>
    </row>
    <row r="68" spans="1:20" x14ac:dyDescent="0.2">
      <c r="A68" s="6" t="s">
        <v>53</v>
      </c>
      <c r="B68" s="6" t="s">
        <v>54</v>
      </c>
      <c r="C68" s="11">
        <v>2370</v>
      </c>
      <c r="D68" s="6" t="s">
        <v>31</v>
      </c>
      <c r="E68" s="6" t="s">
        <v>98</v>
      </c>
      <c r="F68" s="7">
        <v>-0.20930000000000001</v>
      </c>
      <c r="G68" s="9">
        <v>17712.63</v>
      </c>
      <c r="H68" s="10">
        <v>22400</v>
      </c>
      <c r="I68" s="11">
        <v>150</v>
      </c>
      <c r="J68" s="6" t="s">
        <v>56</v>
      </c>
      <c r="K68" s="17">
        <v>45475</v>
      </c>
      <c r="L68" s="10">
        <v>1771263</v>
      </c>
      <c r="M68" s="10">
        <v>1417010</v>
      </c>
      <c r="N68" s="10">
        <v>1471263</v>
      </c>
      <c r="O68" s="10">
        <v>1471263</v>
      </c>
      <c r="P68" s="11">
        <v>64</v>
      </c>
      <c r="Q68" s="11">
        <v>22</v>
      </c>
      <c r="R68" s="11">
        <v>635</v>
      </c>
      <c r="S68" s="11">
        <v>130</v>
      </c>
      <c r="T68" s="11" t="s">
        <v>58</v>
      </c>
    </row>
    <row r="69" spans="1:20" x14ac:dyDescent="0.2">
      <c r="A69" s="6" t="s">
        <v>53</v>
      </c>
      <c r="B69" s="6" t="s">
        <v>54</v>
      </c>
      <c r="C69" s="11">
        <v>2364</v>
      </c>
      <c r="D69" s="6" t="s">
        <v>31</v>
      </c>
      <c r="E69" s="6" t="s">
        <v>106</v>
      </c>
      <c r="F69" s="7">
        <v>-0.20150000000000001</v>
      </c>
      <c r="G69" s="9">
        <v>17886.96</v>
      </c>
      <c r="H69" s="10">
        <v>22400</v>
      </c>
      <c r="I69" s="11">
        <v>150</v>
      </c>
      <c r="J69" s="6" t="s">
        <v>56</v>
      </c>
      <c r="K69" s="17">
        <v>45475</v>
      </c>
      <c r="L69" s="10">
        <v>1788696</v>
      </c>
      <c r="M69" s="10">
        <v>1430957</v>
      </c>
      <c r="N69" s="10">
        <v>1488696</v>
      </c>
      <c r="O69" s="10">
        <v>1488696</v>
      </c>
      <c r="P69" s="11">
        <v>128</v>
      </c>
      <c r="Q69" s="11">
        <v>44</v>
      </c>
      <c r="R69" s="11">
        <v>641</v>
      </c>
      <c r="S69" s="11">
        <v>131</v>
      </c>
      <c r="T69" s="11" t="s">
        <v>58</v>
      </c>
    </row>
    <row r="70" spans="1:20" x14ac:dyDescent="0.2">
      <c r="A70" s="6" t="s">
        <v>53</v>
      </c>
      <c r="B70" s="6" t="s">
        <v>54</v>
      </c>
      <c r="C70" s="11">
        <v>2366</v>
      </c>
      <c r="D70" s="6" t="s">
        <v>31</v>
      </c>
      <c r="E70" s="6" t="s">
        <v>107</v>
      </c>
      <c r="F70" s="7">
        <v>-0.18440000000000001</v>
      </c>
      <c r="G70" s="9">
        <v>18268.38</v>
      </c>
      <c r="H70" s="10">
        <v>22400</v>
      </c>
      <c r="I70" s="11">
        <v>150</v>
      </c>
      <c r="J70" s="6" t="s">
        <v>56</v>
      </c>
      <c r="K70" s="17">
        <v>45475</v>
      </c>
      <c r="L70" s="10">
        <v>1826838</v>
      </c>
      <c r="M70" s="10">
        <v>1461470</v>
      </c>
      <c r="N70" s="10">
        <v>1526838</v>
      </c>
      <c r="O70" s="10">
        <v>1526838</v>
      </c>
      <c r="P70" s="11">
        <v>102</v>
      </c>
      <c r="Q70" s="11">
        <v>35</v>
      </c>
      <c r="R70" s="11">
        <v>621</v>
      </c>
      <c r="S70" s="11">
        <v>130</v>
      </c>
      <c r="T70" s="11" t="s">
        <v>58</v>
      </c>
    </row>
    <row r="71" spans="1:20" x14ac:dyDescent="0.2">
      <c r="A71" s="6" t="s">
        <v>53</v>
      </c>
      <c r="B71" s="6" t="s">
        <v>54</v>
      </c>
      <c r="C71" s="11">
        <v>2369</v>
      </c>
      <c r="D71" s="6" t="s">
        <v>31</v>
      </c>
      <c r="E71" s="6" t="s">
        <v>108</v>
      </c>
      <c r="F71" s="7">
        <v>-0.1837</v>
      </c>
      <c r="G71" s="9">
        <v>18284.759999999998</v>
      </c>
      <c r="H71" s="10">
        <v>22400</v>
      </c>
      <c r="I71" s="11">
        <v>150</v>
      </c>
      <c r="J71" s="6" t="s">
        <v>56</v>
      </c>
      <c r="K71" s="17">
        <v>45475</v>
      </c>
      <c r="L71" s="10">
        <v>1828476</v>
      </c>
      <c r="M71" s="10">
        <v>1462781</v>
      </c>
      <c r="N71" s="10">
        <v>1528476</v>
      </c>
      <c r="O71" s="10">
        <v>1528476</v>
      </c>
      <c r="P71" s="11">
        <v>77</v>
      </c>
      <c r="Q71" s="11">
        <v>26</v>
      </c>
      <c r="R71" s="11">
        <v>619</v>
      </c>
      <c r="S71" s="11">
        <v>129</v>
      </c>
      <c r="T71" s="11" t="s">
        <v>58</v>
      </c>
    </row>
    <row r="72" spans="1:20" x14ac:dyDescent="0.2">
      <c r="A72" s="6" t="s">
        <v>53</v>
      </c>
      <c r="B72" s="6" t="s">
        <v>54</v>
      </c>
      <c r="C72" s="11">
        <v>2377</v>
      </c>
      <c r="D72" s="6" t="s">
        <v>32</v>
      </c>
      <c r="E72" s="6" t="s">
        <v>109</v>
      </c>
      <c r="F72" s="7">
        <v>-0.18079999999999999</v>
      </c>
      <c r="G72" s="9">
        <v>12696.84</v>
      </c>
      <c r="H72" s="10">
        <v>15500</v>
      </c>
      <c r="I72" s="11">
        <v>31</v>
      </c>
      <c r="J72" s="6" t="s">
        <v>56</v>
      </c>
      <c r="K72" s="17">
        <v>45475</v>
      </c>
      <c r="L72" s="10">
        <v>1269684</v>
      </c>
      <c r="M72" s="10">
        <v>1015747</v>
      </c>
      <c r="N72" s="10">
        <v>969684</v>
      </c>
      <c r="O72" s="10">
        <v>1015747</v>
      </c>
      <c r="P72" s="11">
        <v>117</v>
      </c>
      <c r="Q72" s="11">
        <v>40</v>
      </c>
      <c r="R72" s="11">
        <v>254</v>
      </c>
      <c r="S72" s="11">
        <v>33</v>
      </c>
      <c r="T72" s="11" t="s">
        <v>90</v>
      </c>
    </row>
    <row r="73" spans="1:20" x14ac:dyDescent="0.2">
      <c r="A73" s="6" t="s">
        <v>53</v>
      </c>
      <c r="B73" s="6" t="s">
        <v>54</v>
      </c>
      <c r="C73" s="11">
        <v>2316</v>
      </c>
      <c r="D73" s="6" t="s">
        <v>33</v>
      </c>
      <c r="E73" s="6" t="s">
        <v>110</v>
      </c>
      <c r="F73" s="7">
        <v>-0.1207</v>
      </c>
      <c r="G73" s="9">
        <v>29544.84</v>
      </c>
      <c r="H73" s="10">
        <v>33600</v>
      </c>
      <c r="I73" s="11">
        <v>917</v>
      </c>
      <c r="J73" s="6" t="s">
        <v>56</v>
      </c>
      <c r="K73" s="17">
        <v>45475</v>
      </c>
      <c r="L73" s="10">
        <v>2954484</v>
      </c>
      <c r="M73" s="10">
        <v>2363587</v>
      </c>
      <c r="N73" s="10">
        <v>2654484</v>
      </c>
      <c r="O73" s="10">
        <v>2654484</v>
      </c>
      <c r="P73" s="11">
        <v>46</v>
      </c>
      <c r="Q73" s="11">
        <v>16</v>
      </c>
      <c r="R73" s="11">
        <v>497</v>
      </c>
      <c r="S73" s="11">
        <v>340</v>
      </c>
      <c r="T73" s="11" t="s">
        <v>58</v>
      </c>
    </row>
    <row r="75" spans="1:20" x14ac:dyDescent="0.2">
      <c r="C75" s="15" t="s">
        <v>35</v>
      </c>
    </row>
  </sheetData>
  <autoFilter ref="A1:T73" xr:uid="{00000000-0009-0000-0000-000005000000}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Z75"/>
  <sheetViews>
    <sheetView rightToLeft="1" workbookViewId="0">
      <pane ySplit="1" topLeftCell="A2" activePane="bottomLeft" state="frozen"/>
      <selection pane="bottomLeft" activeCell="B3" sqref="B3"/>
    </sheetView>
  </sheetViews>
  <sheetFormatPr defaultColWidth="12.5703125" defaultRowHeight="15.75" customHeight="1" x14ac:dyDescent="0.2"/>
  <cols>
    <col min="1" max="2" width="12.5703125" hidden="1"/>
    <col min="4" max="5" width="12.5703125" hidden="1"/>
    <col min="6" max="6" width="14.28515625" customWidth="1"/>
    <col min="7" max="7" width="43.5703125" customWidth="1"/>
  </cols>
  <sheetData>
    <row r="1" spans="1:26" x14ac:dyDescent="0.2">
      <c r="A1" s="1" t="s">
        <v>41</v>
      </c>
      <c r="B1" s="1" t="s">
        <v>42</v>
      </c>
      <c r="C1" s="1" t="s">
        <v>43</v>
      </c>
      <c r="D1" s="1" t="s">
        <v>46</v>
      </c>
      <c r="E1" s="1" t="s">
        <v>47</v>
      </c>
      <c r="F1" s="1" t="s">
        <v>2</v>
      </c>
      <c r="G1" s="1" t="s">
        <v>44</v>
      </c>
      <c r="H1" s="1" t="s">
        <v>45</v>
      </c>
      <c r="I1" s="1" t="s">
        <v>16</v>
      </c>
      <c r="J1" s="2" t="s">
        <v>111</v>
      </c>
      <c r="K1" s="2" t="s">
        <v>112</v>
      </c>
      <c r="L1" s="4" t="s">
        <v>11</v>
      </c>
      <c r="M1" s="4" t="s">
        <v>7</v>
      </c>
      <c r="N1" s="4" t="s">
        <v>8</v>
      </c>
      <c r="O1" s="4" t="s">
        <v>9</v>
      </c>
      <c r="P1" s="4" t="s">
        <v>113</v>
      </c>
      <c r="Q1" s="4" t="s">
        <v>17</v>
      </c>
      <c r="R1" s="1" t="s">
        <v>48</v>
      </c>
      <c r="S1" s="1" t="s">
        <v>49</v>
      </c>
      <c r="T1" s="1" t="s">
        <v>50</v>
      </c>
      <c r="U1" s="1" t="s">
        <v>51</v>
      </c>
      <c r="V1" s="1" t="s">
        <v>52</v>
      </c>
      <c r="W1" s="3"/>
      <c r="X1" s="3"/>
      <c r="Y1" s="3"/>
      <c r="Z1" s="3"/>
    </row>
    <row r="2" spans="1:26" x14ac:dyDescent="0.2">
      <c r="A2" s="6" t="s">
        <v>53</v>
      </c>
      <c r="B2" s="6" t="s">
        <v>54</v>
      </c>
      <c r="C2" s="11">
        <v>2371</v>
      </c>
      <c r="D2" s="6" t="s">
        <v>56</v>
      </c>
      <c r="E2" s="17">
        <v>45475</v>
      </c>
      <c r="F2" s="6" t="s">
        <v>18</v>
      </c>
      <c r="G2" s="6" t="s">
        <v>55</v>
      </c>
      <c r="H2" s="9">
        <v>8656.83</v>
      </c>
      <c r="I2" s="10">
        <v>17400</v>
      </c>
      <c r="J2" s="7">
        <v>-0.50249999999999995</v>
      </c>
      <c r="K2" s="9">
        <v>924453.6</v>
      </c>
      <c r="L2" s="10">
        <v>865683</v>
      </c>
      <c r="M2" s="10">
        <v>692546</v>
      </c>
      <c r="N2" s="10">
        <v>565683</v>
      </c>
      <c r="O2" s="10">
        <v>692546</v>
      </c>
      <c r="P2" s="10">
        <v>1617000</v>
      </c>
      <c r="Q2" s="11">
        <v>17</v>
      </c>
      <c r="R2" s="11">
        <v>41</v>
      </c>
      <c r="S2" s="11">
        <v>20</v>
      </c>
      <c r="T2" s="11">
        <v>286</v>
      </c>
      <c r="U2" s="11">
        <v>59</v>
      </c>
      <c r="V2" s="11" t="s">
        <v>57</v>
      </c>
      <c r="W2" s="6" t="s">
        <v>114</v>
      </c>
    </row>
    <row r="3" spans="1:26" x14ac:dyDescent="0.2">
      <c r="A3" s="6" t="s">
        <v>53</v>
      </c>
      <c r="B3" s="6" t="s">
        <v>54</v>
      </c>
      <c r="C3" s="11">
        <v>2379</v>
      </c>
      <c r="D3" s="6" t="s">
        <v>56</v>
      </c>
      <c r="E3" s="17">
        <v>45475</v>
      </c>
      <c r="F3" s="6" t="s">
        <v>24</v>
      </c>
      <c r="G3" s="6" t="s">
        <v>63</v>
      </c>
      <c r="H3" s="9">
        <v>15414.75</v>
      </c>
      <c r="I3" s="10">
        <v>27400</v>
      </c>
      <c r="J3" s="7">
        <v>-0.43740000000000001</v>
      </c>
      <c r="K3" s="9">
        <v>1008525</v>
      </c>
      <c r="L3" s="10">
        <v>1541475</v>
      </c>
      <c r="M3" s="10">
        <v>1233180</v>
      </c>
      <c r="N3" s="10">
        <v>1241475</v>
      </c>
      <c r="O3" s="10">
        <v>1241475</v>
      </c>
      <c r="P3" s="10">
        <v>2250000</v>
      </c>
      <c r="Q3" s="11">
        <v>2</v>
      </c>
      <c r="R3" s="11">
        <v>150</v>
      </c>
      <c r="S3" s="11">
        <v>52</v>
      </c>
      <c r="T3" s="11">
        <v>899</v>
      </c>
      <c r="U3" s="11">
        <v>110</v>
      </c>
      <c r="V3" s="11" t="s">
        <v>58</v>
      </c>
      <c r="W3" s="6" t="s">
        <v>114</v>
      </c>
    </row>
    <row r="4" spans="1:26" x14ac:dyDescent="0.2">
      <c r="A4" s="6" t="s">
        <v>53</v>
      </c>
      <c r="B4" s="6" t="s">
        <v>54</v>
      </c>
      <c r="C4" s="11">
        <v>2360</v>
      </c>
      <c r="D4" s="6" t="s">
        <v>56</v>
      </c>
      <c r="E4" s="17">
        <v>45475</v>
      </c>
      <c r="F4" s="6" t="s">
        <v>19</v>
      </c>
      <c r="G4" s="6" t="s">
        <v>55</v>
      </c>
      <c r="H4" s="9">
        <v>12206</v>
      </c>
      <c r="I4" s="10">
        <v>21500</v>
      </c>
      <c r="J4" s="7">
        <v>-0.43230000000000002</v>
      </c>
      <c r="K4" s="9">
        <v>1307520</v>
      </c>
      <c r="L4" s="10">
        <v>1220600</v>
      </c>
      <c r="M4" s="10">
        <v>976480</v>
      </c>
      <c r="N4" s="10">
        <v>920600</v>
      </c>
      <c r="O4" s="10">
        <v>976480</v>
      </c>
      <c r="P4" s="10">
        <v>2284000</v>
      </c>
      <c r="Q4" s="11">
        <v>25</v>
      </c>
      <c r="R4" s="11">
        <v>63</v>
      </c>
      <c r="S4" s="11">
        <v>31</v>
      </c>
      <c r="T4" s="11">
        <v>427</v>
      </c>
      <c r="U4" s="11">
        <v>215</v>
      </c>
      <c r="V4" s="11" t="s">
        <v>58</v>
      </c>
      <c r="W4" s="6" t="s">
        <v>114</v>
      </c>
    </row>
    <row r="5" spans="1:26" x14ac:dyDescent="0.2">
      <c r="A5" s="6" t="s">
        <v>53</v>
      </c>
      <c r="B5" s="6" t="s">
        <v>54</v>
      </c>
      <c r="C5" s="11">
        <v>2361</v>
      </c>
      <c r="D5" s="6" t="s">
        <v>56</v>
      </c>
      <c r="E5" s="17">
        <v>45475</v>
      </c>
      <c r="F5" s="6" t="s">
        <v>19</v>
      </c>
      <c r="G5" s="6" t="s">
        <v>59</v>
      </c>
      <c r="H5" s="9">
        <v>12206</v>
      </c>
      <c r="I5" s="10">
        <v>21500</v>
      </c>
      <c r="J5" s="7">
        <v>-0.43230000000000002</v>
      </c>
      <c r="K5" s="9">
        <v>1307520</v>
      </c>
      <c r="L5" s="10">
        <v>1220600</v>
      </c>
      <c r="M5" s="10">
        <v>976480</v>
      </c>
      <c r="N5" s="10">
        <v>920600</v>
      </c>
      <c r="O5" s="10">
        <v>976480</v>
      </c>
      <c r="P5" s="10">
        <v>2284000</v>
      </c>
      <c r="Q5" s="11">
        <v>25</v>
      </c>
      <c r="R5" s="11">
        <v>51</v>
      </c>
      <c r="S5" s="11">
        <v>25</v>
      </c>
      <c r="T5" s="11">
        <v>411</v>
      </c>
      <c r="U5" s="11">
        <v>214</v>
      </c>
      <c r="V5" s="11" t="s">
        <v>58</v>
      </c>
      <c r="W5" s="6" t="s">
        <v>114</v>
      </c>
    </row>
    <row r="6" spans="1:26" x14ac:dyDescent="0.2">
      <c r="A6" s="6" t="s">
        <v>53</v>
      </c>
      <c r="B6" s="6" t="s">
        <v>54</v>
      </c>
      <c r="C6" s="11">
        <v>2378</v>
      </c>
      <c r="D6" s="6" t="s">
        <v>56</v>
      </c>
      <c r="E6" s="17">
        <v>45475</v>
      </c>
      <c r="F6" s="6" t="s">
        <v>24</v>
      </c>
      <c r="G6" s="6" t="s">
        <v>86</v>
      </c>
      <c r="H6" s="9">
        <v>15723.63</v>
      </c>
      <c r="I6" s="10">
        <v>27400</v>
      </c>
      <c r="J6" s="7">
        <v>-0.42609999999999998</v>
      </c>
      <c r="K6" s="9">
        <v>977637</v>
      </c>
      <c r="L6" s="10">
        <v>1572363</v>
      </c>
      <c r="M6" s="10">
        <v>1257890</v>
      </c>
      <c r="N6" s="10">
        <v>1272363</v>
      </c>
      <c r="O6" s="10">
        <v>1272363</v>
      </c>
      <c r="P6" s="10">
        <v>2250000</v>
      </c>
      <c r="Q6" s="11">
        <v>2</v>
      </c>
      <c r="R6" s="11">
        <v>186</v>
      </c>
      <c r="S6" s="11">
        <v>65</v>
      </c>
      <c r="T6" s="11">
        <v>913</v>
      </c>
      <c r="U6" s="11">
        <v>110</v>
      </c>
      <c r="V6" s="11" t="s">
        <v>58</v>
      </c>
      <c r="W6" s="6" t="s">
        <v>114</v>
      </c>
    </row>
    <row r="7" spans="1:26" x14ac:dyDescent="0.2">
      <c r="A7" s="6" t="s">
        <v>53</v>
      </c>
      <c r="B7" s="6" t="s">
        <v>54</v>
      </c>
      <c r="C7" s="11">
        <v>2380</v>
      </c>
      <c r="D7" s="6" t="s">
        <v>56</v>
      </c>
      <c r="E7" s="17">
        <v>45475</v>
      </c>
      <c r="F7" s="6" t="s">
        <v>24</v>
      </c>
      <c r="G7" s="6" t="s">
        <v>87</v>
      </c>
      <c r="H7" s="9">
        <v>15723.63</v>
      </c>
      <c r="I7" s="10">
        <v>27400</v>
      </c>
      <c r="J7" s="7">
        <v>-0.42609999999999998</v>
      </c>
      <c r="K7" s="9">
        <v>977637</v>
      </c>
      <c r="L7" s="10">
        <v>1572363</v>
      </c>
      <c r="M7" s="10">
        <v>1257890</v>
      </c>
      <c r="N7" s="10">
        <v>1272363</v>
      </c>
      <c r="O7" s="10">
        <v>1272363</v>
      </c>
      <c r="P7" s="10">
        <v>2250000</v>
      </c>
      <c r="Q7" s="11">
        <v>2</v>
      </c>
      <c r="R7" s="11">
        <v>150</v>
      </c>
      <c r="S7" s="11">
        <v>52</v>
      </c>
      <c r="T7" s="11">
        <v>896</v>
      </c>
      <c r="U7" s="11">
        <v>111</v>
      </c>
      <c r="V7" s="11" t="s">
        <v>58</v>
      </c>
      <c r="W7" s="6" t="s">
        <v>114</v>
      </c>
    </row>
    <row r="8" spans="1:26" x14ac:dyDescent="0.2">
      <c r="A8" s="6" t="s">
        <v>53</v>
      </c>
      <c r="B8" s="6" t="s">
        <v>54</v>
      </c>
      <c r="C8" s="11">
        <v>2381</v>
      </c>
      <c r="D8" s="6" t="s">
        <v>56</v>
      </c>
      <c r="E8" s="17">
        <v>45475</v>
      </c>
      <c r="F8" s="6" t="s">
        <v>22</v>
      </c>
      <c r="G8" s="6" t="s">
        <v>65</v>
      </c>
      <c r="H8" s="9">
        <v>13816.53</v>
      </c>
      <c r="I8" s="10">
        <v>23700</v>
      </c>
      <c r="J8" s="7">
        <v>-0.41699999999999998</v>
      </c>
      <c r="K8" s="9">
        <v>1194677.6000000001</v>
      </c>
      <c r="L8" s="10">
        <v>1381653</v>
      </c>
      <c r="M8" s="10">
        <v>1105322</v>
      </c>
      <c r="N8" s="10">
        <v>1081653</v>
      </c>
      <c r="O8" s="10">
        <v>1105322</v>
      </c>
      <c r="P8" s="10">
        <v>2300000</v>
      </c>
      <c r="Q8" s="11">
        <v>3</v>
      </c>
      <c r="R8" s="11">
        <v>63</v>
      </c>
      <c r="S8" s="11">
        <v>22</v>
      </c>
      <c r="T8" s="10">
        <v>1298</v>
      </c>
      <c r="U8" s="11">
        <v>91</v>
      </c>
      <c r="V8" s="11" t="s">
        <v>58</v>
      </c>
      <c r="W8" s="6" t="s">
        <v>114</v>
      </c>
    </row>
    <row r="9" spans="1:26" x14ac:dyDescent="0.2">
      <c r="A9" s="6" t="s">
        <v>53</v>
      </c>
      <c r="B9" s="6" t="s">
        <v>54</v>
      </c>
      <c r="C9" s="11">
        <v>2362</v>
      </c>
      <c r="D9" s="6" t="s">
        <v>56</v>
      </c>
      <c r="E9" s="17">
        <v>45475</v>
      </c>
      <c r="F9" s="6" t="s">
        <v>31</v>
      </c>
      <c r="G9" s="6" t="s">
        <v>101</v>
      </c>
      <c r="H9" s="9">
        <v>17206.02</v>
      </c>
      <c r="I9" s="10">
        <v>29100</v>
      </c>
      <c r="J9" s="7">
        <v>-0.40870000000000001</v>
      </c>
      <c r="K9" s="9">
        <v>1515398</v>
      </c>
      <c r="L9" s="10">
        <v>1720602</v>
      </c>
      <c r="M9" s="10">
        <v>1376482</v>
      </c>
      <c r="N9" s="10">
        <v>1420602</v>
      </c>
      <c r="O9" s="10">
        <v>1420602</v>
      </c>
      <c r="P9" s="10">
        <v>2936000</v>
      </c>
      <c r="Q9" s="11">
        <v>38</v>
      </c>
      <c r="R9" s="11">
        <v>160</v>
      </c>
      <c r="S9" s="11">
        <v>56</v>
      </c>
      <c r="T9" s="11">
        <v>649</v>
      </c>
      <c r="U9" s="11">
        <v>124</v>
      </c>
      <c r="V9" s="11" t="s">
        <v>58</v>
      </c>
      <c r="W9" s="6" t="s">
        <v>114</v>
      </c>
    </row>
    <row r="10" spans="1:26" x14ac:dyDescent="0.2">
      <c r="A10" s="6" t="s">
        <v>53</v>
      </c>
      <c r="B10" s="6" t="s">
        <v>54</v>
      </c>
      <c r="C10" s="11">
        <v>2368</v>
      </c>
      <c r="D10" s="6" t="s">
        <v>56</v>
      </c>
      <c r="E10" s="17">
        <v>45475</v>
      </c>
      <c r="F10" s="6" t="s">
        <v>31</v>
      </c>
      <c r="G10" s="6" t="s">
        <v>102</v>
      </c>
      <c r="H10" s="9">
        <v>17218.89</v>
      </c>
      <c r="I10" s="10">
        <v>29100</v>
      </c>
      <c r="J10" s="7">
        <v>-0.4083</v>
      </c>
      <c r="K10" s="9">
        <v>1514111</v>
      </c>
      <c r="L10" s="10">
        <v>1721889</v>
      </c>
      <c r="M10" s="10">
        <v>1377511</v>
      </c>
      <c r="N10" s="10">
        <v>1421889</v>
      </c>
      <c r="O10" s="10">
        <v>1421889</v>
      </c>
      <c r="P10" s="10">
        <v>2936000</v>
      </c>
      <c r="Q10" s="11">
        <v>38</v>
      </c>
      <c r="R10" s="11">
        <v>77</v>
      </c>
      <c r="S10" s="11">
        <v>26</v>
      </c>
      <c r="T10" s="11">
        <v>638</v>
      </c>
      <c r="U10" s="11">
        <v>130</v>
      </c>
      <c r="V10" s="11" t="s">
        <v>58</v>
      </c>
      <c r="W10" s="6" t="s">
        <v>114</v>
      </c>
    </row>
    <row r="11" spans="1:26" x14ac:dyDescent="0.2">
      <c r="A11" s="6" t="s">
        <v>53</v>
      </c>
      <c r="B11" s="6" t="s">
        <v>54</v>
      </c>
      <c r="C11" s="11">
        <v>2365</v>
      </c>
      <c r="D11" s="6" t="s">
        <v>56</v>
      </c>
      <c r="E11" s="17">
        <v>45475</v>
      </c>
      <c r="F11" s="6" t="s">
        <v>31</v>
      </c>
      <c r="G11" s="6" t="s">
        <v>103</v>
      </c>
      <c r="H11" s="9">
        <v>17541.810000000001</v>
      </c>
      <c r="I11" s="10">
        <v>29100</v>
      </c>
      <c r="J11" s="7">
        <v>-0.3972</v>
      </c>
      <c r="K11" s="9">
        <v>1481819</v>
      </c>
      <c r="L11" s="10">
        <v>1754181</v>
      </c>
      <c r="M11" s="10">
        <v>1403345</v>
      </c>
      <c r="N11" s="10">
        <v>1454181</v>
      </c>
      <c r="O11" s="10">
        <v>1454181</v>
      </c>
      <c r="P11" s="10">
        <v>2936000</v>
      </c>
      <c r="Q11" s="11">
        <v>38</v>
      </c>
      <c r="R11" s="11">
        <v>106</v>
      </c>
      <c r="S11" s="11">
        <v>37</v>
      </c>
      <c r="T11" s="11">
        <v>649</v>
      </c>
      <c r="U11" s="11">
        <v>133</v>
      </c>
      <c r="V11" s="11" t="s">
        <v>58</v>
      </c>
      <c r="W11" s="6" t="s">
        <v>114</v>
      </c>
    </row>
    <row r="12" spans="1:26" x14ac:dyDescent="0.2">
      <c r="A12" s="6" t="s">
        <v>53</v>
      </c>
      <c r="B12" s="6" t="s">
        <v>54</v>
      </c>
      <c r="C12" s="11">
        <v>2367</v>
      </c>
      <c r="D12" s="6" t="s">
        <v>56</v>
      </c>
      <c r="E12" s="17">
        <v>45475</v>
      </c>
      <c r="F12" s="6" t="s">
        <v>31</v>
      </c>
      <c r="G12" s="6" t="s">
        <v>104</v>
      </c>
      <c r="H12" s="9">
        <v>17621.37</v>
      </c>
      <c r="I12" s="10">
        <v>29100</v>
      </c>
      <c r="J12" s="7">
        <v>-0.39450000000000002</v>
      </c>
      <c r="K12" s="9">
        <v>1473863</v>
      </c>
      <c r="L12" s="10">
        <v>1762137</v>
      </c>
      <c r="M12" s="10">
        <v>1409710</v>
      </c>
      <c r="N12" s="10">
        <v>1462137</v>
      </c>
      <c r="O12" s="10">
        <v>1462137</v>
      </c>
      <c r="P12" s="10">
        <v>2936000</v>
      </c>
      <c r="Q12" s="11">
        <v>38</v>
      </c>
      <c r="R12" s="11">
        <v>83</v>
      </c>
      <c r="S12" s="11">
        <v>29</v>
      </c>
      <c r="T12" s="11">
        <v>636</v>
      </c>
      <c r="U12" s="11">
        <v>132</v>
      </c>
      <c r="V12" s="11" t="s">
        <v>58</v>
      </c>
      <c r="W12" s="6" t="s">
        <v>114</v>
      </c>
    </row>
    <row r="13" spans="1:26" x14ac:dyDescent="0.2">
      <c r="A13" s="6" t="s">
        <v>53</v>
      </c>
      <c r="B13" s="6" t="s">
        <v>54</v>
      </c>
      <c r="C13" s="11">
        <v>2363</v>
      </c>
      <c r="D13" s="6" t="s">
        <v>56</v>
      </c>
      <c r="E13" s="17">
        <v>45475</v>
      </c>
      <c r="F13" s="6" t="s">
        <v>31</v>
      </c>
      <c r="G13" s="6" t="s">
        <v>105</v>
      </c>
      <c r="H13" s="9">
        <v>17678.7</v>
      </c>
      <c r="I13" s="10">
        <v>29100</v>
      </c>
      <c r="J13" s="7">
        <v>-0.39250000000000002</v>
      </c>
      <c r="K13" s="9">
        <v>1468130</v>
      </c>
      <c r="L13" s="10">
        <v>1767870</v>
      </c>
      <c r="M13" s="10">
        <v>1414296</v>
      </c>
      <c r="N13" s="10">
        <v>1467870</v>
      </c>
      <c r="O13" s="10">
        <v>1467870</v>
      </c>
      <c r="P13" s="10">
        <v>2936000</v>
      </c>
      <c r="Q13" s="11">
        <v>38</v>
      </c>
      <c r="R13" s="11">
        <v>134</v>
      </c>
      <c r="S13" s="11">
        <v>46</v>
      </c>
      <c r="T13" s="11">
        <v>664</v>
      </c>
      <c r="U13" s="11">
        <v>132</v>
      </c>
      <c r="V13" s="11" t="s">
        <v>58</v>
      </c>
      <c r="W13" s="6" t="s">
        <v>114</v>
      </c>
    </row>
    <row r="14" spans="1:26" x14ac:dyDescent="0.2">
      <c r="A14" s="6" t="s">
        <v>53</v>
      </c>
      <c r="B14" s="6" t="s">
        <v>54</v>
      </c>
      <c r="C14" s="11">
        <v>2370</v>
      </c>
      <c r="D14" s="6" t="s">
        <v>56</v>
      </c>
      <c r="E14" s="17">
        <v>45475</v>
      </c>
      <c r="F14" s="6" t="s">
        <v>31</v>
      </c>
      <c r="G14" s="6" t="s">
        <v>98</v>
      </c>
      <c r="H14" s="9">
        <v>17712.63</v>
      </c>
      <c r="I14" s="10">
        <v>29100</v>
      </c>
      <c r="J14" s="7">
        <v>-0.39129999999999998</v>
      </c>
      <c r="K14" s="9">
        <v>1464737</v>
      </c>
      <c r="L14" s="10">
        <v>1771263</v>
      </c>
      <c r="M14" s="10">
        <v>1417010</v>
      </c>
      <c r="N14" s="10">
        <v>1471263</v>
      </c>
      <c r="O14" s="10">
        <v>1471263</v>
      </c>
      <c r="P14" s="10">
        <v>2936000</v>
      </c>
      <c r="Q14" s="11">
        <v>38</v>
      </c>
      <c r="R14" s="11">
        <v>64</v>
      </c>
      <c r="S14" s="11">
        <v>22</v>
      </c>
      <c r="T14" s="11">
        <v>635</v>
      </c>
      <c r="U14" s="11">
        <v>130</v>
      </c>
      <c r="V14" s="11" t="s">
        <v>58</v>
      </c>
      <c r="W14" s="6" t="s">
        <v>114</v>
      </c>
    </row>
    <row r="15" spans="1:26" x14ac:dyDescent="0.2">
      <c r="A15" s="6" t="s">
        <v>53</v>
      </c>
      <c r="B15" s="6" t="s">
        <v>54</v>
      </c>
      <c r="C15" s="11">
        <v>2364</v>
      </c>
      <c r="D15" s="6" t="s">
        <v>56</v>
      </c>
      <c r="E15" s="17">
        <v>45475</v>
      </c>
      <c r="F15" s="6" t="s">
        <v>31</v>
      </c>
      <c r="G15" s="6" t="s">
        <v>106</v>
      </c>
      <c r="H15" s="9">
        <v>17886.96</v>
      </c>
      <c r="I15" s="10">
        <v>29100</v>
      </c>
      <c r="J15" s="7">
        <v>-0.38529999999999998</v>
      </c>
      <c r="K15" s="9">
        <v>1447304</v>
      </c>
      <c r="L15" s="10">
        <v>1788696</v>
      </c>
      <c r="M15" s="10">
        <v>1430957</v>
      </c>
      <c r="N15" s="10">
        <v>1488696</v>
      </c>
      <c r="O15" s="10">
        <v>1488696</v>
      </c>
      <c r="P15" s="10">
        <v>2936000</v>
      </c>
      <c r="Q15" s="11">
        <v>38</v>
      </c>
      <c r="R15" s="11">
        <v>128</v>
      </c>
      <c r="S15" s="11">
        <v>44</v>
      </c>
      <c r="T15" s="11">
        <v>641</v>
      </c>
      <c r="U15" s="11">
        <v>131</v>
      </c>
      <c r="V15" s="11" t="s">
        <v>58</v>
      </c>
      <c r="W15" s="6" t="s">
        <v>114</v>
      </c>
    </row>
    <row r="16" spans="1:26" x14ac:dyDescent="0.2">
      <c r="A16" s="6" t="s">
        <v>53</v>
      </c>
      <c r="B16" s="6" t="s">
        <v>54</v>
      </c>
      <c r="C16" s="11">
        <v>2374</v>
      </c>
      <c r="D16" s="6" t="s">
        <v>56</v>
      </c>
      <c r="E16" s="17">
        <v>45475</v>
      </c>
      <c r="F16" s="6" t="s">
        <v>21</v>
      </c>
      <c r="G16" s="6" t="s">
        <v>61</v>
      </c>
      <c r="H16" s="9">
        <v>12169.17</v>
      </c>
      <c r="I16" s="10">
        <v>19600</v>
      </c>
      <c r="J16" s="7">
        <v>-0.37909999999999999</v>
      </c>
      <c r="K16" s="9">
        <v>1102466.3999999999</v>
      </c>
      <c r="L16" s="10">
        <v>1216917</v>
      </c>
      <c r="M16" s="10">
        <v>973534</v>
      </c>
      <c r="N16" s="10">
        <v>916917</v>
      </c>
      <c r="O16" s="10">
        <v>973534</v>
      </c>
      <c r="P16" s="10">
        <v>2076000</v>
      </c>
      <c r="Q16" s="11">
        <v>32</v>
      </c>
      <c r="R16" s="11">
        <v>59</v>
      </c>
      <c r="S16" s="11">
        <v>20</v>
      </c>
      <c r="T16" s="11">
        <v>302</v>
      </c>
      <c r="U16" s="11">
        <v>84</v>
      </c>
      <c r="V16" s="11" t="s">
        <v>58</v>
      </c>
      <c r="W16" s="6" t="s">
        <v>114</v>
      </c>
    </row>
    <row r="17" spans="1:23" x14ac:dyDescent="0.2">
      <c r="A17" s="6" t="s">
        <v>53</v>
      </c>
      <c r="B17" s="6" t="s">
        <v>54</v>
      </c>
      <c r="C17" s="11">
        <v>2366</v>
      </c>
      <c r="D17" s="6" t="s">
        <v>56</v>
      </c>
      <c r="E17" s="17">
        <v>45475</v>
      </c>
      <c r="F17" s="6" t="s">
        <v>31</v>
      </c>
      <c r="G17" s="6" t="s">
        <v>107</v>
      </c>
      <c r="H17" s="9">
        <v>18268.38</v>
      </c>
      <c r="I17" s="10">
        <v>29100</v>
      </c>
      <c r="J17" s="7">
        <v>-0.37219999999999998</v>
      </c>
      <c r="K17" s="9">
        <v>1409162</v>
      </c>
      <c r="L17" s="10">
        <v>1826838</v>
      </c>
      <c r="M17" s="10">
        <v>1461470</v>
      </c>
      <c r="N17" s="10">
        <v>1526838</v>
      </c>
      <c r="O17" s="10">
        <v>1526838</v>
      </c>
      <c r="P17" s="10">
        <v>2936000</v>
      </c>
      <c r="Q17" s="11">
        <v>38</v>
      </c>
      <c r="R17" s="11">
        <v>102</v>
      </c>
      <c r="S17" s="11">
        <v>35</v>
      </c>
      <c r="T17" s="11">
        <v>621</v>
      </c>
      <c r="U17" s="11">
        <v>130</v>
      </c>
      <c r="V17" s="11" t="s">
        <v>58</v>
      </c>
      <c r="W17" s="6" t="s">
        <v>114</v>
      </c>
    </row>
    <row r="18" spans="1:23" x14ac:dyDescent="0.2">
      <c r="A18" s="6" t="s">
        <v>53</v>
      </c>
      <c r="B18" s="6" t="s">
        <v>54</v>
      </c>
      <c r="C18" s="11">
        <v>2369</v>
      </c>
      <c r="D18" s="6" t="s">
        <v>56</v>
      </c>
      <c r="E18" s="17">
        <v>45475</v>
      </c>
      <c r="F18" s="6" t="s">
        <v>31</v>
      </c>
      <c r="G18" s="6" t="s">
        <v>108</v>
      </c>
      <c r="H18" s="9">
        <v>18284.759999999998</v>
      </c>
      <c r="I18" s="10">
        <v>29100</v>
      </c>
      <c r="J18" s="7">
        <v>-0.37169999999999997</v>
      </c>
      <c r="K18" s="9">
        <v>1407524</v>
      </c>
      <c r="L18" s="10">
        <v>1828476</v>
      </c>
      <c r="M18" s="10">
        <v>1462781</v>
      </c>
      <c r="N18" s="10">
        <v>1528476</v>
      </c>
      <c r="O18" s="10">
        <v>1528476</v>
      </c>
      <c r="P18" s="10">
        <v>2936000</v>
      </c>
      <c r="Q18" s="11">
        <v>38</v>
      </c>
      <c r="R18" s="11">
        <v>77</v>
      </c>
      <c r="S18" s="11">
        <v>26</v>
      </c>
      <c r="T18" s="11">
        <v>619</v>
      </c>
      <c r="U18" s="11">
        <v>129</v>
      </c>
      <c r="V18" s="11" t="s">
        <v>58</v>
      </c>
      <c r="W18" s="6" t="s">
        <v>114</v>
      </c>
    </row>
    <row r="19" spans="1:23" x14ac:dyDescent="0.2">
      <c r="A19" s="6" t="s">
        <v>53</v>
      </c>
      <c r="B19" s="6" t="s">
        <v>54</v>
      </c>
      <c r="C19" s="11">
        <v>2317</v>
      </c>
      <c r="D19" s="6" t="s">
        <v>56</v>
      </c>
      <c r="E19" s="17">
        <v>45475</v>
      </c>
      <c r="F19" s="6" t="s">
        <v>20</v>
      </c>
      <c r="G19" s="6" t="s">
        <v>60</v>
      </c>
      <c r="H19" s="9">
        <v>17028.18</v>
      </c>
      <c r="I19" s="10">
        <v>26400</v>
      </c>
      <c r="J19" s="7">
        <v>-0.35499999999999998</v>
      </c>
      <c r="K19" s="9">
        <v>1128182</v>
      </c>
      <c r="L19" s="10">
        <v>1702818</v>
      </c>
      <c r="M19" s="10">
        <v>1362254</v>
      </c>
      <c r="N19" s="10">
        <v>1402818</v>
      </c>
      <c r="O19" s="10">
        <v>1402818</v>
      </c>
      <c r="P19" s="10">
        <v>2531000</v>
      </c>
      <c r="Q19" s="11">
        <v>152</v>
      </c>
      <c r="R19" s="11">
        <v>154</v>
      </c>
      <c r="S19" s="11">
        <v>53</v>
      </c>
      <c r="T19" s="10">
        <v>1619</v>
      </c>
      <c r="U19" s="11">
        <v>328</v>
      </c>
      <c r="V19" s="11" t="s">
        <v>58</v>
      </c>
      <c r="W19" s="6" t="s">
        <v>114</v>
      </c>
    </row>
    <row r="20" spans="1:23" x14ac:dyDescent="0.2">
      <c r="A20" s="6" t="s">
        <v>53</v>
      </c>
      <c r="B20" s="6" t="s">
        <v>54</v>
      </c>
      <c r="C20" s="11">
        <v>2318</v>
      </c>
      <c r="D20" s="6" t="s">
        <v>56</v>
      </c>
      <c r="E20" s="17">
        <v>45475</v>
      </c>
      <c r="F20" s="6" t="s">
        <v>26</v>
      </c>
      <c r="G20" s="6" t="s">
        <v>62</v>
      </c>
      <c r="H20" s="9">
        <v>17279.73</v>
      </c>
      <c r="I20" s="10">
        <v>26700</v>
      </c>
      <c r="J20" s="7">
        <v>-0.3528</v>
      </c>
      <c r="K20" s="9">
        <v>1061027</v>
      </c>
      <c r="L20" s="10">
        <v>1727973</v>
      </c>
      <c r="M20" s="10">
        <v>1382378</v>
      </c>
      <c r="N20" s="10">
        <v>1427973</v>
      </c>
      <c r="O20" s="10">
        <v>1427973</v>
      </c>
      <c r="P20" s="10">
        <v>2489000</v>
      </c>
      <c r="Q20" s="11">
        <v>52</v>
      </c>
      <c r="R20" s="11">
        <v>232</v>
      </c>
      <c r="S20" s="11">
        <v>81</v>
      </c>
      <c r="T20" s="10">
        <v>2500</v>
      </c>
      <c r="U20" s="11">
        <v>315</v>
      </c>
      <c r="V20" s="11" t="s">
        <v>58</v>
      </c>
      <c r="W20" s="6" t="s">
        <v>114</v>
      </c>
    </row>
    <row r="21" spans="1:23" x14ac:dyDescent="0.2">
      <c r="A21" s="6" t="s">
        <v>53</v>
      </c>
      <c r="B21" s="6" t="s">
        <v>54</v>
      </c>
      <c r="C21" s="11">
        <v>2375</v>
      </c>
      <c r="D21" s="6" t="s">
        <v>56</v>
      </c>
      <c r="E21" s="17">
        <v>45475</v>
      </c>
      <c r="F21" s="6" t="s">
        <v>27</v>
      </c>
      <c r="G21" s="6" t="s">
        <v>89</v>
      </c>
      <c r="H21" s="9">
        <v>9037.08</v>
      </c>
      <c r="I21" s="10">
        <v>13700</v>
      </c>
      <c r="J21" s="7">
        <v>-0.34039999999999998</v>
      </c>
      <c r="K21" s="9">
        <v>672033.6</v>
      </c>
      <c r="L21" s="10">
        <v>903708</v>
      </c>
      <c r="M21" s="10">
        <v>722966</v>
      </c>
      <c r="N21" s="10">
        <v>603708</v>
      </c>
      <c r="O21" s="10">
        <v>722966</v>
      </c>
      <c r="P21" s="10">
        <v>1395000</v>
      </c>
      <c r="Q21" s="11">
        <v>10</v>
      </c>
      <c r="R21" s="11">
        <v>75</v>
      </c>
      <c r="S21" s="11">
        <v>37</v>
      </c>
      <c r="T21" s="11">
        <v>195</v>
      </c>
      <c r="U21" s="11">
        <v>39</v>
      </c>
      <c r="V21" s="11" t="s">
        <v>90</v>
      </c>
      <c r="W21" s="6" t="s">
        <v>114</v>
      </c>
    </row>
    <row r="22" spans="1:23" x14ac:dyDescent="0.2">
      <c r="A22" s="6" t="s">
        <v>53</v>
      </c>
      <c r="B22" s="6" t="s">
        <v>54</v>
      </c>
      <c r="C22" s="11">
        <v>2376</v>
      </c>
      <c r="D22" s="6" t="s">
        <v>56</v>
      </c>
      <c r="E22" s="17">
        <v>45475</v>
      </c>
      <c r="F22" s="6" t="s">
        <v>27</v>
      </c>
      <c r="G22" s="6" t="s">
        <v>89</v>
      </c>
      <c r="H22" s="9">
        <v>9074.52</v>
      </c>
      <c r="I22" s="10">
        <v>13700</v>
      </c>
      <c r="J22" s="7">
        <v>-0.33760000000000001</v>
      </c>
      <c r="K22" s="9">
        <v>669038.4</v>
      </c>
      <c r="L22" s="10">
        <v>907452</v>
      </c>
      <c r="M22" s="10">
        <v>725962</v>
      </c>
      <c r="N22" s="10">
        <v>607452</v>
      </c>
      <c r="O22" s="10">
        <v>725962</v>
      </c>
      <c r="P22" s="10">
        <v>1395000</v>
      </c>
      <c r="Q22" s="11">
        <v>10</v>
      </c>
      <c r="R22" s="11">
        <v>66</v>
      </c>
      <c r="S22" s="11">
        <v>33</v>
      </c>
      <c r="T22" s="11">
        <v>168</v>
      </c>
      <c r="U22" s="11">
        <v>39</v>
      </c>
      <c r="V22" s="11" t="s">
        <v>90</v>
      </c>
      <c r="W22" s="6" t="s">
        <v>114</v>
      </c>
    </row>
    <row r="23" spans="1:23" x14ac:dyDescent="0.2">
      <c r="A23" s="6" t="s">
        <v>53</v>
      </c>
      <c r="B23" s="6" t="s">
        <v>54</v>
      </c>
      <c r="C23" s="11">
        <v>2321</v>
      </c>
      <c r="D23" s="6" t="s">
        <v>56</v>
      </c>
      <c r="E23" s="17">
        <v>45475</v>
      </c>
      <c r="F23" s="6" t="s">
        <v>26</v>
      </c>
      <c r="G23" s="6" t="s">
        <v>63</v>
      </c>
      <c r="H23" s="9">
        <v>17889.3</v>
      </c>
      <c r="I23" s="10">
        <v>26700</v>
      </c>
      <c r="J23" s="7">
        <v>-0.33</v>
      </c>
      <c r="K23" s="9">
        <v>1000070</v>
      </c>
      <c r="L23" s="10">
        <v>1788930</v>
      </c>
      <c r="M23" s="10">
        <v>1431144</v>
      </c>
      <c r="N23" s="10">
        <v>1488930</v>
      </c>
      <c r="O23" s="10">
        <v>1488930</v>
      </c>
      <c r="P23" s="10">
        <v>2489000</v>
      </c>
      <c r="Q23" s="11">
        <v>52</v>
      </c>
      <c r="R23" s="11">
        <v>69</v>
      </c>
      <c r="S23" s="11">
        <v>24</v>
      </c>
      <c r="T23" s="10">
        <v>2462</v>
      </c>
      <c r="U23" s="11">
        <v>310</v>
      </c>
      <c r="V23" s="11" t="s">
        <v>58</v>
      </c>
      <c r="W23" s="6" t="s">
        <v>114</v>
      </c>
    </row>
    <row r="24" spans="1:23" x14ac:dyDescent="0.2">
      <c r="A24" s="6" t="s">
        <v>53</v>
      </c>
      <c r="B24" s="6" t="s">
        <v>54</v>
      </c>
      <c r="C24" s="11">
        <v>2325</v>
      </c>
      <c r="D24" s="6" t="s">
        <v>56</v>
      </c>
      <c r="E24" s="17">
        <v>45475</v>
      </c>
      <c r="F24" s="6" t="s">
        <v>23</v>
      </c>
      <c r="G24" s="6" t="s">
        <v>63</v>
      </c>
      <c r="H24" s="9">
        <v>12479.22</v>
      </c>
      <c r="I24" s="10">
        <v>17900</v>
      </c>
      <c r="J24" s="7">
        <v>-0.30280000000000001</v>
      </c>
      <c r="K24" s="9">
        <v>890662.40000000002</v>
      </c>
      <c r="L24" s="10">
        <v>1247922</v>
      </c>
      <c r="M24" s="10">
        <v>998338</v>
      </c>
      <c r="N24" s="10">
        <v>947922</v>
      </c>
      <c r="O24" s="10">
        <v>998338</v>
      </c>
      <c r="P24" s="10">
        <v>1889000</v>
      </c>
      <c r="Q24" s="11">
        <v>92</v>
      </c>
      <c r="R24" s="11">
        <v>90</v>
      </c>
      <c r="S24" s="11">
        <v>31</v>
      </c>
      <c r="T24" s="10">
        <v>1454</v>
      </c>
      <c r="U24" s="11">
        <v>392</v>
      </c>
      <c r="V24" s="11" t="s">
        <v>58</v>
      </c>
      <c r="W24" s="6" t="s">
        <v>114</v>
      </c>
    </row>
    <row r="25" spans="1:23" x14ac:dyDescent="0.2">
      <c r="A25" s="6" t="s">
        <v>53</v>
      </c>
      <c r="B25" s="6" t="s">
        <v>54</v>
      </c>
      <c r="C25" s="11">
        <v>2335</v>
      </c>
      <c r="D25" s="6" t="s">
        <v>56</v>
      </c>
      <c r="E25" s="17">
        <v>45475</v>
      </c>
      <c r="F25" s="6" t="s">
        <v>23</v>
      </c>
      <c r="G25" s="6" t="s">
        <v>64</v>
      </c>
      <c r="H25" s="9">
        <v>12515.49</v>
      </c>
      <c r="I25" s="10">
        <v>17900</v>
      </c>
      <c r="J25" s="7">
        <v>-0.30080000000000001</v>
      </c>
      <c r="K25" s="9">
        <v>887760.8</v>
      </c>
      <c r="L25" s="10">
        <v>1251549</v>
      </c>
      <c r="M25" s="10">
        <v>1001239</v>
      </c>
      <c r="N25" s="10">
        <v>951549</v>
      </c>
      <c r="O25" s="10">
        <v>1001239</v>
      </c>
      <c r="P25" s="10">
        <v>1889000</v>
      </c>
      <c r="Q25" s="11">
        <v>92</v>
      </c>
      <c r="R25" s="11">
        <v>13</v>
      </c>
      <c r="S25" s="11">
        <v>4</v>
      </c>
      <c r="T25" s="10">
        <v>1403</v>
      </c>
      <c r="U25" s="11">
        <v>378</v>
      </c>
      <c r="V25" s="11" t="s">
        <v>58</v>
      </c>
      <c r="W25" s="6" t="s">
        <v>114</v>
      </c>
    </row>
    <row r="26" spans="1:23" x14ac:dyDescent="0.2">
      <c r="A26" s="6" t="s">
        <v>53</v>
      </c>
      <c r="B26" s="6" t="s">
        <v>54</v>
      </c>
      <c r="C26" s="11">
        <v>2384</v>
      </c>
      <c r="D26" s="6" t="s">
        <v>56</v>
      </c>
      <c r="E26" s="17">
        <v>45475</v>
      </c>
      <c r="F26" s="6" t="s">
        <v>28</v>
      </c>
      <c r="G26" s="6" t="s">
        <v>67</v>
      </c>
      <c r="H26" s="9">
        <v>14157</v>
      </c>
      <c r="I26" s="10">
        <v>20200</v>
      </c>
      <c r="J26" s="7">
        <v>-0.29920000000000002</v>
      </c>
      <c r="K26" s="9">
        <v>437440</v>
      </c>
      <c r="L26" s="10">
        <v>1415700</v>
      </c>
      <c r="M26" s="10">
        <v>1132560</v>
      </c>
      <c r="N26" s="10">
        <v>1115700</v>
      </c>
      <c r="O26" s="10">
        <v>1132560</v>
      </c>
      <c r="P26" s="10">
        <v>1570000</v>
      </c>
      <c r="Q26" s="11">
        <v>10</v>
      </c>
      <c r="R26" s="11">
        <v>80</v>
      </c>
      <c r="S26" s="11">
        <v>28</v>
      </c>
      <c r="T26" s="11">
        <v>563</v>
      </c>
      <c r="U26" s="11">
        <v>58</v>
      </c>
      <c r="V26" s="11" t="s">
        <v>58</v>
      </c>
      <c r="W26" s="6" t="s">
        <v>114</v>
      </c>
    </row>
    <row r="27" spans="1:23" x14ac:dyDescent="0.2">
      <c r="A27" s="6" t="s">
        <v>53</v>
      </c>
      <c r="B27" s="6" t="s">
        <v>54</v>
      </c>
      <c r="C27" s="11">
        <v>2340</v>
      </c>
      <c r="D27" s="6" t="s">
        <v>56</v>
      </c>
      <c r="E27" s="17">
        <v>45475</v>
      </c>
      <c r="F27" s="6" t="s">
        <v>25</v>
      </c>
      <c r="G27" s="6" t="s">
        <v>73</v>
      </c>
      <c r="H27" s="9">
        <v>12685.14</v>
      </c>
      <c r="I27" s="10">
        <v>18000</v>
      </c>
      <c r="J27" s="7">
        <v>-0.29530000000000001</v>
      </c>
      <c r="K27" s="9">
        <v>835188.8</v>
      </c>
      <c r="L27" s="10">
        <v>1268514</v>
      </c>
      <c r="M27" s="10">
        <v>1014811</v>
      </c>
      <c r="N27" s="10">
        <v>968514</v>
      </c>
      <c r="O27" s="10">
        <v>1014811</v>
      </c>
      <c r="P27" s="10">
        <v>1850000</v>
      </c>
      <c r="Q27" s="11">
        <v>64</v>
      </c>
      <c r="R27" s="11">
        <v>213</v>
      </c>
      <c r="S27" s="11">
        <v>74</v>
      </c>
      <c r="T27" s="10">
        <v>1501</v>
      </c>
      <c r="U27" s="11">
        <v>240</v>
      </c>
      <c r="V27" s="11" t="s">
        <v>58</v>
      </c>
      <c r="W27" s="6" t="s">
        <v>114</v>
      </c>
    </row>
    <row r="28" spans="1:23" x14ac:dyDescent="0.2">
      <c r="A28" s="6" t="s">
        <v>53</v>
      </c>
      <c r="B28" s="6" t="s">
        <v>54</v>
      </c>
      <c r="C28" s="11">
        <v>2341</v>
      </c>
      <c r="D28" s="6" t="s">
        <v>56</v>
      </c>
      <c r="E28" s="17">
        <v>45475</v>
      </c>
      <c r="F28" s="6" t="s">
        <v>25</v>
      </c>
      <c r="G28" s="6" t="s">
        <v>73</v>
      </c>
      <c r="H28" s="9">
        <v>12685.14</v>
      </c>
      <c r="I28" s="10">
        <v>18000</v>
      </c>
      <c r="J28" s="7">
        <v>-0.29530000000000001</v>
      </c>
      <c r="K28" s="9">
        <v>835188.8</v>
      </c>
      <c r="L28" s="10">
        <v>1268514</v>
      </c>
      <c r="M28" s="10">
        <v>1014811</v>
      </c>
      <c r="N28" s="10">
        <v>968514</v>
      </c>
      <c r="O28" s="10">
        <v>1014811</v>
      </c>
      <c r="P28" s="10">
        <v>1850000</v>
      </c>
      <c r="Q28" s="11">
        <v>64</v>
      </c>
      <c r="R28" s="11">
        <v>207</v>
      </c>
      <c r="S28" s="11">
        <v>72</v>
      </c>
      <c r="T28" s="10">
        <v>1496</v>
      </c>
      <c r="U28" s="11">
        <v>242</v>
      </c>
      <c r="V28" s="11" t="s">
        <v>58</v>
      </c>
      <c r="W28" s="6" t="s">
        <v>114</v>
      </c>
    </row>
    <row r="29" spans="1:23" x14ac:dyDescent="0.2">
      <c r="A29" s="6" t="s">
        <v>53</v>
      </c>
      <c r="B29" s="6" t="s">
        <v>54</v>
      </c>
      <c r="C29" s="11">
        <v>2345</v>
      </c>
      <c r="D29" s="6" t="s">
        <v>56</v>
      </c>
      <c r="E29" s="17">
        <v>45475</v>
      </c>
      <c r="F29" s="6" t="s">
        <v>25</v>
      </c>
      <c r="G29" s="6" t="s">
        <v>73</v>
      </c>
      <c r="H29" s="9">
        <v>12685.14</v>
      </c>
      <c r="I29" s="10">
        <v>18000</v>
      </c>
      <c r="J29" s="7">
        <v>-0.29530000000000001</v>
      </c>
      <c r="K29" s="9">
        <v>835188.8</v>
      </c>
      <c r="L29" s="10">
        <v>1268514</v>
      </c>
      <c r="M29" s="10">
        <v>1014811</v>
      </c>
      <c r="N29" s="10">
        <v>968514</v>
      </c>
      <c r="O29" s="10">
        <v>1014811</v>
      </c>
      <c r="P29" s="10">
        <v>1850000</v>
      </c>
      <c r="Q29" s="11">
        <v>64</v>
      </c>
      <c r="R29" s="11">
        <v>156</v>
      </c>
      <c r="S29" s="11">
        <v>54</v>
      </c>
      <c r="T29" s="10">
        <v>1445</v>
      </c>
      <c r="U29" s="11">
        <v>234</v>
      </c>
      <c r="V29" s="11" t="s">
        <v>58</v>
      </c>
      <c r="W29" s="6" t="s">
        <v>114</v>
      </c>
    </row>
    <row r="30" spans="1:23" x14ac:dyDescent="0.2">
      <c r="A30" s="6" t="s">
        <v>53</v>
      </c>
      <c r="B30" s="6" t="s">
        <v>54</v>
      </c>
      <c r="C30" s="11">
        <v>2349</v>
      </c>
      <c r="D30" s="6" t="s">
        <v>56</v>
      </c>
      <c r="E30" s="17">
        <v>45475</v>
      </c>
      <c r="F30" s="6" t="s">
        <v>25</v>
      </c>
      <c r="G30" s="6" t="s">
        <v>55</v>
      </c>
      <c r="H30" s="9">
        <v>12685.14</v>
      </c>
      <c r="I30" s="10">
        <v>18000</v>
      </c>
      <c r="J30" s="7">
        <v>-0.29530000000000001</v>
      </c>
      <c r="K30" s="9">
        <v>835188.8</v>
      </c>
      <c r="L30" s="10">
        <v>1268514</v>
      </c>
      <c r="M30" s="10">
        <v>1014811</v>
      </c>
      <c r="N30" s="10">
        <v>968514</v>
      </c>
      <c r="O30" s="10">
        <v>1014811</v>
      </c>
      <c r="P30" s="10">
        <v>1850000</v>
      </c>
      <c r="Q30" s="11">
        <v>64</v>
      </c>
      <c r="R30" s="11">
        <v>116</v>
      </c>
      <c r="S30" s="11">
        <v>40</v>
      </c>
      <c r="T30" s="10">
        <v>1420</v>
      </c>
      <c r="U30" s="11">
        <v>225</v>
      </c>
      <c r="V30" s="11" t="s">
        <v>58</v>
      </c>
      <c r="W30" s="6" t="s">
        <v>114</v>
      </c>
    </row>
    <row r="31" spans="1:23" x14ac:dyDescent="0.2">
      <c r="A31" s="6" t="s">
        <v>53</v>
      </c>
      <c r="B31" s="6" t="s">
        <v>54</v>
      </c>
      <c r="C31" s="11">
        <v>2358</v>
      </c>
      <c r="D31" s="6" t="s">
        <v>56</v>
      </c>
      <c r="E31" s="17">
        <v>45475</v>
      </c>
      <c r="F31" s="6" t="s">
        <v>25</v>
      </c>
      <c r="G31" s="6" t="s">
        <v>74</v>
      </c>
      <c r="H31" s="9">
        <v>12685.14</v>
      </c>
      <c r="I31" s="10">
        <v>18000</v>
      </c>
      <c r="J31" s="7">
        <v>-0.29530000000000001</v>
      </c>
      <c r="K31" s="9">
        <v>835188.8</v>
      </c>
      <c r="L31" s="10">
        <v>1268514</v>
      </c>
      <c r="M31" s="10">
        <v>1014811</v>
      </c>
      <c r="N31" s="10">
        <v>968514</v>
      </c>
      <c r="O31" s="10">
        <v>1014811</v>
      </c>
      <c r="P31" s="10">
        <v>1850000</v>
      </c>
      <c r="Q31" s="11">
        <v>64</v>
      </c>
      <c r="R31" s="11">
        <v>53</v>
      </c>
      <c r="S31" s="11">
        <v>18</v>
      </c>
      <c r="T31" s="10">
        <v>1393</v>
      </c>
      <c r="U31" s="11">
        <v>216</v>
      </c>
      <c r="V31" s="11" t="s">
        <v>58</v>
      </c>
      <c r="W31" s="6" t="s">
        <v>114</v>
      </c>
    </row>
    <row r="32" spans="1:23" x14ac:dyDescent="0.2">
      <c r="A32" s="6" t="s">
        <v>53</v>
      </c>
      <c r="B32" s="6" t="s">
        <v>54</v>
      </c>
      <c r="C32" s="11">
        <v>2319</v>
      </c>
      <c r="D32" s="6" t="s">
        <v>56</v>
      </c>
      <c r="E32" s="17">
        <v>45475</v>
      </c>
      <c r="F32" s="6" t="s">
        <v>26</v>
      </c>
      <c r="G32" s="6" t="s">
        <v>88</v>
      </c>
      <c r="H32" s="9">
        <v>18859.23</v>
      </c>
      <c r="I32" s="10">
        <v>26700</v>
      </c>
      <c r="J32" s="7">
        <v>-0.29370000000000002</v>
      </c>
      <c r="K32" s="9">
        <v>903077</v>
      </c>
      <c r="L32" s="10">
        <v>1885923</v>
      </c>
      <c r="M32" s="10">
        <v>1508738</v>
      </c>
      <c r="N32" s="10">
        <v>1585923</v>
      </c>
      <c r="O32" s="10">
        <v>1585923</v>
      </c>
      <c r="P32" s="10">
        <v>2489000</v>
      </c>
      <c r="Q32" s="11">
        <v>52</v>
      </c>
      <c r="R32" s="11">
        <v>74</v>
      </c>
      <c r="S32" s="11">
        <v>25</v>
      </c>
      <c r="T32" s="10">
        <v>2438</v>
      </c>
      <c r="U32" s="11">
        <v>312</v>
      </c>
      <c r="V32" s="11" t="s">
        <v>58</v>
      </c>
      <c r="W32" s="6" t="s">
        <v>114</v>
      </c>
    </row>
    <row r="33" spans="1:23" x14ac:dyDescent="0.2">
      <c r="A33" s="6" t="s">
        <v>53</v>
      </c>
      <c r="B33" s="6" t="s">
        <v>54</v>
      </c>
      <c r="C33" s="11">
        <v>2339</v>
      </c>
      <c r="D33" s="6" t="s">
        <v>56</v>
      </c>
      <c r="E33" s="17">
        <v>45475</v>
      </c>
      <c r="F33" s="6" t="s">
        <v>25</v>
      </c>
      <c r="G33" s="6" t="s">
        <v>76</v>
      </c>
      <c r="H33" s="9">
        <v>12729.6</v>
      </c>
      <c r="I33" s="10">
        <v>18000</v>
      </c>
      <c r="J33" s="7">
        <v>-0.2928</v>
      </c>
      <c r="K33" s="9">
        <v>831632</v>
      </c>
      <c r="L33" s="10">
        <v>1272960</v>
      </c>
      <c r="M33" s="10">
        <v>1018368</v>
      </c>
      <c r="N33" s="10">
        <v>972960</v>
      </c>
      <c r="O33" s="10">
        <v>1018368</v>
      </c>
      <c r="P33" s="10">
        <v>1850000</v>
      </c>
      <c r="Q33" s="11">
        <v>64</v>
      </c>
      <c r="R33" s="11">
        <v>265</v>
      </c>
      <c r="S33" s="11">
        <v>92</v>
      </c>
      <c r="T33" s="10">
        <v>1471</v>
      </c>
      <c r="U33" s="11">
        <v>227</v>
      </c>
      <c r="V33" s="11" t="s">
        <v>58</v>
      </c>
      <c r="W33" s="6" t="s">
        <v>114</v>
      </c>
    </row>
    <row r="34" spans="1:23" x14ac:dyDescent="0.2">
      <c r="A34" s="6" t="s">
        <v>53</v>
      </c>
      <c r="B34" s="6" t="s">
        <v>54</v>
      </c>
      <c r="C34" s="11">
        <v>2342</v>
      </c>
      <c r="D34" s="6" t="s">
        <v>56</v>
      </c>
      <c r="E34" s="17">
        <v>45475</v>
      </c>
      <c r="F34" s="6" t="s">
        <v>25</v>
      </c>
      <c r="G34" s="6" t="s">
        <v>76</v>
      </c>
      <c r="H34" s="9">
        <v>12729.6</v>
      </c>
      <c r="I34" s="10">
        <v>18000</v>
      </c>
      <c r="J34" s="7">
        <v>-0.2928</v>
      </c>
      <c r="K34" s="9">
        <v>831632</v>
      </c>
      <c r="L34" s="10">
        <v>1272960</v>
      </c>
      <c r="M34" s="10">
        <v>1018368</v>
      </c>
      <c r="N34" s="10">
        <v>972960</v>
      </c>
      <c r="O34" s="10">
        <v>1018368</v>
      </c>
      <c r="P34" s="10">
        <v>1850000</v>
      </c>
      <c r="Q34" s="11">
        <v>64</v>
      </c>
      <c r="R34" s="11">
        <v>190</v>
      </c>
      <c r="S34" s="11">
        <v>66</v>
      </c>
      <c r="T34" s="10">
        <v>1459</v>
      </c>
      <c r="U34" s="11">
        <v>239</v>
      </c>
      <c r="V34" s="11" t="s">
        <v>58</v>
      </c>
      <c r="W34" s="6" t="s">
        <v>114</v>
      </c>
    </row>
    <row r="35" spans="1:23" x14ac:dyDescent="0.2">
      <c r="A35" s="6" t="s">
        <v>53</v>
      </c>
      <c r="B35" s="6" t="s">
        <v>54</v>
      </c>
      <c r="C35" s="11">
        <v>2343</v>
      </c>
      <c r="D35" s="6" t="s">
        <v>56</v>
      </c>
      <c r="E35" s="17">
        <v>45475</v>
      </c>
      <c r="F35" s="6" t="s">
        <v>25</v>
      </c>
      <c r="G35" s="6" t="s">
        <v>77</v>
      </c>
      <c r="H35" s="9">
        <v>12729.6</v>
      </c>
      <c r="I35" s="10">
        <v>18000</v>
      </c>
      <c r="J35" s="7">
        <v>-0.2928</v>
      </c>
      <c r="K35" s="9">
        <v>831632</v>
      </c>
      <c r="L35" s="10">
        <v>1272960</v>
      </c>
      <c r="M35" s="10">
        <v>1018368</v>
      </c>
      <c r="N35" s="10">
        <v>972960</v>
      </c>
      <c r="O35" s="10">
        <v>1018368</v>
      </c>
      <c r="P35" s="10">
        <v>1850000</v>
      </c>
      <c r="Q35" s="11">
        <v>64</v>
      </c>
      <c r="R35" s="11">
        <v>175</v>
      </c>
      <c r="S35" s="11">
        <v>61</v>
      </c>
      <c r="T35" s="10">
        <v>1458</v>
      </c>
      <c r="U35" s="11">
        <v>239</v>
      </c>
      <c r="V35" s="11" t="s">
        <v>58</v>
      </c>
      <c r="W35" s="6" t="s">
        <v>114</v>
      </c>
    </row>
    <row r="36" spans="1:23" x14ac:dyDescent="0.2">
      <c r="A36" s="6" t="s">
        <v>53</v>
      </c>
      <c r="B36" s="6" t="s">
        <v>54</v>
      </c>
      <c r="C36" s="11">
        <v>2344</v>
      </c>
      <c r="D36" s="6" t="s">
        <v>56</v>
      </c>
      <c r="E36" s="17">
        <v>45475</v>
      </c>
      <c r="F36" s="6" t="s">
        <v>25</v>
      </c>
      <c r="G36" s="6" t="s">
        <v>73</v>
      </c>
      <c r="H36" s="9">
        <v>12729.6</v>
      </c>
      <c r="I36" s="10">
        <v>18000</v>
      </c>
      <c r="J36" s="7">
        <v>-0.2928</v>
      </c>
      <c r="K36" s="9">
        <v>831632</v>
      </c>
      <c r="L36" s="10">
        <v>1272960</v>
      </c>
      <c r="M36" s="10">
        <v>1018368</v>
      </c>
      <c r="N36" s="10">
        <v>972960</v>
      </c>
      <c r="O36" s="10">
        <v>1018368</v>
      </c>
      <c r="P36" s="10">
        <v>1850000</v>
      </c>
      <c r="Q36" s="11">
        <v>64</v>
      </c>
      <c r="R36" s="11">
        <v>166</v>
      </c>
      <c r="S36" s="11">
        <v>58</v>
      </c>
      <c r="T36" s="10">
        <v>1453</v>
      </c>
      <c r="U36" s="11">
        <v>235</v>
      </c>
      <c r="V36" s="11" t="s">
        <v>58</v>
      </c>
      <c r="W36" s="6" t="s">
        <v>114</v>
      </c>
    </row>
    <row r="37" spans="1:23" x14ac:dyDescent="0.2">
      <c r="A37" s="6" t="s">
        <v>53</v>
      </c>
      <c r="B37" s="6" t="s">
        <v>54</v>
      </c>
      <c r="C37" s="11">
        <v>2346</v>
      </c>
      <c r="D37" s="6" t="s">
        <v>56</v>
      </c>
      <c r="E37" s="17">
        <v>45475</v>
      </c>
      <c r="F37" s="6" t="s">
        <v>25</v>
      </c>
      <c r="G37" s="6" t="s">
        <v>78</v>
      </c>
      <c r="H37" s="9">
        <v>12729.6</v>
      </c>
      <c r="I37" s="10">
        <v>18000</v>
      </c>
      <c r="J37" s="7">
        <v>-0.2928</v>
      </c>
      <c r="K37" s="9">
        <v>831632</v>
      </c>
      <c r="L37" s="10">
        <v>1272960</v>
      </c>
      <c r="M37" s="10">
        <v>1018368</v>
      </c>
      <c r="N37" s="10">
        <v>972960</v>
      </c>
      <c r="O37" s="10">
        <v>1018368</v>
      </c>
      <c r="P37" s="10">
        <v>1850000</v>
      </c>
      <c r="Q37" s="11">
        <v>64</v>
      </c>
      <c r="R37" s="11">
        <v>146</v>
      </c>
      <c r="S37" s="11">
        <v>51</v>
      </c>
      <c r="T37" s="10">
        <v>1431</v>
      </c>
      <c r="U37" s="11">
        <v>232</v>
      </c>
      <c r="V37" s="11" t="s">
        <v>58</v>
      </c>
      <c r="W37" s="6" t="s">
        <v>114</v>
      </c>
    </row>
    <row r="38" spans="1:23" x14ac:dyDescent="0.2">
      <c r="A38" s="6" t="s">
        <v>53</v>
      </c>
      <c r="B38" s="6" t="s">
        <v>54</v>
      </c>
      <c r="C38" s="11">
        <v>2347</v>
      </c>
      <c r="D38" s="6" t="s">
        <v>56</v>
      </c>
      <c r="E38" s="17">
        <v>45475</v>
      </c>
      <c r="F38" s="6" t="s">
        <v>25</v>
      </c>
      <c r="G38" s="6" t="s">
        <v>79</v>
      </c>
      <c r="H38" s="9">
        <v>12729.6</v>
      </c>
      <c r="I38" s="10">
        <v>18000</v>
      </c>
      <c r="J38" s="7">
        <v>-0.2928</v>
      </c>
      <c r="K38" s="9">
        <v>831632</v>
      </c>
      <c r="L38" s="10">
        <v>1272960</v>
      </c>
      <c r="M38" s="10">
        <v>1018368</v>
      </c>
      <c r="N38" s="10">
        <v>972960</v>
      </c>
      <c r="O38" s="10">
        <v>1018368</v>
      </c>
      <c r="P38" s="10">
        <v>1850000</v>
      </c>
      <c r="Q38" s="11">
        <v>64</v>
      </c>
      <c r="R38" s="11">
        <v>127</v>
      </c>
      <c r="S38" s="11">
        <v>44</v>
      </c>
      <c r="T38" s="10">
        <v>1425</v>
      </c>
      <c r="U38" s="11">
        <v>228</v>
      </c>
      <c r="V38" s="11" t="s">
        <v>58</v>
      </c>
      <c r="W38" s="6" t="s">
        <v>114</v>
      </c>
    </row>
    <row r="39" spans="1:23" x14ac:dyDescent="0.2">
      <c r="A39" s="6" t="s">
        <v>53</v>
      </c>
      <c r="B39" s="6" t="s">
        <v>54</v>
      </c>
      <c r="C39" s="11">
        <v>2348</v>
      </c>
      <c r="D39" s="6" t="s">
        <v>56</v>
      </c>
      <c r="E39" s="17">
        <v>45475</v>
      </c>
      <c r="F39" s="6" t="s">
        <v>25</v>
      </c>
      <c r="G39" s="6" t="s">
        <v>77</v>
      </c>
      <c r="H39" s="9">
        <v>12729.6</v>
      </c>
      <c r="I39" s="10">
        <v>18000</v>
      </c>
      <c r="J39" s="7">
        <v>-0.2928</v>
      </c>
      <c r="K39" s="9">
        <v>831632</v>
      </c>
      <c r="L39" s="10">
        <v>1272960</v>
      </c>
      <c r="M39" s="10">
        <v>1018368</v>
      </c>
      <c r="N39" s="10">
        <v>972960</v>
      </c>
      <c r="O39" s="10">
        <v>1018368</v>
      </c>
      <c r="P39" s="10">
        <v>1850000</v>
      </c>
      <c r="Q39" s="11">
        <v>64</v>
      </c>
      <c r="R39" s="11">
        <v>119</v>
      </c>
      <c r="S39" s="11">
        <v>41</v>
      </c>
      <c r="T39" s="10">
        <v>1428</v>
      </c>
      <c r="U39" s="11">
        <v>231</v>
      </c>
      <c r="V39" s="11" t="s">
        <v>58</v>
      </c>
      <c r="W39" s="6" t="s">
        <v>114</v>
      </c>
    </row>
    <row r="40" spans="1:23" x14ac:dyDescent="0.2">
      <c r="A40" s="6" t="s">
        <v>53</v>
      </c>
      <c r="B40" s="6" t="s">
        <v>54</v>
      </c>
      <c r="C40" s="11">
        <v>2350</v>
      </c>
      <c r="D40" s="6" t="s">
        <v>56</v>
      </c>
      <c r="E40" s="17">
        <v>45475</v>
      </c>
      <c r="F40" s="6" t="s">
        <v>25</v>
      </c>
      <c r="G40" s="6" t="s">
        <v>80</v>
      </c>
      <c r="H40" s="9">
        <v>12729.6</v>
      </c>
      <c r="I40" s="10">
        <v>18000</v>
      </c>
      <c r="J40" s="7">
        <v>-0.2928</v>
      </c>
      <c r="K40" s="9">
        <v>831632</v>
      </c>
      <c r="L40" s="10">
        <v>1272960</v>
      </c>
      <c r="M40" s="10">
        <v>1018368</v>
      </c>
      <c r="N40" s="10">
        <v>972960</v>
      </c>
      <c r="O40" s="10">
        <v>1018368</v>
      </c>
      <c r="P40" s="10">
        <v>1850000</v>
      </c>
      <c r="Q40" s="11">
        <v>64</v>
      </c>
      <c r="R40" s="11">
        <v>109</v>
      </c>
      <c r="S40" s="11">
        <v>38</v>
      </c>
      <c r="T40" s="10">
        <v>1417</v>
      </c>
      <c r="U40" s="11">
        <v>229</v>
      </c>
      <c r="V40" s="11" t="s">
        <v>58</v>
      </c>
      <c r="W40" s="6" t="s">
        <v>114</v>
      </c>
    </row>
    <row r="41" spans="1:23" x14ac:dyDescent="0.2">
      <c r="A41" s="6" t="s">
        <v>53</v>
      </c>
      <c r="B41" s="6" t="s">
        <v>54</v>
      </c>
      <c r="C41" s="11">
        <v>2351</v>
      </c>
      <c r="D41" s="6" t="s">
        <v>56</v>
      </c>
      <c r="E41" s="17">
        <v>45475</v>
      </c>
      <c r="F41" s="6" t="s">
        <v>25</v>
      </c>
      <c r="G41" s="6" t="s">
        <v>81</v>
      </c>
      <c r="H41" s="9">
        <v>12729.6</v>
      </c>
      <c r="I41" s="10">
        <v>18000</v>
      </c>
      <c r="J41" s="7">
        <v>-0.2928</v>
      </c>
      <c r="K41" s="9">
        <v>831632</v>
      </c>
      <c r="L41" s="10">
        <v>1272960</v>
      </c>
      <c r="M41" s="10">
        <v>1018368</v>
      </c>
      <c r="N41" s="10">
        <v>972960</v>
      </c>
      <c r="O41" s="10">
        <v>1018368</v>
      </c>
      <c r="P41" s="10">
        <v>1850000</v>
      </c>
      <c r="Q41" s="11">
        <v>64</v>
      </c>
      <c r="R41" s="11">
        <v>104</v>
      </c>
      <c r="S41" s="11">
        <v>36</v>
      </c>
      <c r="T41" s="10">
        <v>1432</v>
      </c>
      <c r="U41" s="11">
        <v>230</v>
      </c>
      <c r="V41" s="11" t="s">
        <v>58</v>
      </c>
    </row>
    <row r="42" spans="1:23" x14ac:dyDescent="0.2">
      <c r="A42" s="6" t="s">
        <v>53</v>
      </c>
      <c r="B42" s="6" t="s">
        <v>54</v>
      </c>
      <c r="C42" s="11">
        <v>2352</v>
      </c>
      <c r="D42" s="6" t="s">
        <v>56</v>
      </c>
      <c r="E42" s="17">
        <v>45475</v>
      </c>
      <c r="F42" s="6" t="s">
        <v>25</v>
      </c>
      <c r="G42" s="6" t="s">
        <v>82</v>
      </c>
      <c r="H42" s="9">
        <v>12729.6</v>
      </c>
      <c r="I42" s="10">
        <v>18000</v>
      </c>
      <c r="J42" s="7">
        <v>-0.2928</v>
      </c>
      <c r="K42" s="9">
        <v>831632</v>
      </c>
      <c r="L42" s="10">
        <v>1272960</v>
      </c>
      <c r="M42" s="10">
        <v>1018368</v>
      </c>
      <c r="N42" s="10">
        <v>972960</v>
      </c>
      <c r="O42" s="10">
        <v>1018368</v>
      </c>
      <c r="P42" s="10">
        <v>1850000</v>
      </c>
      <c r="Q42" s="11">
        <v>64</v>
      </c>
      <c r="R42" s="11">
        <v>102</v>
      </c>
      <c r="S42" s="11">
        <v>35</v>
      </c>
      <c r="T42" s="10">
        <v>1418</v>
      </c>
      <c r="U42" s="11">
        <v>224</v>
      </c>
      <c r="V42" s="11" t="s">
        <v>58</v>
      </c>
      <c r="W42" s="6" t="s">
        <v>114</v>
      </c>
    </row>
    <row r="43" spans="1:23" x14ac:dyDescent="0.2">
      <c r="A43" s="6" t="s">
        <v>53</v>
      </c>
      <c r="B43" s="6" t="s">
        <v>54</v>
      </c>
      <c r="C43" s="11">
        <v>2353</v>
      </c>
      <c r="D43" s="6" t="s">
        <v>56</v>
      </c>
      <c r="E43" s="17">
        <v>45475</v>
      </c>
      <c r="F43" s="6" t="s">
        <v>25</v>
      </c>
      <c r="G43" s="6" t="s">
        <v>79</v>
      </c>
      <c r="H43" s="9">
        <v>12729.6</v>
      </c>
      <c r="I43" s="10">
        <v>18000</v>
      </c>
      <c r="J43" s="7">
        <v>-0.2928</v>
      </c>
      <c r="K43" s="9">
        <v>831632</v>
      </c>
      <c r="L43" s="10">
        <v>1272960</v>
      </c>
      <c r="M43" s="10">
        <v>1018368</v>
      </c>
      <c r="N43" s="10">
        <v>972960</v>
      </c>
      <c r="O43" s="10">
        <v>1018368</v>
      </c>
      <c r="P43" s="10">
        <v>1850000</v>
      </c>
      <c r="Q43" s="11">
        <v>64</v>
      </c>
      <c r="R43" s="11">
        <v>85</v>
      </c>
      <c r="S43" s="11">
        <v>29</v>
      </c>
      <c r="T43" s="10">
        <v>1411</v>
      </c>
      <c r="U43" s="11">
        <v>220</v>
      </c>
      <c r="V43" s="11" t="s">
        <v>58</v>
      </c>
      <c r="W43" s="6" t="s">
        <v>114</v>
      </c>
    </row>
    <row r="44" spans="1:23" x14ac:dyDescent="0.2">
      <c r="A44" s="6" t="s">
        <v>53</v>
      </c>
      <c r="B44" s="6" t="s">
        <v>54</v>
      </c>
      <c r="C44" s="11">
        <v>2354</v>
      </c>
      <c r="D44" s="6" t="s">
        <v>56</v>
      </c>
      <c r="E44" s="17">
        <v>45475</v>
      </c>
      <c r="F44" s="6" t="s">
        <v>25</v>
      </c>
      <c r="G44" s="6" t="s">
        <v>83</v>
      </c>
      <c r="H44" s="9">
        <v>12729.6</v>
      </c>
      <c r="I44" s="10">
        <v>18000</v>
      </c>
      <c r="J44" s="7">
        <v>-0.2928</v>
      </c>
      <c r="K44" s="9">
        <v>831632</v>
      </c>
      <c r="L44" s="10">
        <v>1272960</v>
      </c>
      <c r="M44" s="10">
        <v>1018368</v>
      </c>
      <c r="N44" s="10">
        <v>972960</v>
      </c>
      <c r="O44" s="10">
        <v>1018368</v>
      </c>
      <c r="P44" s="10">
        <v>1850000</v>
      </c>
      <c r="Q44" s="11">
        <v>64</v>
      </c>
      <c r="R44" s="11">
        <v>81</v>
      </c>
      <c r="S44" s="11">
        <v>28</v>
      </c>
      <c r="T44" s="10">
        <v>1418</v>
      </c>
      <c r="U44" s="11">
        <v>227</v>
      </c>
      <c r="V44" s="11" t="s">
        <v>58</v>
      </c>
      <c r="W44" s="6" t="s">
        <v>114</v>
      </c>
    </row>
    <row r="45" spans="1:23" x14ac:dyDescent="0.2">
      <c r="A45" s="6" t="s">
        <v>53</v>
      </c>
      <c r="B45" s="6" t="s">
        <v>54</v>
      </c>
      <c r="C45" s="11">
        <v>2355</v>
      </c>
      <c r="D45" s="6" t="s">
        <v>56</v>
      </c>
      <c r="E45" s="17">
        <v>45475</v>
      </c>
      <c r="F45" s="6" t="s">
        <v>25</v>
      </c>
      <c r="G45" s="6" t="s">
        <v>71</v>
      </c>
      <c r="H45" s="9">
        <v>12729.6</v>
      </c>
      <c r="I45" s="10">
        <v>18000</v>
      </c>
      <c r="J45" s="7">
        <v>-0.2928</v>
      </c>
      <c r="K45" s="9">
        <v>831632</v>
      </c>
      <c r="L45" s="10">
        <v>1272960</v>
      </c>
      <c r="M45" s="10">
        <v>1018368</v>
      </c>
      <c r="N45" s="10">
        <v>972960</v>
      </c>
      <c r="O45" s="10">
        <v>1018368</v>
      </c>
      <c r="P45" s="10">
        <v>1850000</v>
      </c>
      <c r="Q45" s="11">
        <v>64</v>
      </c>
      <c r="R45" s="11">
        <v>81</v>
      </c>
      <c r="S45" s="11">
        <v>28</v>
      </c>
      <c r="T45" s="10">
        <v>1405</v>
      </c>
      <c r="U45" s="11">
        <v>222</v>
      </c>
      <c r="V45" s="11" t="s">
        <v>58</v>
      </c>
      <c r="W45" s="6" t="s">
        <v>114</v>
      </c>
    </row>
    <row r="46" spans="1:23" x14ac:dyDescent="0.2">
      <c r="A46" s="6" t="s">
        <v>53</v>
      </c>
      <c r="B46" s="6" t="s">
        <v>54</v>
      </c>
      <c r="C46" s="11">
        <v>2356</v>
      </c>
      <c r="D46" s="6" t="s">
        <v>56</v>
      </c>
      <c r="E46" s="17">
        <v>45475</v>
      </c>
      <c r="F46" s="6" t="s">
        <v>25</v>
      </c>
      <c r="G46" s="6" t="s">
        <v>78</v>
      </c>
      <c r="H46" s="9">
        <v>12729.6</v>
      </c>
      <c r="I46" s="10">
        <v>18000</v>
      </c>
      <c r="J46" s="7">
        <v>-0.2928</v>
      </c>
      <c r="K46" s="9">
        <v>831632</v>
      </c>
      <c r="L46" s="10">
        <v>1272960</v>
      </c>
      <c r="M46" s="10">
        <v>1018368</v>
      </c>
      <c r="N46" s="10">
        <v>972960</v>
      </c>
      <c r="O46" s="10">
        <v>1018368</v>
      </c>
      <c r="P46" s="10">
        <v>1850000</v>
      </c>
      <c r="Q46" s="11">
        <v>64</v>
      </c>
      <c r="R46" s="11">
        <v>78</v>
      </c>
      <c r="S46" s="11">
        <v>27</v>
      </c>
      <c r="T46" s="10">
        <v>1399</v>
      </c>
      <c r="U46" s="11">
        <v>220</v>
      </c>
      <c r="V46" s="11" t="s">
        <v>58</v>
      </c>
      <c r="W46" s="6" t="s">
        <v>114</v>
      </c>
    </row>
    <row r="47" spans="1:23" x14ac:dyDescent="0.2">
      <c r="A47" s="6" t="s">
        <v>53</v>
      </c>
      <c r="B47" s="6" t="s">
        <v>54</v>
      </c>
      <c r="C47" s="11">
        <v>2357</v>
      </c>
      <c r="D47" s="6" t="s">
        <v>56</v>
      </c>
      <c r="E47" s="17">
        <v>45475</v>
      </c>
      <c r="F47" s="6" t="s">
        <v>25</v>
      </c>
      <c r="G47" s="6" t="s">
        <v>84</v>
      </c>
      <c r="H47" s="9">
        <v>12729.6</v>
      </c>
      <c r="I47" s="10">
        <v>18000</v>
      </c>
      <c r="J47" s="7">
        <v>-0.2928</v>
      </c>
      <c r="K47" s="9">
        <v>831632</v>
      </c>
      <c r="L47" s="10">
        <v>1272960</v>
      </c>
      <c r="M47" s="10">
        <v>1018368</v>
      </c>
      <c r="N47" s="10">
        <v>972960</v>
      </c>
      <c r="O47" s="10">
        <v>1018368</v>
      </c>
      <c r="P47" s="10">
        <v>1850000</v>
      </c>
      <c r="Q47" s="11">
        <v>64</v>
      </c>
      <c r="R47" s="11">
        <v>55</v>
      </c>
      <c r="S47" s="11">
        <v>19</v>
      </c>
      <c r="T47" s="10">
        <v>1402</v>
      </c>
      <c r="U47" s="11">
        <v>220</v>
      </c>
      <c r="V47" s="11" t="s">
        <v>58</v>
      </c>
      <c r="W47" s="6" t="s">
        <v>114</v>
      </c>
    </row>
    <row r="48" spans="1:23" x14ac:dyDescent="0.2">
      <c r="A48" s="6" t="s">
        <v>53</v>
      </c>
      <c r="B48" s="6" t="s">
        <v>54</v>
      </c>
      <c r="C48" s="11">
        <v>2359</v>
      </c>
      <c r="D48" s="6" t="s">
        <v>56</v>
      </c>
      <c r="E48" s="17">
        <v>45475</v>
      </c>
      <c r="F48" s="6" t="s">
        <v>25</v>
      </c>
      <c r="G48" s="6" t="s">
        <v>85</v>
      </c>
      <c r="H48" s="9">
        <v>12729.6</v>
      </c>
      <c r="I48" s="10">
        <v>18000</v>
      </c>
      <c r="J48" s="7">
        <v>-0.2928</v>
      </c>
      <c r="K48" s="9">
        <v>831632</v>
      </c>
      <c r="L48" s="10">
        <v>1272960</v>
      </c>
      <c r="M48" s="10">
        <v>1018368</v>
      </c>
      <c r="N48" s="10">
        <v>972960</v>
      </c>
      <c r="O48" s="10">
        <v>1018368</v>
      </c>
      <c r="P48" s="10">
        <v>1850000</v>
      </c>
      <c r="Q48" s="11">
        <v>64</v>
      </c>
      <c r="R48" s="11">
        <v>38</v>
      </c>
      <c r="S48" s="11">
        <v>13</v>
      </c>
      <c r="T48" s="10">
        <v>1401</v>
      </c>
      <c r="U48" s="11">
        <v>223</v>
      </c>
      <c r="V48" s="11" t="s">
        <v>58</v>
      </c>
      <c r="W48" s="6" t="s">
        <v>114</v>
      </c>
    </row>
    <row r="49" spans="1:23" x14ac:dyDescent="0.2">
      <c r="A49" s="6" t="s">
        <v>53</v>
      </c>
      <c r="B49" s="6" t="s">
        <v>54</v>
      </c>
      <c r="C49" s="11">
        <v>2329</v>
      </c>
      <c r="D49" s="6" t="s">
        <v>56</v>
      </c>
      <c r="E49" s="17">
        <v>45475</v>
      </c>
      <c r="F49" s="6" t="s">
        <v>23</v>
      </c>
      <c r="G49" s="6" t="s">
        <v>63</v>
      </c>
      <c r="H49" s="9">
        <v>12674.61</v>
      </c>
      <c r="I49" s="10">
        <v>17900</v>
      </c>
      <c r="J49" s="7">
        <v>-0.29189999999999999</v>
      </c>
      <c r="K49" s="9">
        <v>875031.2</v>
      </c>
      <c r="L49" s="10">
        <v>1267461</v>
      </c>
      <c r="M49" s="10">
        <v>1013969</v>
      </c>
      <c r="N49" s="10">
        <v>967461</v>
      </c>
      <c r="O49" s="10">
        <v>1013969</v>
      </c>
      <c r="P49" s="10">
        <v>1889000</v>
      </c>
      <c r="Q49" s="11">
        <v>92</v>
      </c>
      <c r="R49" s="11">
        <v>45</v>
      </c>
      <c r="S49" s="11">
        <v>15</v>
      </c>
      <c r="T49" s="10">
        <v>1419</v>
      </c>
      <c r="U49" s="11">
        <v>389</v>
      </c>
      <c r="V49" s="11" t="s">
        <v>58</v>
      </c>
      <c r="W49" s="6" t="s">
        <v>114</v>
      </c>
    </row>
    <row r="50" spans="1:23" x14ac:dyDescent="0.2">
      <c r="A50" s="6" t="s">
        <v>53</v>
      </c>
      <c r="B50" s="6" t="s">
        <v>54</v>
      </c>
      <c r="C50" s="11">
        <v>2334</v>
      </c>
      <c r="D50" s="6" t="s">
        <v>56</v>
      </c>
      <c r="E50" s="17">
        <v>45475</v>
      </c>
      <c r="F50" s="6" t="s">
        <v>23</v>
      </c>
      <c r="G50" s="6" t="s">
        <v>66</v>
      </c>
      <c r="H50" s="9">
        <v>12674.61</v>
      </c>
      <c r="I50" s="10">
        <v>17900</v>
      </c>
      <c r="J50" s="7">
        <v>-0.29189999999999999</v>
      </c>
      <c r="K50" s="9">
        <v>875031.2</v>
      </c>
      <c r="L50" s="10">
        <v>1267461</v>
      </c>
      <c r="M50" s="10">
        <v>1013969</v>
      </c>
      <c r="N50" s="10">
        <v>967461</v>
      </c>
      <c r="O50" s="10">
        <v>1013969</v>
      </c>
      <c r="P50" s="10">
        <v>1889000</v>
      </c>
      <c r="Q50" s="11">
        <v>92</v>
      </c>
      <c r="R50" s="11">
        <v>38</v>
      </c>
      <c r="S50" s="11">
        <v>13</v>
      </c>
      <c r="T50" s="10">
        <v>1394</v>
      </c>
      <c r="U50" s="11">
        <v>385</v>
      </c>
      <c r="V50" s="11" t="s">
        <v>58</v>
      </c>
      <c r="W50" s="6" t="s">
        <v>114</v>
      </c>
    </row>
    <row r="51" spans="1:23" x14ac:dyDescent="0.2">
      <c r="A51" s="6" t="s">
        <v>53</v>
      </c>
      <c r="B51" s="6" t="s">
        <v>54</v>
      </c>
      <c r="C51" s="11">
        <v>2328</v>
      </c>
      <c r="D51" s="6" t="s">
        <v>56</v>
      </c>
      <c r="E51" s="17">
        <v>45475</v>
      </c>
      <c r="F51" s="6" t="s">
        <v>23</v>
      </c>
      <c r="G51" s="6" t="s">
        <v>68</v>
      </c>
      <c r="H51" s="9">
        <v>12960.09</v>
      </c>
      <c r="I51" s="10">
        <v>17900</v>
      </c>
      <c r="J51" s="7">
        <v>-0.27600000000000002</v>
      </c>
      <c r="K51" s="9">
        <v>852192.8</v>
      </c>
      <c r="L51" s="10">
        <v>1296009</v>
      </c>
      <c r="M51" s="10">
        <v>1036807</v>
      </c>
      <c r="N51" s="10">
        <v>996009</v>
      </c>
      <c r="O51" s="10">
        <v>1036807</v>
      </c>
      <c r="P51" s="10">
        <v>1889000</v>
      </c>
      <c r="Q51" s="11">
        <v>92</v>
      </c>
      <c r="R51" s="11">
        <v>51</v>
      </c>
      <c r="S51" s="11">
        <v>17</v>
      </c>
      <c r="T51" s="10">
        <v>1410</v>
      </c>
      <c r="U51" s="11">
        <v>390</v>
      </c>
      <c r="V51" s="11" t="s">
        <v>58</v>
      </c>
      <c r="W51" s="6" t="s">
        <v>114</v>
      </c>
    </row>
    <row r="52" spans="1:23" x14ac:dyDescent="0.2">
      <c r="A52" s="6" t="s">
        <v>53</v>
      </c>
      <c r="B52" s="6" t="s">
        <v>54</v>
      </c>
      <c r="C52" s="11">
        <v>2326</v>
      </c>
      <c r="D52" s="6" t="s">
        <v>56</v>
      </c>
      <c r="E52" s="17">
        <v>45475</v>
      </c>
      <c r="F52" s="6" t="s">
        <v>23</v>
      </c>
      <c r="G52" s="6" t="s">
        <v>69</v>
      </c>
      <c r="H52" s="9">
        <v>12962.43</v>
      </c>
      <c r="I52" s="10">
        <v>17900</v>
      </c>
      <c r="J52" s="7">
        <v>-0.27579999999999999</v>
      </c>
      <c r="K52" s="9">
        <v>852005.6</v>
      </c>
      <c r="L52" s="10">
        <v>1296243</v>
      </c>
      <c r="M52" s="10">
        <v>1036994</v>
      </c>
      <c r="N52" s="10">
        <v>996243</v>
      </c>
      <c r="O52" s="10">
        <v>1036994</v>
      </c>
      <c r="P52" s="10">
        <v>1889000</v>
      </c>
      <c r="Q52" s="11">
        <v>92</v>
      </c>
      <c r="R52" s="11">
        <v>73</v>
      </c>
      <c r="S52" s="11">
        <v>25</v>
      </c>
      <c r="T52" s="10">
        <v>1451</v>
      </c>
      <c r="U52" s="11">
        <v>394</v>
      </c>
      <c r="V52" s="11" t="s">
        <v>58</v>
      </c>
      <c r="W52" s="6" t="s">
        <v>114</v>
      </c>
    </row>
    <row r="53" spans="1:23" x14ac:dyDescent="0.2">
      <c r="A53" s="6" t="s">
        <v>53</v>
      </c>
      <c r="B53" s="6" t="s">
        <v>54</v>
      </c>
      <c r="C53" s="11">
        <v>2331</v>
      </c>
      <c r="D53" s="6" t="s">
        <v>56</v>
      </c>
      <c r="E53" s="17">
        <v>45475</v>
      </c>
      <c r="F53" s="6" t="s">
        <v>23</v>
      </c>
      <c r="G53" s="6" t="s">
        <v>70</v>
      </c>
      <c r="H53" s="9">
        <v>12962.43</v>
      </c>
      <c r="I53" s="10">
        <v>17900</v>
      </c>
      <c r="J53" s="7">
        <v>-0.27579999999999999</v>
      </c>
      <c r="K53" s="9">
        <v>852005.6</v>
      </c>
      <c r="L53" s="10">
        <v>1296243</v>
      </c>
      <c r="M53" s="10">
        <v>1036994</v>
      </c>
      <c r="N53" s="10">
        <v>996243</v>
      </c>
      <c r="O53" s="10">
        <v>1036994</v>
      </c>
      <c r="P53" s="10">
        <v>1889000</v>
      </c>
      <c r="Q53" s="11">
        <v>92</v>
      </c>
      <c r="R53" s="11">
        <v>41</v>
      </c>
      <c r="S53" s="11">
        <v>14</v>
      </c>
      <c r="T53" s="10">
        <v>1410</v>
      </c>
      <c r="U53" s="11">
        <v>392</v>
      </c>
      <c r="V53" s="11" t="s">
        <v>58</v>
      </c>
      <c r="W53" s="6" t="s">
        <v>114</v>
      </c>
    </row>
    <row r="54" spans="1:23" x14ac:dyDescent="0.2">
      <c r="A54" s="6" t="s">
        <v>53</v>
      </c>
      <c r="B54" s="6" t="s">
        <v>54</v>
      </c>
      <c r="C54" s="11">
        <v>2320</v>
      </c>
      <c r="D54" s="6" t="s">
        <v>56</v>
      </c>
      <c r="E54" s="17">
        <v>45475</v>
      </c>
      <c r="F54" s="6" t="s">
        <v>26</v>
      </c>
      <c r="G54" s="6" t="s">
        <v>65</v>
      </c>
      <c r="H54" s="9">
        <v>19457.099999999999</v>
      </c>
      <c r="I54" s="10">
        <v>26700</v>
      </c>
      <c r="J54" s="7">
        <v>-0.27129999999999999</v>
      </c>
      <c r="K54" s="9">
        <v>843290</v>
      </c>
      <c r="L54" s="10">
        <v>1945710</v>
      </c>
      <c r="M54" s="10">
        <v>1556568</v>
      </c>
      <c r="N54" s="10">
        <v>1645710</v>
      </c>
      <c r="O54" s="10">
        <v>1645710</v>
      </c>
      <c r="P54" s="10">
        <v>2489000</v>
      </c>
      <c r="Q54" s="11">
        <v>52</v>
      </c>
      <c r="R54" s="11">
        <v>70</v>
      </c>
      <c r="S54" s="11">
        <v>24</v>
      </c>
      <c r="T54" s="10">
        <v>2398</v>
      </c>
      <c r="U54" s="11">
        <v>315</v>
      </c>
      <c r="V54" s="11" t="s">
        <v>58</v>
      </c>
      <c r="W54" s="6" t="s">
        <v>114</v>
      </c>
    </row>
    <row r="55" spans="1:23" x14ac:dyDescent="0.2">
      <c r="A55" s="6" t="s">
        <v>53</v>
      </c>
      <c r="B55" s="6" t="s">
        <v>54</v>
      </c>
      <c r="C55" s="11">
        <v>2324</v>
      </c>
      <c r="D55" s="6" t="s">
        <v>56</v>
      </c>
      <c r="E55" s="17">
        <v>45475</v>
      </c>
      <c r="F55" s="6" t="s">
        <v>26</v>
      </c>
      <c r="G55" s="6" t="s">
        <v>91</v>
      </c>
      <c r="H55" s="9">
        <v>19458.27</v>
      </c>
      <c r="I55" s="10">
        <v>26700</v>
      </c>
      <c r="J55" s="7">
        <v>-0.2712</v>
      </c>
      <c r="K55" s="9">
        <v>843173</v>
      </c>
      <c r="L55" s="10">
        <v>1945827</v>
      </c>
      <c r="M55" s="10">
        <v>1556662</v>
      </c>
      <c r="N55" s="10">
        <v>1645827</v>
      </c>
      <c r="O55" s="10">
        <v>1645827</v>
      </c>
      <c r="P55" s="10">
        <v>2489000</v>
      </c>
      <c r="Q55" s="11">
        <v>52</v>
      </c>
      <c r="R55" s="11">
        <v>53</v>
      </c>
      <c r="S55" s="11">
        <v>18</v>
      </c>
      <c r="T55" s="10">
        <v>2393</v>
      </c>
      <c r="U55" s="11">
        <v>318</v>
      </c>
      <c r="V55" s="11" t="s">
        <v>58</v>
      </c>
      <c r="W55" s="6" t="s">
        <v>114</v>
      </c>
    </row>
    <row r="56" spans="1:23" x14ac:dyDescent="0.2">
      <c r="A56" s="6" t="s">
        <v>53</v>
      </c>
      <c r="B56" s="6" t="s">
        <v>54</v>
      </c>
      <c r="C56" s="11">
        <v>2332</v>
      </c>
      <c r="D56" s="6" t="s">
        <v>56</v>
      </c>
      <c r="E56" s="17">
        <v>45475</v>
      </c>
      <c r="F56" s="6" t="s">
        <v>23</v>
      </c>
      <c r="G56" s="6" t="s">
        <v>71</v>
      </c>
      <c r="H56" s="9">
        <v>13125.06</v>
      </c>
      <c r="I56" s="10">
        <v>17900</v>
      </c>
      <c r="J56" s="7">
        <v>-0.26679999999999998</v>
      </c>
      <c r="K56" s="9">
        <v>838995.2</v>
      </c>
      <c r="L56" s="10">
        <v>1312506</v>
      </c>
      <c r="M56" s="10">
        <v>1050005</v>
      </c>
      <c r="N56" s="10">
        <v>1012506</v>
      </c>
      <c r="O56" s="10">
        <v>1050005</v>
      </c>
      <c r="P56" s="10">
        <v>1889000</v>
      </c>
      <c r="Q56" s="11">
        <v>92</v>
      </c>
      <c r="R56" s="11">
        <v>41</v>
      </c>
      <c r="S56" s="11">
        <v>14</v>
      </c>
      <c r="T56" s="10">
        <v>1379</v>
      </c>
      <c r="U56" s="11">
        <v>380</v>
      </c>
      <c r="V56" s="11" t="s">
        <v>58</v>
      </c>
      <c r="W56" s="6" t="s">
        <v>114</v>
      </c>
    </row>
    <row r="57" spans="1:23" x14ac:dyDescent="0.2">
      <c r="A57" s="6" t="s">
        <v>53</v>
      </c>
      <c r="B57" s="6" t="s">
        <v>54</v>
      </c>
      <c r="C57" s="11">
        <v>2383</v>
      </c>
      <c r="D57" s="6" t="s">
        <v>56</v>
      </c>
      <c r="E57" s="17">
        <v>45475</v>
      </c>
      <c r="F57" s="6" t="s">
        <v>28</v>
      </c>
      <c r="G57" s="6" t="s">
        <v>73</v>
      </c>
      <c r="H57" s="9">
        <v>14811.03</v>
      </c>
      <c r="I57" s="10">
        <v>20200</v>
      </c>
      <c r="J57" s="7">
        <v>-0.26679999999999998</v>
      </c>
      <c r="K57" s="9">
        <v>385117.6</v>
      </c>
      <c r="L57" s="10">
        <v>1481103</v>
      </c>
      <c r="M57" s="10">
        <v>1184882</v>
      </c>
      <c r="N57" s="10">
        <v>1181103</v>
      </c>
      <c r="O57" s="10">
        <v>1184882</v>
      </c>
      <c r="P57" s="10">
        <v>1570000</v>
      </c>
      <c r="Q57" s="11">
        <v>10</v>
      </c>
      <c r="R57" s="11">
        <v>138</v>
      </c>
      <c r="S57" s="11">
        <v>48</v>
      </c>
      <c r="T57" s="11">
        <v>571</v>
      </c>
      <c r="U57" s="11">
        <v>61</v>
      </c>
      <c r="V57" s="11" t="s">
        <v>58</v>
      </c>
      <c r="W57" s="6" t="s">
        <v>114</v>
      </c>
    </row>
    <row r="58" spans="1:23" x14ac:dyDescent="0.2">
      <c r="A58" s="6" t="s">
        <v>53</v>
      </c>
      <c r="B58" s="6" t="s">
        <v>54</v>
      </c>
      <c r="C58" s="11">
        <v>2330</v>
      </c>
      <c r="D58" s="6" t="s">
        <v>56</v>
      </c>
      <c r="E58" s="17">
        <v>45475</v>
      </c>
      <c r="F58" s="6" t="s">
        <v>23</v>
      </c>
      <c r="G58" s="6" t="s">
        <v>72</v>
      </c>
      <c r="H58" s="9">
        <v>13157.82</v>
      </c>
      <c r="I58" s="10">
        <v>17900</v>
      </c>
      <c r="J58" s="7">
        <v>-0.26490000000000002</v>
      </c>
      <c r="K58" s="9">
        <v>836374.4</v>
      </c>
      <c r="L58" s="10">
        <v>1315782</v>
      </c>
      <c r="M58" s="10">
        <v>1052626</v>
      </c>
      <c r="N58" s="10">
        <v>1015782</v>
      </c>
      <c r="O58" s="10">
        <v>1052626</v>
      </c>
      <c r="P58" s="10">
        <v>1889000</v>
      </c>
      <c r="Q58" s="11">
        <v>92</v>
      </c>
      <c r="R58" s="11">
        <v>42</v>
      </c>
      <c r="S58" s="11">
        <v>14</v>
      </c>
      <c r="T58" s="10">
        <v>1414</v>
      </c>
      <c r="U58" s="11">
        <v>394</v>
      </c>
      <c r="V58" s="11" t="s">
        <v>58</v>
      </c>
      <c r="W58" s="6" t="s">
        <v>114</v>
      </c>
    </row>
    <row r="59" spans="1:23" x14ac:dyDescent="0.2">
      <c r="A59" s="6" t="s">
        <v>53</v>
      </c>
      <c r="B59" s="6" t="s">
        <v>54</v>
      </c>
      <c r="C59" s="11">
        <v>2333</v>
      </c>
      <c r="D59" s="6" t="s">
        <v>56</v>
      </c>
      <c r="E59" s="17">
        <v>45475</v>
      </c>
      <c r="F59" s="6" t="s">
        <v>23</v>
      </c>
      <c r="G59" s="6" t="s">
        <v>75</v>
      </c>
      <c r="H59" s="9">
        <v>13258.44</v>
      </c>
      <c r="I59" s="10">
        <v>17900</v>
      </c>
      <c r="J59" s="7">
        <v>-0.25929999999999997</v>
      </c>
      <c r="K59" s="9">
        <v>828324.8</v>
      </c>
      <c r="L59" s="10">
        <v>1325844</v>
      </c>
      <c r="M59" s="10">
        <v>1060675</v>
      </c>
      <c r="N59" s="10">
        <v>1025844</v>
      </c>
      <c r="O59" s="10">
        <v>1060675</v>
      </c>
      <c r="P59" s="10">
        <v>1889000</v>
      </c>
      <c r="Q59" s="11">
        <v>92</v>
      </c>
      <c r="R59" s="11">
        <v>39</v>
      </c>
      <c r="S59" s="11">
        <v>13</v>
      </c>
      <c r="T59" s="10">
        <v>1368</v>
      </c>
      <c r="U59" s="11">
        <v>382</v>
      </c>
      <c r="V59" s="11" t="s">
        <v>58</v>
      </c>
      <c r="W59" s="6" t="s">
        <v>114</v>
      </c>
    </row>
    <row r="60" spans="1:23" x14ac:dyDescent="0.2">
      <c r="A60" s="6" t="s">
        <v>53</v>
      </c>
      <c r="B60" s="6" t="s">
        <v>54</v>
      </c>
      <c r="C60" s="11">
        <v>2382</v>
      </c>
      <c r="D60" s="6" t="s">
        <v>56</v>
      </c>
      <c r="E60" s="17">
        <v>45475</v>
      </c>
      <c r="F60" s="6" t="s">
        <v>28</v>
      </c>
      <c r="G60" s="6" t="s">
        <v>62</v>
      </c>
      <c r="H60" s="9">
        <v>14968.98</v>
      </c>
      <c r="I60" s="10">
        <v>20200</v>
      </c>
      <c r="J60" s="7">
        <v>-0.25900000000000001</v>
      </c>
      <c r="K60" s="9">
        <v>372481.6</v>
      </c>
      <c r="L60" s="10">
        <v>1496898</v>
      </c>
      <c r="M60" s="10">
        <v>1197518</v>
      </c>
      <c r="N60" s="10">
        <v>1196898</v>
      </c>
      <c r="O60" s="10">
        <v>1197518</v>
      </c>
      <c r="P60" s="10">
        <v>1570000</v>
      </c>
      <c r="Q60" s="11">
        <v>10</v>
      </c>
      <c r="R60" s="11">
        <v>176</v>
      </c>
      <c r="S60" s="11">
        <v>61</v>
      </c>
      <c r="T60" s="11">
        <v>608</v>
      </c>
      <c r="U60" s="11">
        <v>58</v>
      </c>
      <c r="V60" s="11" t="s">
        <v>58</v>
      </c>
      <c r="W60" s="6" t="s">
        <v>114</v>
      </c>
    </row>
    <row r="61" spans="1:23" x14ac:dyDescent="0.2">
      <c r="A61" s="6" t="s">
        <v>53</v>
      </c>
      <c r="B61" s="6" t="s">
        <v>54</v>
      </c>
      <c r="C61" s="11">
        <v>2323</v>
      </c>
      <c r="D61" s="6" t="s">
        <v>56</v>
      </c>
      <c r="E61" s="17">
        <v>45475</v>
      </c>
      <c r="F61" s="6" t="s">
        <v>26</v>
      </c>
      <c r="G61" s="6" t="s">
        <v>95</v>
      </c>
      <c r="H61" s="9">
        <v>19854.900000000001</v>
      </c>
      <c r="I61" s="10">
        <v>26700</v>
      </c>
      <c r="J61" s="7">
        <v>-0.25640000000000002</v>
      </c>
      <c r="K61" s="9">
        <v>803510</v>
      </c>
      <c r="L61" s="10">
        <v>1985490</v>
      </c>
      <c r="M61" s="10">
        <v>1588392</v>
      </c>
      <c r="N61" s="10">
        <v>1685490</v>
      </c>
      <c r="O61" s="10">
        <v>1685490</v>
      </c>
      <c r="P61" s="10">
        <v>2489000</v>
      </c>
      <c r="Q61" s="11">
        <v>52</v>
      </c>
      <c r="R61" s="11">
        <v>60</v>
      </c>
      <c r="S61" s="11">
        <v>21</v>
      </c>
      <c r="T61" s="10">
        <v>2405</v>
      </c>
      <c r="U61" s="11">
        <v>313</v>
      </c>
      <c r="V61" s="11" t="s">
        <v>58</v>
      </c>
      <c r="W61" s="6" t="s">
        <v>114</v>
      </c>
    </row>
    <row r="62" spans="1:23" x14ac:dyDescent="0.2">
      <c r="A62" s="6" t="s">
        <v>53</v>
      </c>
      <c r="B62" s="6" t="s">
        <v>54</v>
      </c>
      <c r="C62" s="11">
        <v>2327</v>
      </c>
      <c r="D62" s="6" t="s">
        <v>56</v>
      </c>
      <c r="E62" s="17">
        <v>45475</v>
      </c>
      <c r="F62" s="6" t="s">
        <v>23</v>
      </c>
      <c r="G62" s="6" t="s">
        <v>72</v>
      </c>
      <c r="H62" s="9">
        <v>13315.77</v>
      </c>
      <c r="I62" s="10">
        <v>17900</v>
      </c>
      <c r="J62" s="7">
        <v>-0.25609999999999999</v>
      </c>
      <c r="K62" s="9">
        <v>823738.4</v>
      </c>
      <c r="L62" s="10">
        <v>1331577</v>
      </c>
      <c r="M62" s="10">
        <v>1065262</v>
      </c>
      <c r="N62" s="10">
        <v>1031577</v>
      </c>
      <c r="O62" s="10">
        <v>1065262</v>
      </c>
      <c r="P62" s="10">
        <v>1889000</v>
      </c>
      <c r="Q62" s="11">
        <v>92</v>
      </c>
      <c r="R62" s="11">
        <v>73</v>
      </c>
      <c r="S62" s="11">
        <v>25</v>
      </c>
      <c r="T62" s="10">
        <v>1470</v>
      </c>
      <c r="U62" s="11">
        <v>406</v>
      </c>
      <c r="V62" s="11" t="s">
        <v>58</v>
      </c>
      <c r="W62" s="6" t="s">
        <v>114</v>
      </c>
    </row>
    <row r="63" spans="1:23" x14ac:dyDescent="0.2">
      <c r="A63" s="6" t="s">
        <v>53</v>
      </c>
      <c r="B63" s="6" t="s">
        <v>54</v>
      </c>
      <c r="C63" s="11">
        <v>2372</v>
      </c>
      <c r="D63" s="6" t="s">
        <v>56</v>
      </c>
      <c r="E63" s="17">
        <v>45475</v>
      </c>
      <c r="F63" s="6" t="s">
        <v>30</v>
      </c>
      <c r="G63" s="6" t="s">
        <v>96</v>
      </c>
      <c r="H63" s="9">
        <v>9361.17</v>
      </c>
      <c r="I63" s="10">
        <v>12400</v>
      </c>
      <c r="J63" s="7">
        <v>-0.24510000000000001</v>
      </c>
      <c r="K63" s="9">
        <v>572106.4</v>
      </c>
      <c r="L63" s="10">
        <v>936117</v>
      </c>
      <c r="M63" s="10">
        <v>748894</v>
      </c>
      <c r="N63" s="10">
        <v>636117</v>
      </c>
      <c r="O63" s="10">
        <v>748894</v>
      </c>
      <c r="P63" s="10">
        <v>1321000</v>
      </c>
      <c r="Q63" s="11">
        <v>9</v>
      </c>
      <c r="R63" s="11">
        <v>48</v>
      </c>
      <c r="S63" s="11">
        <v>24</v>
      </c>
      <c r="T63" s="11">
        <v>184</v>
      </c>
      <c r="U63" s="11">
        <v>93</v>
      </c>
      <c r="V63" s="11" t="s">
        <v>90</v>
      </c>
      <c r="W63" s="6" t="s">
        <v>114</v>
      </c>
    </row>
    <row r="64" spans="1:23" x14ac:dyDescent="0.2">
      <c r="A64" s="6" t="s">
        <v>53</v>
      </c>
      <c r="B64" s="6" t="s">
        <v>54</v>
      </c>
      <c r="C64" s="11">
        <v>2336</v>
      </c>
      <c r="D64" s="6" t="s">
        <v>56</v>
      </c>
      <c r="E64" s="17">
        <v>45475</v>
      </c>
      <c r="F64" s="6" t="s">
        <v>29</v>
      </c>
      <c r="G64" s="6" t="s">
        <v>97</v>
      </c>
      <c r="H64" s="9">
        <v>22131.72</v>
      </c>
      <c r="I64" s="10">
        <v>29300</v>
      </c>
      <c r="J64" s="7">
        <v>-0.2447</v>
      </c>
      <c r="K64" s="9">
        <v>1356828</v>
      </c>
      <c r="L64" s="10">
        <v>2213172</v>
      </c>
      <c r="M64" s="10">
        <v>1770538</v>
      </c>
      <c r="N64" s="10">
        <v>1913172</v>
      </c>
      <c r="O64" s="10">
        <v>1913172</v>
      </c>
      <c r="P64" s="10">
        <v>3270000</v>
      </c>
      <c r="Q64" s="11">
        <v>14</v>
      </c>
      <c r="R64" s="11">
        <v>70</v>
      </c>
      <c r="S64" s="11">
        <v>24</v>
      </c>
      <c r="T64" s="10">
        <v>1428</v>
      </c>
      <c r="U64" s="11">
        <v>274</v>
      </c>
      <c r="V64" s="11" t="s">
        <v>58</v>
      </c>
      <c r="W64" s="6" t="s">
        <v>114</v>
      </c>
    </row>
    <row r="65" spans="1:23" x14ac:dyDescent="0.2">
      <c r="A65" s="6" t="s">
        <v>53</v>
      </c>
      <c r="B65" s="6" t="s">
        <v>54</v>
      </c>
      <c r="C65" s="11">
        <v>2337</v>
      </c>
      <c r="D65" s="6" t="s">
        <v>56</v>
      </c>
      <c r="E65" s="17">
        <v>45475</v>
      </c>
      <c r="F65" s="6" t="s">
        <v>29</v>
      </c>
      <c r="G65" s="6" t="s">
        <v>98</v>
      </c>
      <c r="H65" s="9">
        <v>22131.72</v>
      </c>
      <c r="I65" s="10">
        <v>29300</v>
      </c>
      <c r="J65" s="7">
        <v>-0.2447</v>
      </c>
      <c r="K65" s="9">
        <v>1356828</v>
      </c>
      <c r="L65" s="10">
        <v>2213172</v>
      </c>
      <c r="M65" s="10">
        <v>1770538</v>
      </c>
      <c r="N65" s="10">
        <v>1913172</v>
      </c>
      <c r="O65" s="10">
        <v>1913172</v>
      </c>
      <c r="P65" s="10">
        <v>3270000</v>
      </c>
      <c r="Q65" s="11">
        <v>14</v>
      </c>
      <c r="R65" s="11">
        <v>61</v>
      </c>
      <c r="S65" s="11">
        <v>21</v>
      </c>
      <c r="T65" s="10">
        <v>1410</v>
      </c>
      <c r="U65" s="11">
        <v>278</v>
      </c>
      <c r="V65" s="11" t="s">
        <v>58</v>
      </c>
      <c r="W65" s="6" t="s">
        <v>114</v>
      </c>
    </row>
    <row r="66" spans="1:23" x14ac:dyDescent="0.2">
      <c r="A66" s="6" t="s">
        <v>53</v>
      </c>
      <c r="B66" s="6" t="s">
        <v>54</v>
      </c>
      <c r="C66" s="11">
        <v>2338</v>
      </c>
      <c r="D66" s="6" t="s">
        <v>56</v>
      </c>
      <c r="E66" s="17">
        <v>45475</v>
      </c>
      <c r="F66" s="6" t="s">
        <v>29</v>
      </c>
      <c r="G66" s="6" t="s">
        <v>99</v>
      </c>
      <c r="H66" s="9">
        <v>22131.72</v>
      </c>
      <c r="I66" s="10">
        <v>29300</v>
      </c>
      <c r="J66" s="7">
        <v>-0.2447</v>
      </c>
      <c r="K66" s="9">
        <v>1356828</v>
      </c>
      <c r="L66" s="10">
        <v>2213172</v>
      </c>
      <c r="M66" s="10">
        <v>1770538</v>
      </c>
      <c r="N66" s="10">
        <v>1913172</v>
      </c>
      <c r="O66" s="10">
        <v>1913172</v>
      </c>
      <c r="P66" s="10">
        <v>3270000</v>
      </c>
      <c r="Q66" s="11">
        <v>14</v>
      </c>
      <c r="R66" s="11">
        <v>56</v>
      </c>
      <c r="S66" s="11">
        <v>19</v>
      </c>
      <c r="T66" s="10">
        <v>1394</v>
      </c>
      <c r="U66" s="11">
        <v>279</v>
      </c>
      <c r="V66" s="11" t="s">
        <v>58</v>
      </c>
      <c r="W66" s="6" t="s">
        <v>114</v>
      </c>
    </row>
    <row r="67" spans="1:23" x14ac:dyDescent="0.2">
      <c r="A67" s="6" t="s">
        <v>53</v>
      </c>
      <c r="B67" s="6" t="s">
        <v>54</v>
      </c>
      <c r="C67" s="11">
        <v>2385</v>
      </c>
      <c r="D67" s="6" t="s">
        <v>56</v>
      </c>
      <c r="E67" s="17">
        <v>45475</v>
      </c>
      <c r="F67" s="6" t="s">
        <v>28</v>
      </c>
      <c r="G67" s="6" t="s">
        <v>92</v>
      </c>
      <c r="H67" s="9">
        <v>15268.5</v>
      </c>
      <c r="I67" s="10">
        <v>20200</v>
      </c>
      <c r="J67" s="7">
        <v>-0.24410000000000001</v>
      </c>
      <c r="K67" s="9">
        <v>343150</v>
      </c>
      <c r="L67" s="10">
        <v>1526850</v>
      </c>
      <c r="M67" s="10">
        <v>1221480</v>
      </c>
      <c r="N67" s="10">
        <v>1226850</v>
      </c>
      <c r="O67" s="10">
        <v>1226850</v>
      </c>
      <c r="P67" s="10">
        <v>1570000</v>
      </c>
      <c r="Q67" s="11">
        <v>10</v>
      </c>
      <c r="R67" s="11">
        <v>72</v>
      </c>
      <c r="S67" s="11">
        <v>25</v>
      </c>
      <c r="T67" s="11">
        <v>549</v>
      </c>
      <c r="U67" s="11">
        <v>59</v>
      </c>
      <c r="V67" s="11" t="s">
        <v>58</v>
      </c>
      <c r="W67" s="6" t="s">
        <v>114</v>
      </c>
    </row>
    <row r="68" spans="1:23" x14ac:dyDescent="0.2">
      <c r="A68" s="6" t="s">
        <v>53</v>
      </c>
      <c r="B68" s="6" t="s">
        <v>54</v>
      </c>
      <c r="C68" s="11">
        <v>2386</v>
      </c>
      <c r="D68" s="6" t="s">
        <v>56</v>
      </c>
      <c r="E68" s="17">
        <v>45475</v>
      </c>
      <c r="F68" s="6" t="s">
        <v>28</v>
      </c>
      <c r="G68" s="6" t="s">
        <v>93</v>
      </c>
      <c r="H68" s="9">
        <v>15268.5</v>
      </c>
      <c r="I68" s="10">
        <v>20200</v>
      </c>
      <c r="J68" s="7">
        <v>-0.24410000000000001</v>
      </c>
      <c r="K68" s="9">
        <v>343150</v>
      </c>
      <c r="L68" s="10">
        <v>1526850</v>
      </c>
      <c r="M68" s="10">
        <v>1221480</v>
      </c>
      <c r="N68" s="10">
        <v>1226850</v>
      </c>
      <c r="O68" s="10">
        <v>1226850</v>
      </c>
      <c r="P68" s="10">
        <v>1570000</v>
      </c>
      <c r="Q68" s="11">
        <v>10</v>
      </c>
      <c r="R68" s="11">
        <v>53</v>
      </c>
      <c r="S68" s="11">
        <v>18</v>
      </c>
      <c r="T68" s="11">
        <v>544</v>
      </c>
      <c r="U68" s="11">
        <v>56</v>
      </c>
      <c r="V68" s="11" t="s">
        <v>58</v>
      </c>
      <c r="W68" s="6" t="s">
        <v>114</v>
      </c>
    </row>
    <row r="69" spans="1:23" x14ac:dyDescent="0.2">
      <c r="A69" s="6" t="s">
        <v>53</v>
      </c>
      <c r="B69" s="6" t="s">
        <v>54</v>
      </c>
      <c r="C69" s="11">
        <v>2387</v>
      </c>
      <c r="D69" s="6" t="s">
        <v>56</v>
      </c>
      <c r="E69" s="17">
        <v>45475</v>
      </c>
      <c r="F69" s="6" t="s">
        <v>28</v>
      </c>
      <c r="G69" s="6" t="s">
        <v>94</v>
      </c>
      <c r="H69" s="9">
        <v>15268.5</v>
      </c>
      <c r="I69" s="10">
        <v>20200</v>
      </c>
      <c r="J69" s="7">
        <v>-0.24410000000000001</v>
      </c>
      <c r="K69" s="9">
        <v>343150</v>
      </c>
      <c r="L69" s="10">
        <v>1526850</v>
      </c>
      <c r="M69" s="10">
        <v>1221480</v>
      </c>
      <c r="N69" s="10">
        <v>1226850</v>
      </c>
      <c r="O69" s="10">
        <v>1226850</v>
      </c>
      <c r="P69" s="10">
        <v>1570000</v>
      </c>
      <c r="Q69" s="11">
        <v>10</v>
      </c>
      <c r="R69" s="11">
        <v>37</v>
      </c>
      <c r="S69" s="11">
        <v>12</v>
      </c>
      <c r="T69" s="11">
        <v>548</v>
      </c>
      <c r="U69" s="11">
        <v>60</v>
      </c>
      <c r="V69" s="11" t="s">
        <v>58</v>
      </c>
      <c r="W69" s="6" t="s">
        <v>114</v>
      </c>
    </row>
    <row r="70" spans="1:23" x14ac:dyDescent="0.2">
      <c r="A70" s="6" t="s">
        <v>53</v>
      </c>
      <c r="B70" s="6" t="s">
        <v>54</v>
      </c>
      <c r="C70" s="11">
        <v>2322</v>
      </c>
      <c r="D70" s="6" t="s">
        <v>56</v>
      </c>
      <c r="E70" s="17">
        <v>45475</v>
      </c>
      <c r="F70" s="6" t="s">
        <v>26</v>
      </c>
      <c r="G70" s="6" t="s">
        <v>86</v>
      </c>
      <c r="H70" s="9">
        <v>20250.36</v>
      </c>
      <c r="I70" s="10">
        <v>26700</v>
      </c>
      <c r="J70" s="7">
        <v>-0.24160000000000001</v>
      </c>
      <c r="K70" s="9">
        <v>763964</v>
      </c>
      <c r="L70" s="10">
        <v>2025036</v>
      </c>
      <c r="M70" s="10">
        <v>1620029</v>
      </c>
      <c r="N70" s="10">
        <v>1725036</v>
      </c>
      <c r="O70" s="10">
        <v>1725036</v>
      </c>
      <c r="P70" s="10">
        <v>2489000</v>
      </c>
      <c r="Q70" s="11">
        <v>52</v>
      </c>
      <c r="R70" s="11">
        <v>64</v>
      </c>
      <c r="S70" s="11">
        <v>22</v>
      </c>
      <c r="T70" s="10">
        <v>2368</v>
      </c>
      <c r="U70" s="11">
        <v>311</v>
      </c>
      <c r="V70" s="11" t="s">
        <v>58</v>
      </c>
      <c r="W70" s="6" t="s">
        <v>114</v>
      </c>
    </row>
    <row r="71" spans="1:23" x14ac:dyDescent="0.2">
      <c r="A71" s="6" t="s">
        <v>53</v>
      </c>
      <c r="B71" s="6" t="s">
        <v>54</v>
      </c>
      <c r="C71" s="11">
        <v>2373</v>
      </c>
      <c r="D71" s="6" t="s">
        <v>56</v>
      </c>
      <c r="E71" s="17">
        <v>45475</v>
      </c>
      <c r="F71" s="6" t="s">
        <v>30</v>
      </c>
      <c r="G71" s="6" t="s">
        <v>100</v>
      </c>
      <c r="H71" s="9">
        <v>9484.02</v>
      </c>
      <c r="I71" s="10">
        <v>12400</v>
      </c>
      <c r="J71" s="7">
        <v>-0.23519999999999999</v>
      </c>
      <c r="K71" s="9">
        <v>562278.40000000002</v>
      </c>
      <c r="L71" s="10">
        <v>948402</v>
      </c>
      <c r="M71" s="10">
        <v>758722</v>
      </c>
      <c r="N71" s="10">
        <v>648402</v>
      </c>
      <c r="O71" s="10">
        <v>758722</v>
      </c>
      <c r="P71" s="10">
        <v>1321000</v>
      </c>
      <c r="Q71" s="11">
        <v>9</v>
      </c>
      <c r="R71" s="11">
        <v>39</v>
      </c>
      <c r="S71" s="11">
        <v>19</v>
      </c>
      <c r="T71" s="11">
        <v>165</v>
      </c>
      <c r="U71" s="11">
        <v>95</v>
      </c>
      <c r="V71" s="11" t="s">
        <v>90</v>
      </c>
      <c r="W71" s="6" t="s">
        <v>114</v>
      </c>
    </row>
    <row r="72" spans="1:23" x14ac:dyDescent="0.2">
      <c r="A72" s="6" t="s">
        <v>53</v>
      </c>
      <c r="B72" s="6" t="s">
        <v>54</v>
      </c>
      <c r="C72" s="11">
        <v>2377</v>
      </c>
      <c r="D72" s="6" t="s">
        <v>56</v>
      </c>
      <c r="E72" s="17">
        <v>45475</v>
      </c>
      <c r="F72" s="6" t="s">
        <v>32</v>
      </c>
      <c r="G72" s="6" t="s">
        <v>109</v>
      </c>
      <c r="H72" s="9">
        <v>12696.84</v>
      </c>
      <c r="I72" s="10">
        <v>16500</v>
      </c>
      <c r="J72" s="7">
        <v>-0.23050000000000001</v>
      </c>
      <c r="K72" s="9">
        <v>667252.80000000005</v>
      </c>
      <c r="L72" s="10">
        <v>1269684</v>
      </c>
      <c r="M72" s="10">
        <v>1015747</v>
      </c>
      <c r="N72" s="10">
        <v>969684</v>
      </c>
      <c r="O72" s="10">
        <v>1015747</v>
      </c>
      <c r="P72" s="10">
        <v>1683000</v>
      </c>
      <c r="Q72" s="11">
        <v>11</v>
      </c>
      <c r="R72" s="11">
        <v>117</v>
      </c>
      <c r="S72" s="11">
        <v>40</v>
      </c>
      <c r="T72" s="11">
        <v>254</v>
      </c>
      <c r="U72" s="11">
        <v>33</v>
      </c>
      <c r="V72" s="11" t="s">
        <v>90</v>
      </c>
    </row>
    <row r="73" spans="1:23" x14ac:dyDescent="0.2">
      <c r="A73" s="6" t="s">
        <v>53</v>
      </c>
      <c r="B73" s="6" t="s">
        <v>54</v>
      </c>
      <c r="C73" s="11">
        <v>2316</v>
      </c>
      <c r="D73" s="6" t="s">
        <v>56</v>
      </c>
      <c r="E73" s="17">
        <v>45475</v>
      </c>
      <c r="F73" s="6" t="s">
        <v>33</v>
      </c>
      <c r="G73" s="6" t="s">
        <v>110</v>
      </c>
      <c r="H73" s="9">
        <v>29544.84</v>
      </c>
      <c r="I73" s="10">
        <v>32300</v>
      </c>
      <c r="J73" s="7">
        <v>-8.5300000000000001E-2</v>
      </c>
      <c r="K73" s="9">
        <v>622516</v>
      </c>
      <c r="L73" s="10">
        <v>2954484</v>
      </c>
      <c r="M73" s="10">
        <v>2363587</v>
      </c>
      <c r="N73" s="10">
        <v>2654484</v>
      </c>
      <c r="O73" s="10">
        <v>2654484</v>
      </c>
      <c r="P73" s="10">
        <v>3277000</v>
      </c>
      <c r="Q73" s="11">
        <v>255</v>
      </c>
      <c r="R73" s="11">
        <v>46</v>
      </c>
      <c r="S73" s="11">
        <v>16</v>
      </c>
      <c r="T73" s="11">
        <v>497</v>
      </c>
      <c r="U73" s="11">
        <v>340</v>
      </c>
      <c r="V73" s="11" t="s">
        <v>58</v>
      </c>
      <c r="W73" s="6" t="s">
        <v>114</v>
      </c>
    </row>
    <row r="75" spans="1:23" x14ac:dyDescent="0.2">
      <c r="C75" s="15" t="s">
        <v>35</v>
      </c>
    </row>
  </sheetData>
  <autoFilter ref="A1:W73" xr:uid="{00000000-0009-0000-0000-000006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7</vt:i4>
      </vt:variant>
    </vt:vector>
  </HeadingPairs>
  <TitlesOfParts>
    <vt:vector size="7" baseType="lpstr">
      <vt:lpstr>לפי אחוז הנחה</vt:lpstr>
      <vt:lpstr>לפי הנחה כספית</vt:lpstr>
      <vt:lpstr>דירות 3 חדרים</vt:lpstr>
      <vt:lpstr>דירות 4 חדרים</vt:lpstr>
      <vt:lpstr>דירות 5 חדרים</vt:lpstr>
      <vt:lpstr>כל ההגרלות</vt:lpstr>
      <vt:lpstr>דוגמה הגרלות 4 חדרים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סולם ניהול תלמידים</dc:creator>
  <cp:lastModifiedBy>סולם ניהול תלמידים</cp:lastModifiedBy>
  <dcterms:created xsi:type="dcterms:W3CDTF">2024-01-09T21:10:05Z</dcterms:created>
  <dcterms:modified xsi:type="dcterms:W3CDTF">2024-01-09T21:15:23Z</dcterms:modified>
</cp:coreProperties>
</file>