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משתמש\Downloads\"/>
    </mc:Choice>
  </mc:AlternateContent>
  <bookViews>
    <workbookView xWindow="0" yWindow="0" windowWidth="28800" windowHeight="12330"/>
  </bookViews>
  <sheets>
    <sheet name="גיליון1" sheetId="1" r:id="rId1"/>
    <sheet name="גיליון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N2" i="1"/>
  <c r="T3" i="1" l="1"/>
  <c r="P3" i="1"/>
  <c r="V3" i="1"/>
  <c r="R3" i="1"/>
  <c r="Q15" i="1"/>
  <c r="T15" i="1"/>
  <c r="R15" i="1"/>
  <c r="W15" i="1"/>
  <c r="N15" i="1"/>
  <c r="T9" i="1"/>
  <c r="V9" i="1"/>
  <c r="W9" i="1"/>
  <c r="Q9" i="1"/>
  <c r="U17" i="1"/>
  <c r="W17" i="1"/>
  <c r="O17" i="1"/>
  <c r="R17" i="1"/>
  <c r="U14" i="1"/>
  <c r="V14" i="1"/>
  <c r="P14" i="1"/>
  <c r="X14" i="1"/>
  <c r="Q14" i="1"/>
  <c r="Y12" i="1"/>
  <c r="N11" i="1"/>
  <c r="T11" i="1"/>
  <c r="V11" i="1"/>
  <c r="W11" i="1"/>
  <c r="Q11" i="1"/>
  <c r="T10" i="1"/>
  <c r="R10" i="1"/>
  <c r="O7" i="1"/>
  <c r="X7" i="1"/>
  <c r="T2" i="1"/>
  <c r="U6" i="1"/>
  <c r="T6" i="1"/>
  <c r="O6" i="1"/>
  <c r="Y6" i="1"/>
  <c r="R6" i="1"/>
  <c r="P6" i="1"/>
  <c r="X6" i="1"/>
  <c r="V4" i="1"/>
  <c r="U3" i="1"/>
  <c r="U4" i="1"/>
  <c r="S5" i="1"/>
  <c r="S6" i="1"/>
  <c r="Y10" i="1"/>
  <c r="N12" i="1"/>
  <c r="R13" i="1"/>
  <c r="S14" i="1"/>
  <c r="Q17" i="1"/>
  <c r="O2" i="1"/>
  <c r="Y4" i="1"/>
  <c r="S7" i="1"/>
  <c r="S8" i="1"/>
  <c r="U9" i="1"/>
  <c r="S11" i="1"/>
  <c r="V12" i="1"/>
  <c r="S15" i="1"/>
  <c r="S16" i="1"/>
  <c r="O4" i="1" l="1"/>
  <c r="N4" i="1"/>
  <c r="X2" i="1"/>
  <c r="Q2" i="1"/>
  <c r="T5" i="1"/>
  <c r="W13" i="1"/>
  <c r="T13" i="1"/>
  <c r="P7" i="1"/>
  <c r="N10" i="1"/>
  <c r="Q10" i="1"/>
  <c r="Y11" i="1"/>
  <c r="R12" i="1"/>
  <c r="T12" i="1"/>
  <c r="W14" i="1"/>
  <c r="N17" i="1"/>
  <c r="T17" i="1"/>
  <c r="V8" i="1"/>
  <c r="Y9" i="1"/>
  <c r="R9" i="1"/>
  <c r="O15" i="1"/>
  <c r="X3" i="1"/>
  <c r="O3" i="1"/>
  <c r="V16" i="1"/>
  <c r="R4" i="1"/>
  <c r="V5" i="1"/>
  <c r="O5" i="1"/>
  <c r="P13" i="1"/>
  <c r="N7" i="1"/>
  <c r="Q7" i="1"/>
  <c r="Y2" i="1"/>
  <c r="U2" i="1"/>
  <c r="U5" i="1"/>
  <c r="X13" i="1"/>
  <c r="Q13" i="1"/>
  <c r="V7" i="1"/>
  <c r="X10" i="1"/>
  <c r="U10" i="1"/>
  <c r="W8" i="1"/>
  <c r="R2" i="1"/>
  <c r="P2" i="1"/>
  <c r="R5" i="1"/>
  <c r="Y13" i="1"/>
  <c r="O13" i="1"/>
  <c r="Y7" i="1"/>
  <c r="W10" i="1"/>
  <c r="P10" i="1"/>
  <c r="P11" i="1"/>
  <c r="O12" i="1"/>
  <c r="U12" i="1"/>
  <c r="O14" i="1"/>
  <c r="X17" i="1"/>
  <c r="V17" i="1"/>
  <c r="O8" i="1"/>
  <c r="P9" i="1"/>
  <c r="N9" i="1"/>
  <c r="U15" i="1"/>
  <c r="Y3" i="1"/>
  <c r="N3" i="1"/>
  <c r="P16" i="1"/>
  <c r="W12" i="1"/>
  <c r="Q12" i="1"/>
  <c r="X4" i="1"/>
  <c r="T4" i="1"/>
  <c r="Q4" i="1"/>
  <c r="W4" i="1"/>
  <c r="S4" i="1"/>
  <c r="V6" i="1"/>
  <c r="W2" i="1"/>
  <c r="S2" i="1"/>
  <c r="Y5" i="1"/>
  <c r="V13" i="1"/>
  <c r="S13" i="1"/>
  <c r="U7" i="1"/>
  <c r="O10" i="1"/>
  <c r="S10" i="1"/>
  <c r="O11" i="1"/>
  <c r="X12" i="1"/>
  <c r="S12" i="1"/>
  <c r="T14" i="1"/>
  <c r="Y17" i="1"/>
  <c r="S17" i="1"/>
  <c r="T8" i="1"/>
  <c r="X9" i="1"/>
  <c r="S9" i="1"/>
  <c r="P15" i="1"/>
  <c r="Q3" i="1"/>
  <c r="S3" i="1"/>
  <c r="Q16" i="1"/>
  <c r="Y16" i="1"/>
  <c r="P4" i="1"/>
  <c r="Q6" i="1"/>
  <c r="N6" i="1"/>
  <c r="V2" i="1"/>
  <c r="X5" i="1"/>
  <c r="N5" i="1"/>
  <c r="N13" i="1"/>
  <c r="R7" i="1"/>
  <c r="T7" i="1"/>
  <c r="V10" i="1"/>
  <c r="X11" i="1"/>
  <c r="U11" i="1"/>
  <c r="P12" i="1"/>
  <c r="Y14" i="1"/>
  <c r="N14" i="1"/>
  <c r="P17" i="1"/>
  <c r="N8" i="1"/>
  <c r="Q8" i="1"/>
  <c r="O9" i="1"/>
  <c r="X15" i="1"/>
  <c r="Y15" i="1"/>
  <c r="W3" i="1"/>
  <c r="X16" i="1"/>
  <c r="U16" i="1"/>
  <c r="X8" i="1"/>
  <c r="P8" i="1"/>
  <c r="N16" i="1"/>
  <c r="O16" i="1"/>
  <c r="W5" i="1"/>
  <c r="P5" i="1"/>
  <c r="U13" i="1"/>
  <c r="R8" i="1"/>
  <c r="U8" i="1"/>
  <c r="W16" i="1"/>
  <c r="T16" i="1"/>
  <c r="W6" i="1"/>
  <c r="Q5" i="1"/>
  <c r="W7" i="1"/>
  <c r="R11" i="1"/>
  <c r="R14" i="1"/>
  <c r="Y8" i="1"/>
  <c r="V15" i="1"/>
  <c r="R16" i="1"/>
  <c r="Z12" i="1" l="1"/>
  <c r="Z15" i="1"/>
  <c r="Z2" i="1"/>
  <c r="Z16" i="1"/>
  <c r="Z11" i="1"/>
  <c r="Z9" i="1"/>
  <c r="Z17" i="1"/>
  <c r="Z6" i="1"/>
  <c r="Z7" i="1"/>
  <c r="Z8" i="1"/>
  <c r="Z3" i="1"/>
  <c r="Z4" i="1"/>
  <c r="Z14" i="1"/>
  <c r="Z13" i="1"/>
  <c r="Z10" i="1"/>
  <c r="Z5" i="1"/>
</calcChain>
</file>

<file path=xl/sharedStrings.xml><?xml version="1.0" encoding="utf-8"?>
<sst xmlns="http://schemas.openxmlformats.org/spreadsheetml/2006/main" count="62" uniqueCount="59">
  <si>
    <t>עמודה1</t>
  </si>
  <si>
    <t>עמודה2</t>
  </si>
  <si>
    <t>עמודה3</t>
  </si>
  <si>
    <t>עמודה6</t>
  </si>
  <si>
    <t>משה</t>
  </si>
  <si>
    <t>יעקב</t>
  </si>
  <si>
    <t>צבי</t>
  </si>
  <si>
    <t>תחילת תשלום</t>
  </si>
  <si>
    <t>סיום תשלום</t>
  </si>
  <si>
    <t>תחילת  תשלום</t>
  </si>
  <si>
    <t>סיום  תשלום</t>
  </si>
  <si>
    <t>דצמ-19</t>
  </si>
  <si>
    <t>יחזקאל</t>
  </si>
  <si>
    <t>דוד</t>
  </si>
  <si>
    <t>יצחק</t>
  </si>
  <si>
    <t>טוביה</t>
  </si>
  <si>
    <t>אברהם</t>
  </si>
  <si>
    <t>אהרן</t>
  </si>
  <si>
    <t>נטע</t>
  </si>
  <si>
    <t>ישראל</t>
  </si>
  <si>
    <t>מאיר</t>
  </si>
  <si>
    <t>גדליה</t>
  </si>
  <si>
    <t>אשר</t>
  </si>
  <si>
    <t>חיים</t>
  </si>
  <si>
    <t>זאב</t>
  </si>
  <si>
    <t>שם התלמיד</t>
  </si>
  <si>
    <t>שם האב</t>
  </si>
  <si>
    <t>מ.ז. אב</t>
  </si>
  <si>
    <t>חיים דוד</t>
  </si>
  <si>
    <t>נחום</t>
  </si>
  <si>
    <t>צביקה</t>
  </si>
  <si>
    <t>נתן</t>
  </si>
  <si>
    <t>00001</t>
  </si>
  <si>
    <t>00002</t>
  </si>
  <si>
    <t>00003</t>
  </si>
  <si>
    <t>00004</t>
  </si>
  <si>
    <t>00005</t>
  </si>
  <si>
    <t>00006</t>
  </si>
  <si>
    <t>00007</t>
  </si>
  <si>
    <t xml:space="preserve">תחילת תשלום </t>
  </si>
  <si>
    <t xml:space="preserve">סיום תשלום </t>
  </si>
  <si>
    <t>ספט-19</t>
  </si>
  <si>
    <t>אוק-19</t>
  </si>
  <si>
    <t>נוב-19</t>
  </si>
  <si>
    <t>ינו-20</t>
  </si>
  <si>
    <t>פבר-20</t>
  </si>
  <si>
    <t>מרץ-20</t>
  </si>
  <si>
    <t>אפר-20</t>
  </si>
  <si>
    <t>מאי-20</t>
  </si>
  <si>
    <t>יונ-20</t>
  </si>
  <si>
    <t>יול-20</t>
  </si>
  <si>
    <t>אוג-20</t>
  </si>
  <si>
    <t>תשלום עבור...</t>
  </si>
  <si>
    <t>תשלום עבור...2</t>
  </si>
  <si>
    <t>תשלום עבור...3</t>
  </si>
  <si>
    <t>מס' תשלומים</t>
  </si>
  <si>
    <t>מס' תשלומים2</t>
  </si>
  <si>
    <t>מס' תשלומים3</t>
  </si>
  <si>
    <t>סיכום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</si>
</sst>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₪&quot;\ #,##0"/>
    <numFmt numFmtId="165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20">
    <dxf>
      <numFmt numFmtId="19" formatCode="dd/mm/yyyy"/>
    </dxf>
    <dxf>
      <numFmt numFmtId="19" formatCode="dd/mm/yyyy"/>
    </dxf>
    <dxf>
      <numFmt numFmtId="19" formatCode="dd/mm/yyyy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5" formatCode="&quot;₪&quot;\ #,##0.00"/>
      <alignment horizontal="center" vertical="center" textRotation="0" wrapText="0" indent="0" justifyLastLine="0" shrinkToFit="0" readingOrder="0"/>
    </dxf>
    <dxf>
      <numFmt numFmtId="164" formatCode="&quot;₪&quot;\ #,##0"/>
    </dxf>
    <dxf>
      <numFmt numFmtId="164" formatCode="&quot;₪&quot;\ #,##0"/>
    </dxf>
    <dxf>
      <numFmt numFmtId="0" formatCode="General"/>
    </dxf>
    <dxf>
      <numFmt numFmtId="164" formatCode="&quot;₪&quot;\ 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טבלה1" displayName="טבלה1" ref="A1:Z17" totalsRowShown="0">
  <autoFilter ref="A1:Z17"/>
  <tableColumns count="26">
    <tableColumn id="1" name="שם התלמיד"/>
    <tableColumn id="3" name="תשלום עבור..." dataDxfId="19">
      <calculatedColumnFormula>IF(#REF!="גן",290*#REF!,190*#REF!)</calculatedColumnFormula>
    </tableColumn>
    <tableColumn id="23" name="מס' תשלומים" dataDxfId="18">
      <calculatedColumnFormula>#REF!</calculatedColumnFormula>
    </tableColumn>
    <tableColumn id="12" name="תחילת תשלום"/>
    <tableColumn id="13" name="סיום תשלום" dataDxfId="0">
      <calculatedColumnFormula>IF(טבלה1[[#This Row],[תחילת תשלום]]="",DATE(1900,1,1),EDATE(טבלה1[[#This Row],[תחילת תשלום]],טבלה1[[#This Row],[מס'' תשלומים]]-1))</calculatedColumnFormula>
    </tableColumn>
    <tableColumn id="4" name="תשלום עבור...2" dataDxfId="17">
      <calculatedColumnFormula>IF(AND(#REF!&lt;&gt;"א",#REF!&lt;&gt;"גן",#REF!&lt;"י"),60*#REF!,"")</calculatedColumnFormula>
    </tableColumn>
    <tableColumn id="21" name="מס' תשלומים2">
      <calculatedColumnFormula>IF(טבלה1[[#This Row],[תשלום עבור...2]]="","",#REF!)</calculatedColumnFormula>
    </tableColumn>
    <tableColumn id="5" name="תחילת  תשלום"/>
    <tableColumn id="6" name="סיום  תשלום" dataDxfId="2">
      <calculatedColumnFormula>IF(טבלה1[[#This Row],[תחילת  תשלום]]="",DATE(1900,1,1),EDATE(טבלה1[[#This Row],[תחילת  תשלום]],טבלה1[[#This Row],[מס'' תשלומים2]]-1))</calculatedColumnFormula>
    </tableColumn>
    <tableColumn id="16" name="תשלום עבור...3" dataDxfId="16">
      <calculatedColumnFormula>IF(AND(#REF!="זכאי"),#REF!*50,IF(AND(#REF!="לא זכאי"),#REF!*125,""))</calculatedColumnFormula>
    </tableColumn>
    <tableColumn id="17" name="מס' תשלומים3">
      <calculatedColumnFormula>IF(AND(#REF!="זכאי"),5,IF(#REF!="לא זכאי",#REF!,""))</calculatedColumnFormula>
    </tableColumn>
    <tableColumn id="18" name="תחילת תשלום "/>
    <tableColumn id="19" name="סיום תשלום " dataDxfId="1">
      <calculatedColumnFormula>IF(טבלה1[[#This Row],[תחילת תשלום ]]="",DATE(1900,1,1),EDATE(טבלה1[[#This Row],[תחילת תשלום ]],טבלה1[[#This Row],[מס'' תשלומים3]]-1))</calculatedColumnFormula>
    </tableColumn>
    <tableColumn id="28" name="ספט-19" dataDxfId="15">
      <calculatedColumnFormula>IF(AND(N$1&gt;=DATE(YEAR($D2),MONTH($D2),1),$E2&gt;=DATEVALUE(N$1)),$B2/$C2,0)+IF(AND(N$1&gt;=DATE(YEAR($H2),MONTH($H2),1),$I2&gt;=DATEVALUE(N$1)),$F2/$G2,0)+IF(AND(N$1&gt;=DATE(YEAR($L2),MONTH($L2),1),$M2&gt;=DATEVALUE(N$1)),$J2/$K2,0)</calculatedColumnFormula>
    </tableColumn>
    <tableColumn id="29" name="אוק-19" dataDxfId="14">
      <calculatedColumnFormula>IF(AND(O$1&gt;=DATE(YEAR($D2),MONTH($D2),1),$E2&gt;=DATEVALUE(O$1)),$B2/$C2,0)+IF(AND(O$1&gt;=DATE(YEAR($H2),MONTH($H2),1),$I2&gt;=DATEVALUE(O$1)),$F2/$G2,0)+IF(AND(O$1&gt;=DATE(YEAR($L2),MONTH($L2),1),$M2&gt;=DATEVALUE(O$1)),$J2/$K2,0)</calculatedColumnFormula>
    </tableColumn>
    <tableColumn id="30" name="נוב-19" dataDxfId="13">
      <calculatedColumnFormula>IF(AND(P$1&gt;=DATE(YEAR($D2),MONTH($D2),1),$E2&gt;=DATEVALUE(P$1)),$B2/$C2,0)+IF(AND(P$1&gt;=DATE(YEAR($H2),MONTH($H2),1),$I2&gt;=DATEVALUE(P$1)),$F2/$G2,0)+IF(AND(P$1&gt;=DATE(YEAR($L2),MONTH($L2),1),$M2&gt;=DATEVALUE(P$1)),$J2/$K2,0)</calculatedColumnFormula>
    </tableColumn>
    <tableColumn id="31" name="דצמ-19" dataDxfId="12">
      <calculatedColumnFormula>IF(AND(Q$1&gt;=DATE(YEAR($D2),MONTH($D2),1),$E2&gt;=DATEVALUE(Q$1)),$B2/$C2,0)+IF(AND(Q$1&gt;=DATE(YEAR($H2),MONTH($H2),1),$I2&gt;=DATEVALUE(Q$1)),$F2/$G2,0)+IF(AND(Q$1&gt;=DATE(YEAR($L2),MONTH($L2),1),$M2&gt;=DATEVALUE(Q$1)),$J2/$K2,0)</calculatedColumnFormula>
    </tableColumn>
    <tableColumn id="24" name="ינו-20" dataDxfId="11">
      <calculatedColumnFormula>IF(AND(R$1&gt;=DATE(YEAR($D2),MONTH($D2),1),$E2&gt;=DATEVALUE(R$1)),$B2/$C2,0)+IF(AND(R$1&gt;=DATE(YEAR($H2),MONTH($H2),1),$I2&gt;=DATEVALUE(R$1)),$F2/$G2,0)+IF(AND(R$1&gt;=DATE(YEAR($L2),MONTH($L2),1),$M2&gt;=DATEVALUE(R$1)),$J2/$K2,0)</calculatedColumnFormula>
    </tableColumn>
    <tableColumn id="25" name="פבר-20" dataDxfId="10">
      <calculatedColumnFormula>IF(AND(S$1&gt;=DATE(YEAR($D2),MONTH($D2),1),$E2&gt;=DATEVALUE(S$1)),$B2/$C2,0)+IF(AND(S$1&gt;=DATE(YEAR($H2),MONTH($H2),1),$I2&gt;=DATEVALUE(S$1)),$F2/$G2,0)+IF(AND(S$1&gt;=DATE(YEAR($L2),MONTH($L2),1),$M2&gt;=DATEVALUE(S$1)),$J2/$K2,0)</calculatedColumnFormula>
    </tableColumn>
    <tableColumn id="26" name="מרץ-20" dataDxfId="9">
      <calculatedColumnFormula>IF(AND(T$1&gt;=DATE(YEAR($D2),MONTH($D2),1),$E2&gt;=DATEVALUE(T$1)),$B2/$C2,0)+IF(AND(T$1&gt;=DATE(YEAR($H2),MONTH($H2),1),$I2&gt;=DATEVALUE(T$1)),$F2/$G2,0)+IF(AND(T$1&gt;=DATE(YEAR($L2),MONTH($L2),1),$M2&gt;=DATEVALUE(T$1)),$J2/$K2,0)</calculatedColumnFormula>
    </tableColumn>
    <tableColumn id="27" name="אפר-20" dataDxfId="8">
      <calculatedColumnFormula>IF(AND(U$1&gt;=DATE(YEAR($D2),MONTH($D2),1),$E2&gt;=DATEVALUE(U$1)),$B2/$C2,0)+IF(AND(U$1&gt;=DATE(YEAR($H2),MONTH($H2),1),$I2&gt;=DATEVALUE(U$1)),$F2/$G2,0)+IF(AND(U$1&gt;=DATE(YEAR($L2),MONTH($L2),1),$M2&gt;=DATEVALUE(U$1)),$J2/$K2,0)</calculatedColumnFormula>
    </tableColumn>
    <tableColumn id="14" name="מאי-20" dataDxfId="7">
      <calculatedColumnFormula>IF(AND(V$1&gt;=DATE(YEAR($D2),MONTH($D2),1),$E2&gt;=DATEVALUE(V$1)),$B2/$C2,0)+IF(AND(V$1&gt;=DATE(YEAR($H2),MONTH($H2),1),$I2&gt;=DATEVALUE(V$1)),$F2/$G2,0)+IF(AND(V$1&gt;=DATE(YEAR($L2),MONTH($L2),1),$M2&gt;=DATEVALUE(V$1)),$J2/$K2,0)</calculatedColumnFormula>
    </tableColumn>
    <tableColumn id="15" name="יונ-20" dataDxfId="6">
      <calculatedColumnFormula>IF(AND(W$1&gt;=DATE(YEAR($D2),MONTH($D2),1),$E2&gt;=DATEVALUE(W$1)),$B2/$C2,0)+IF(AND(W$1&gt;=DATE(YEAR($H2),MONTH($H2),1),$I2&gt;=DATEVALUE(W$1)),$F2/$G2,0)+IF(AND(W$1&gt;=DATE(YEAR($L2),MONTH($L2),1),$M2&gt;=DATEVALUE(W$1)),$J2/$K2,0)</calculatedColumnFormula>
    </tableColumn>
    <tableColumn id="7" name="יול-20" dataDxfId="5">
      <calculatedColumnFormula>IF(AND(X$1&gt;=DATE(YEAR($D2),MONTH($D2),1),$E2&gt;=DATEVALUE(X$1)),$B2/$C2,0)+IF(AND(X$1&gt;=DATE(YEAR($H2),MONTH($H2),1),$I2&gt;=DATEVALUE(X$1)),$F2/$G2,0)+IF(AND(X$1&gt;=DATE(YEAR($L2),MONTH($L2),1),$M2&gt;=DATEVALUE(X$1)),$J2/$K2,0)</calculatedColumnFormula>
    </tableColumn>
    <tableColumn id="8" name="אוג-20" dataDxfId="4">
      <calculatedColumnFormula>IF(AND(Y$1&gt;=DATE(YEAR($D2),MONTH($D2),1),$E2&gt;=DATEVALUE(Y$1)),$B2/$C2,0)+IF(AND(Y$1&gt;=DATE(YEAR($H2),MONTH($H2),1),$I2&gt;=DATEVALUE(Y$1)),$F2/$G2,0)+IF(AND(Y$1&gt;=DATE(YEAR($L2),MONTH($L2),1),$M2&gt;=DATEVALUE(Y$1)),$J2/$K2,0)</calculatedColumnFormula>
    </tableColumn>
    <tableColumn id="2" name="סיכום" dataDxfId="3">
      <calculatedColumnFormula>SUM(טבלה1[[#This Row],[ספט-19]:[אוג-20]])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טבלה2" displayName="טבלה2" ref="A1:F8" totalsRowShown="0">
  <autoFilter ref="A1:F8"/>
  <sortState ref="A2:F8">
    <sortCondition ref="B1:B17"/>
  </sortState>
  <tableColumns count="6">
    <tableColumn id="4" name="מ.ז. אב"/>
    <tableColumn id="5" name="שם האב"/>
    <tableColumn id="6" name="עמודה6"/>
    <tableColumn id="1" name="עמודה1"/>
    <tableColumn id="2" name="עמודה2"/>
    <tableColumn id="3" name="עמודה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rightToLeft="1" tabSelected="1" topLeftCell="L1" workbookViewId="0">
      <selection activeCell="M4" sqref="M4"/>
    </sheetView>
  </sheetViews>
  <sheetFormatPr defaultRowHeight="14.25" x14ac:dyDescent="0.2"/>
  <cols>
    <col min="1" max="1" width="11.875" bestFit="1" customWidth="1"/>
    <col min="2" max="2" width="13.75" style="2" bestFit="1" customWidth="1"/>
    <col min="3" max="3" width="13" style="3" bestFit="1" customWidth="1"/>
    <col min="4" max="4" width="13.625" bestFit="1" customWidth="1"/>
    <col min="5" max="5" width="11.875" style="2" bestFit="1" customWidth="1"/>
    <col min="6" max="6" width="14.75" bestFit="1" customWidth="1"/>
    <col min="7" max="7" width="14" bestFit="1" customWidth="1"/>
    <col min="8" max="8" width="14.125" bestFit="1" customWidth="1"/>
    <col min="9" max="9" width="12.375" bestFit="1" customWidth="1"/>
    <col min="10" max="10" width="14.75" style="2" bestFit="1" customWidth="1"/>
    <col min="11" max="11" width="14" bestFit="1" customWidth="1"/>
    <col min="12" max="12" width="14.125" bestFit="1" customWidth="1"/>
    <col min="13" max="13" width="12.375" bestFit="1" customWidth="1"/>
    <col min="14" max="14" width="10.875" style="4" bestFit="1" customWidth="1"/>
    <col min="15" max="15" width="10.25" style="4" bestFit="1" customWidth="1"/>
    <col min="16" max="16" width="9.875" style="4" bestFit="1" customWidth="1"/>
    <col min="17" max="17" width="10.625" style="4" bestFit="1" customWidth="1"/>
    <col min="18" max="18" width="9.25" style="4" bestFit="1" customWidth="1"/>
    <col min="19" max="19" width="10.75" style="4" bestFit="1" customWidth="1"/>
    <col min="20" max="20" width="10.625" style="4" bestFit="1" customWidth="1"/>
    <col min="21" max="21" width="10.75" style="4" bestFit="1" customWidth="1"/>
    <col min="22" max="22" width="10.25" style="4" bestFit="1" customWidth="1"/>
    <col min="23" max="23" width="9.25" style="4" bestFit="1" customWidth="1"/>
    <col min="24" max="24" width="9.375" style="4" bestFit="1" customWidth="1"/>
    <col min="25" max="26" width="10" style="4" bestFit="1" customWidth="1"/>
  </cols>
  <sheetData>
    <row r="1" spans="1:26" x14ac:dyDescent="0.2">
      <c r="A1" t="s">
        <v>25</v>
      </c>
      <c r="B1" s="2" t="s">
        <v>52</v>
      </c>
      <c r="C1" s="3" t="s">
        <v>55</v>
      </c>
      <c r="D1" t="s">
        <v>7</v>
      </c>
      <c r="E1" t="s">
        <v>8</v>
      </c>
      <c r="F1" s="2" t="s">
        <v>53</v>
      </c>
      <c r="G1" s="3" t="s">
        <v>56</v>
      </c>
      <c r="H1" t="s">
        <v>9</v>
      </c>
      <c r="I1" t="s">
        <v>10</v>
      </c>
      <c r="J1" s="2" t="s">
        <v>54</v>
      </c>
      <c r="K1" s="3" t="s">
        <v>57</v>
      </c>
      <c r="L1" t="s">
        <v>39</v>
      </c>
      <c r="M1" t="s">
        <v>40</v>
      </c>
      <c r="N1" s="4" t="s">
        <v>41</v>
      </c>
      <c r="O1" s="4" t="s">
        <v>42</v>
      </c>
      <c r="P1" s="4" t="s">
        <v>43</v>
      </c>
      <c r="Q1" s="4" t="s">
        <v>11</v>
      </c>
      <c r="R1" s="4" t="s">
        <v>44</v>
      </c>
      <c r="S1" s="4" t="s">
        <v>45</v>
      </c>
      <c r="T1" s="4" t="s">
        <v>46</v>
      </c>
      <c r="U1" s="4" t="s">
        <v>47</v>
      </c>
      <c r="V1" s="4" t="s">
        <v>48</v>
      </c>
      <c r="W1" s="4" t="s">
        <v>49</v>
      </c>
      <c r="X1" s="4" t="s">
        <v>50</v>
      </c>
      <c r="Y1" s="4" t="s">
        <v>51</v>
      </c>
      <c r="Z1" s="4" t="s">
        <v>58</v>
      </c>
    </row>
    <row r="2" spans="1:26" x14ac:dyDescent="0.2">
      <c r="A2" t="s">
        <v>4</v>
      </c>
      <c r="B2" s="2">
        <v>245</v>
      </c>
      <c r="C2" s="3">
        <v>12</v>
      </c>
      <c r="D2" s="1">
        <v>43728</v>
      </c>
      <c r="E2" s="1">
        <f>IF(טבלה1[[#This Row],[תחילת תשלום]]="",DATE(1900,1,1),EDATE(טבלה1[[#This Row],[תחילת תשלום]],טבלה1[[#This Row],[מס'' תשלומים]]-1))</f>
        <v>44063</v>
      </c>
      <c r="F2" s="2">
        <v>487</v>
      </c>
      <c r="G2">
        <v>4</v>
      </c>
      <c r="H2" s="1"/>
      <c r="I2" s="1">
        <f>IF(טבלה1[[#This Row],[תחילת  תשלום]]="",DATE(1900,1,1),EDATE(טבלה1[[#This Row],[תחילת  תשלום]],טבלה1[[#This Row],[מס'' תשלומים2]]-1))</f>
        <v>1</v>
      </c>
      <c r="J2" s="2">
        <v>56</v>
      </c>
      <c r="K2">
        <v>2</v>
      </c>
      <c r="L2" s="1">
        <v>43728</v>
      </c>
      <c r="M2" s="1">
        <f>IF(טבלה1[[#This Row],[תחילת תשלום ]]="",DATE(1900,1,1),EDATE(טבלה1[[#This Row],[תחילת תשלום ]],טבלה1[[#This Row],[מס'' תשלומים3]]-1))</f>
        <v>43758</v>
      </c>
      <c r="N2" s="4">
        <f>IF(AND(N$1&gt;=DATE(YEAR($D2),MONTH($D2),1),$E2&gt;=DATEVALUE(N$1)),$B2/$C2,0)+IF(AND(N$1&gt;=DATE(YEAR($H2),MONTH($H2),1),$I2&gt;=DATEVALUE(N$1)),$F2/$G2,0)+IF(AND(N$1&gt;=DATE(YEAR($L2),MONTH($L2),1),$M2&gt;=DATEVALUE(N$1)),$J2/$K2,0)</f>
        <v>48.416666666666671</v>
      </c>
      <c r="O2" s="4">
        <f t="shared" ref="N2:Y17" si="0">IF(AND(O$1&gt;=DATE(YEAR($D2),MONTH($D2),1),$E2&gt;=DATEVALUE(O$1)),$B2/$C2,0)+IF(AND(O$1&gt;=DATE(YEAR($H2),MONTH($H2),1),$I2&gt;=DATEVALUE(O$1)),$F2/$G2,0)+IF(AND(O$1&gt;=DATE(YEAR($L2),MONTH($L2),1),$M2&gt;=DATEVALUE(O$1)),$J2/$K2,0)</f>
        <v>48.416666666666671</v>
      </c>
      <c r="P2" s="4">
        <f t="shared" si="0"/>
        <v>20.416666666666668</v>
      </c>
      <c r="Q2" s="4">
        <f t="shared" si="0"/>
        <v>20.416666666666668</v>
      </c>
      <c r="R2" s="4">
        <f t="shared" si="0"/>
        <v>20.416666666666668</v>
      </c>
      <c r="S2" s="4">
        <f t="shared" si="0"/>
        <v>20.416666666666668</v>
      </c>
      <c r="T2" s="4">
        <f t="shared" si="0"/>
        <v>20.416666666666668</v>
      </c>
      <c r="U2" s="4">
        <f t="shared" si="0"/>
        <v>20.416666666666668</v>
      </c>
      <c r="V2" s="4">
        <f t="shared" si="0"/>
        <v>20.416666666666668</v>
      </c>
      <c r="W2" s="4">
        <f t="shared" si="0"/>
        <v>20.416666666666668</v>
      </c>
      <c r="X2" s="4">
        <f t="shared" si="0"/>
        <v>20.416666666666668</v>
      </c>
      <c r="Y2" s="4">
        <f t="shared" si="0"/>
        <v>20.416666666666668</v>
      </c>
      <c r="Z2" s="4">
        <f>SUM(טבלה1[[#This Row],[ספט-19]:[אוג-20]])</f>
        <v>301</v>
      </c>
    </row>
    <row r="3" spans="1:26" x14ac:dyDescent="0.2">
      <c r="A3" t="s">
        <v>5</v>
      </c>
      <c r="B3" s="2">
        <v>548</v>
      </c>
      <c r="C3" s="3">
        <v>12</v>
      </c>
      <c r="D3" s="1">
        <v>43789</v>
      </c>
      <c r="E3" s="1">
        <f>IF(טבלה1[[#This Row],[תחילת תשלום]]="",DATE(1900,1,1),EDATE(טבלה1[[#This Row],[תחילת תשלום]],טבלה1[[#This Row],[מס'' תשלומים]]-1))</f>
        <v>44124</v>
      </c>
      <c r="F3" s="2">
        <v>839</v>
      </c>
      <c r="G3">
        <v>4</v>
      </c>
      <c r="I3" s="1">
        <f>IF(טבלה1[[#This Row],[תחילת  תשלום]]="",DATE(1900,1,1),EDATE(טבלה1[[#This Row],[תחילת  תשלום]],טבלה1[[#This Row],[מס'' תשלומים2]]-1))</f>
        <v>1</v>
      </c>
      <c r="J3" s="2">
        <v>78</v>
      </c>
      <c r="K3">
        <v>2</v>
      </c>
      <c r="L3" s="1">
        <v>43758</v>
      </c>
      <c r="M3" s="1">
        <f>IF(טבלה1[[#This Row],[תחילת תשלום ]]="",DATE(1900,1,1),EDATE(טבלה1[[#This Row],[תחילת תשלום ]],טבלה1[[#This Row],[מס'' תשלומים3]]-1))</f>
        <v>43789</v>
      </c>
      <c r="N3" s="4">
        <f t="shared" si="0"/>
        <v>84.666666666666657</v>
      </c>
      <c r="O3" s="4">
        <f t="shared" si="0"/>
        <v>84.666666666666657</v>
      </c>
      <c r="P3" s="4">
        <f t="shared" si="0"/>
        <v>84.666666666666657</v>
      </c>
      <c r="Q3" s="4">
        <f t="shared" si="0"/>
        <v>45.666666666666664</v>
      </c>
      <c r="R3" s="4">
        <f t="shared" si="0"/>
        <v>45.666666666666664</v>
      </c>
      <c r="S3" s="4">
        <f t="shared" si="0"/>
        <v>45.666666666666664</v>
      </c>
      <c r="T3" s="4">
        <f t="shared" si="0"/>
        <v>45.666666666666664</v>
      </c>
      <c r="U3" s="4">
        <f t="shared" si="0"/>
        <v>45.666666666666664</v>
      </c>
      <c r="V3" s="4">
        <f t="shared" si="0"/>
        <v>45.666666666666664</v>
      </c>
      <c r="W3" s="4">
        <f t="shared" si="0"/>
        <v>45.666666666666664</v>
      </c>
      <c r="X3" s="4">
        <f t="shared" si="0"/>
        <v>45.666666666666664</v>
      </c>
      <c r="Y3" s="4">
        <f t="shared" si="0"/>
        <v>45.666666666666664</v>
      </c>
      <c r="Z3" s="4">
        <f>SUM(טבלה1[[#This Row],[ספט-19]:[אוג-20]])</f>
        <v>664.99999999999989</v>
      </c>
    </row>
    <row r="4" spans="1:26" x14ac:dyDescent="0.2">
      <c r="A4" t="s">
        <v>6</v>
      </c>
      <c r="B4" s="2">
        <v>794</v>
      </c>
      <c r="C4" s="3">
        <v>12</v>
      </c>
      <c r="D4" s="1">
        <v>43789</v>
      </c>
      <c r="E4" s="1">
        <f>IF(טבלה1[[#This Row],[תחילת תשלום]]="",DATE(1900,1,1),EDATE(טבלה1[[#This Row],[תחילת תשלום]],טבלה1[[#This Row],[מס'' תשלומים]]-1))</f>
        <v>44124</v>
      </c>
      <c r="F4" s="2">
        <v>758</v>
      </c>
      <c r="G4">
        <v>4</v>
      </c>
      <c r="H4" s="1">
        <v>43728</v>
      </c>
      <c r="I4" s="1">
        <f>IF(טבלה1[[#This Row],[תחילת  תשלום]]="",DATE(1900,1,1),EDATE(טבלה1[[#This Row],[תחילת  תשלום]],טבלה1[[#This Row],[מס'' תשלומים2]]-1))</f>
        <v>43819</v>
      </c>
      <c r="J4" s="2">
        <v>89</v>
      </c>
      <c r="K4">
        <v>2</v>
      </c>
      <c r="M4" s="1">
        <f>IF(טבלה1[[#This Row],[תחילת תשלום ]]="",DATE(1900,1,1),EDATE(טבלה1[[#This Row],[תחילת תשלום ]],טבלה1[[#This Row],[מס'' תשלומים3]]-1))</f>
        <v>1</v>
      </c>
      <c r="N4" s="4">
        <f t="shared" si="0"/>
        <v>255.66666666666669</v>
      </c>
      <c r="O4" s="4">
        <f t="shared" si="0"/>
        <v>255.66666666666669</v>
      </c>
      <c r="P4" s="4">
        <f t="shared" si="0"/>
        <v>255.66666666666669</v>
      </c>
      <c r="Q4" s="4">
        <f t="shared" si="0"/>
        <v>255.66666666666669</v>
      </c>
      <c r="R4" s="4">
        <f t="shared" si="0"/>
        <v>66.166666666666671</v>
      </c>
      <c r="S4" s="4">
        <f t="shared" si="0"/>
        <v>66.166666666666671</v>
      </c>
      <c r="T4" s="4">
        <f t="shared" si="0"/>
        <v>66.166666666666671</v>
      </c>
      <c r="U4" s="4">
        <f t="shared" si="0"/>
        <v>66.166666666666671</v>
      </c>
      <c r="V4" s="4">
        <f t="shared" si="0"/>
        <v>66.166666666666671</v>
      </c>
      <c r="W4" s="4">
        <f t="shared" si="0"/>
        <v>66.166666666666671</v>
      </c>
      <c r="X4" s="4">
        <f t="shared" si="0"/>
        <v>66.166666666666671</v>
      </c>
      <c r="Y4" s="4">
        <f t="shared" si="0"/>
        <v>66.166666666666671</v>
      </c>
      <c r="Z4" s="4">
        <f>SUM(טבלה1[[#This Row],[ספט-19]:[אוג-20]])</f>
        <v>1552.0000000000007</v>
      </c>
    </row>
    <row r="5" spans="1:26" x14ac:dyDescent="0.2">
      <c r="A5" t="s">
        <v>12</v>
      </c>
      <c r="B5" s="2">
        <v>385</v>
      </c>
      <c r="C5" s="3">
        <v>12</v>
      </c>
      <c r="D5" s="1">
        <v>43789</v>
      </c>
      <c r="E5" s="1">
        <f>IF(טבלה1[[#This Row],[תחילת תשלום]]="",DATE(1900,1,1),EDATE(טבלה1[[#This Row],[תחילת תשלום]],טבלה1[[#This Row],[מס'' תשלומים]]-1))</f>
        <v>44124</v>
      </c>
      <c r="F5" s="2">
        <v>928</v>
      </c>
      <c r="G5">
        <v>4</v>
      </c>
      <c r="I5" s="1">
        <f>IF(טבלה1[[#This Row],[תחילת  תשלום]]="",DATE(1900,1,1),EDATE(טבלה1[[#This Row],[תחילת  תשלום]],טבלה1[[#This Row],[מס'' תשלומים2]]-1))</f>
        <v>1</v>
      </c>
      <c r="J5" s="2">
        <v>27</v>
      </c>
      <c r="K5">
        <v>2</v>
      </c>
      <c r="L5" s="1">
        <v>43758</v>
      </c>
      <c r="M5" s="1">
        <f>IF(טבלה1[[#This Row],[תחילת תשלום ]]="",DATE(1900,1,1),EDATE(טבלה1[[#This Row],[תחילת תשלום ]],טבלה1[[#This Row],[מס'' תשלומים3]]-1))</f>
        <v>43789</v>
      </c>
      <c r="N5" s="4">
        <f t="shared" si="0"/>
        <v>45.583333333333336</v>
      </c>
      <c r="O5" s="4">
        <f t="shared" si="0"/>
        <v>45.583333333333336</v>
      </c>
      <c r="P5" s="4">
        <f t="shared" si="0"/>
        <v>45.583333333333336</v>
      </c>
      <c r="Q5" s="4">
        <f t="shared" si="0"/>
        <v>32.083333333333336</v>
      </c>
      <c r="R5" s="4">
        <f t="shared" si="0"/>
        <v>32.083333333333336</v>
      </c>
      <c r="S5" s="4">
        <f t="shared" si="0"/>
        <v>32.083333333333336</v>
      </c>
      <c r="T5" s="4">
        <f t="shared" si="0"/>
        <v>32.083333333333336</v>
      </c>
      <c r="U5" s="4">
        <f t="shared" si="0"/>
        <v>32.083333333333336</v>
      </c>
      <c r="V5" s="4">
        <f t="shared" si="0"/>
        <v>32.083333333333336</v>
      </c>
      <c r="W5" s="4">
        <f t="shared" si="0"/>
        <v>32.083333333333336</v>
      </c>
      <c r="X5" s="4">
        <f t="shared" si="0"/>
        <v>32.083333333333336</v>
      </c>
      <c r="Y5" s="4">
        <f t="shared" si="0"/>
        <v>32.083333333333336</v>
      </c>
      <c r="Z5" s="4">
        <f>SUM(טבלה1[[#This Row],[ספט-19]:[אוג-20]])</f>
        <v>425.49999999999994</v>
      </c>
    </row>
    <row r="6" spans="1:26" x14ac:dyDescent="0.2">
      <c r="A6" t="s">
        <v>13</v>
      </c>
      <c r="B6" s="2">
        <v>837</v>
      </c>
      <c r="C6" s="3">
        <v>12</v>
      </c>
      <c r="D6" s="1">
        <v>43789</v>
      </c>
      <c r="E6" s="1">
        <f>IF(טבלה1[[#This Row],[תחילת תשלום]]="",DATE(1900,1,1),EDATE(טבלה1[[#This Row],[תחילת תשלום]],טבלה1[[#This Row],[מס'' תשלומים]]-1))</f>
        <v>44124</v>
      </c>
      <c r="F6" s="2">
        <v>367</v>
      </c>
      <c r="G6">
        <v>4</v>
      </c>
      <c r="I6" s="1">
        <f>IF(טבלה1[[#This Row],[תחילת  תשלום]]="",DATE(1900,1,1),EDATE(טבלה1[[#This Row],[תחילת  תשלום]],טבלה1[[#This Row],[מס'' תשלומים2]]-1))</f>
        <v>1</v>
      </c>
      <c r="J6" s="2">
        <v>43.5</v>
      </c>
      <c r="K6">
        <v>2</v>
      </c>
      <c r="L6" s="1">
        <v>43758</v>
      </c>
      <c r="M6" s="1">
        <f>IF(טבלה1[[#This Row],[תחילת תשלום ]]="",DATE(1900,1,1),EDATE(טבלה1[[#This Row],[תחילת תשלום ]],טבלה1[[#This Row],[מס'' תשלומים3]]-1))</f>
        <v>43789</v>
      </c>
      <c r="N6" s="4">
        <f t="shared" si="0"/>
        <v>91.5</v>
      </c>
      <c r="O6" s="4">
        <f t="shared" si="0"/>
        <v>91.5</v>
      </c>
      <c r="P6" s="4">
        <f t="shared" si="0"/>
        <v>91.5</v>
      </c>
      <c r="Q6" s="4">
        <f t="shared" si="0"/>
        <v>69.75</v>
      </c>
      <c r="R6" s="4">
        <f t="shared" si="0"/>
        <v>69.75</v>
      </c>
      <c r="S6" s="4">
        <f t="shared" si="0"/>
        <v>69.75</v>
      </c>
      <c r="T6" s="4">
        <f t="shared" si="0"/>
        <v>69.75</v>
      </c>
      <c r="U6" s="4">
        <f t="shared" si="0"/>
        <v>69.75</v>
      </c>
      <c r="V6" s="4">
        <f t="shared" si="0"/>
        <v>69.75</v>
      </c>
      <c r="W6" s="4">
        <f t="shared" si="0"/>
        <v>69.75</v>
      </c>
      <c r="X6" s="4">
        <f t="shared" si="0"/>
        <v>69.75</v>
      </c>
      <c r="Y6" s="4">
        <f t="shared" si="0"/>
        <v>69.75</v>
      </c>
      <c r="Z6" s="4">
        <f>SUM(טבלה1[[#This Row],[ספט-19]:[אוג-20]])</f>
        <v>902.25</v>
      </c>
    </row>
    <row r="7" spans="1:26" x14ac:dyDescent="0.2">
      <c r="A7" t="s">
        <v>14</v>
      </c>
      <c r="B7" s="2">
        <v>457</v>
      </c>
      <c r="C7" s="3">
        <v>12</v>
      </c>
      <c r="D7" s="1">
        <v>43789</v>
      </c>
      <c r="E7" s="1">
        <f>IF(טבלה1[[#This Row],[תחילת תשלום]]="",DATE(1900,1,1),EDATE(טבלה1[[#This Row],[תחילת תשלום]],טבלה1[[#This Row],[מס'' תשלומים]]-1))</f>
        <v>44124</v>
      </c>
      <c r="F7" s="2">
        <v>630.5</v>
      </c>
      <c r="G7">
        <v>4</v>
      </c>
      <c r="H7" s="1">
        <v>43728</v>
      </c>
      <c r="I7" s="1">
        <f>IF(טבלה1[[#This Row],[תחילת  תשלום]]="",DATE(1900,1,1),EDATE(טבלה1[[#This Row],[תחילת  תשלום]],טבלה1[[#This Row],[מס'' תשלומים2]]-1))</f>
        <v>43819</v>
      </c>
      <c r="J7" s="2">
        <v>35.9</v>
      </c>
      <c r="K7">
        <v>2</v>
      </c>
      <c r="M7" s="1">
        <f>IF(טבלה1[[#This Row],[תחילת תשלום ]]="",DATE(1900,1,1),EDATE(טבלה1[[#This Row],[תחילת תשלום ]],טבלה1[[#This Row],[מס'' תשלומים3]]-1))</f>
        <v>1</v>
      </c>
      <c r="N7" s="4">
        <f t="shared" si="0"/>
        <v>195.70833333333334</v>
      </c>
      <c r="O7" s="4">
        <f t="shared" si="0"/>
        <v>195.70833333333334</v>
      </c>
      <c r="P7" s="4">
        <f t="shared" si="0"/>
        <v>195.70833333333334</v>
      </c>
      <c r="Q7" s="4">
        <f t="shared" si="0"/>
        <v>195.70833333333334</v>
      </c>
      <c r="R7" s="4">
        <f t="shared" si="0"/>
        <v>38.083333333333336</v>
      </c>
      <c r="S7" s="4">
        <f t="shared" si="0"/>
        <v>38.083333333333336</v>
      </c>
      <c r="T7" s="4">
        <f t="shared" si="0"/>
        <v>38.083333333333336</v>
      </c>
      <c r="U7" s="4">
        <f t="shared" si="0"/>
        <v>38.083333333333336</v>
      </c>
      <c r="V7" s="4">
        <f t="shared" si="0"/>
        <v>38.083333333333336</v>
      </c>
      <c r="W7" s="4">
        <f t="shared" si="0"/>
        <v>38.083333333333336</v>
      </c>
      <c r="X7" s="4">
        <f t="shared" si="0"/>
        <v>38.083333333333336</v>
      </c>
      <c r="Y7" s="4">
        <f t="shared" si="0"/>
        <v>38.083333333333336</v>
      </c>
      <c r="Z7" s="4">
        <f>SUM(טבלה1[[#This Row],[ספט-19]:[אוג-20]])</f>
        <v>1087.5000000000002</v>
      </c>
    </row>
    <row r="8" spans="1:26" x14ac:dyDescent="0.2">
      <c r="A8" t="s">
        <v>15</v>
      </c>
      <c r="B8" s="2">
        <v>631.66666666666697</v>
      </c>
      <c r="C8" s="3">
        <v>12</v>
      </c>
      <c r="D8" s="1">
        <v>43789</v>
      </c>
      <c r="E8" s="1">
        <f>IF(טבלה1[[#This Row],[תחילת תשלום]]="",DATE(1900,1,1),EDATE(טבלה1[[#This Row],[תחילת תשלום]],טבלה1[[#This Row],[מס'' תשלומים]]-1))</f>
        <v>44124</v>
      </c>
      <c r="F8" s="2">
        <v>615.4</v>
      </c>
      <c r="G8">
        <v>4</v>
      </c>
      <c r="H8" s="1">
        <v>43910</v>
      </c>
      <c r="I8" s="1">
        <f>IF(טבלה1[[#This Row],[תחילת  תשלום]]="",DATE(1900,1,1),EDATE(טבלה1[[#This Row],[תחילת  תשלום]],טבלה1[[#This Row],[מס'' תשלומים2]]-1))</f>
        <v>44002</v>
      </c>
      <c r="J8" s="2">
        <v>28.3</v>
      </c>
      <c r="K8">
        <v>2</v>
      </c>
      <c r="M8" s="1">
        <f>IF(טבלה1[[#This Row],[תחילת תשלום ]]="",DATE(1900,1,1),EDATE(טבלה1[[#This Row],[תחילת תשלום ]],טבלה1[[#This Row],[מס'' תשלומים3]]-1))</f>
        <v>1</v>
      </c>
      <c r="N8" s="4">
        <f t="shared" si="0"/>
        <v>206.48888888888891</v>
      </c>
      <c r="O8" s="4">
        <f t="shared" si="0"/>
        <v>206.48888888888891</v>
      </c>
      <c r="P8" s="4">
        <f t="shared" si="0"/>
        <v>206.48888888888891</v>
      </c>
      <c r="Q8" s="4">
        <f t="shared" si="0"/>
        <v>206.48888888888891</v>
      </c>
      <c r="R8" s="4">
        <f t="shared" si="0"/>
        <v>206.48888888888891</v>
      </c>
      <c r="S8" s="4">
        <f t="shared" si="0"/>
        <v>206.48888888888891</v>
      </c>
      <c r="T8" s="4">
        <f t="shared" si="0"/>
        <v>206.48888888888891</v>
      </c>
      <c r="U8" s="4">
        <f t="shared" si="0"/>
        <v>206.48888888888891</v>
      </c>
      <c r="V8" s="4">
        <f t="shared" si="0"/>
        <v>206.48888888888891</v>
      </c>
      <c r="W8" s="4">
        <f t="shared" si="0"/>
        <v>206.48888888888891</v>
      </c>
      <c r="X8" s="4">
        <f t="shared" si="0"/>
        <v>52.638888888888914</v>
      </c>
      <c r="Y8" s="4">
        <f t="shared" si="0"/>
        <v>52.638888888888914</v>
      </c>
      <c r="Z8" s="4">
        <f>SUM(טבלה1[[#This Row],[ספט-19]:[אוג-20]])</f>
        <v>2170.1666666666661</v>
      </c>
    </row>
    <row r="9" spans="1:26" x14ac:dyDescent="0.2">
      <c r="A9" t="s">
        <v>16</v>
      </c>
      <c r="B9" s="2">
        <v>667.66666666666697</v>
      </c>
      <c r="C9" s="3">
        <v>12</v>
      </c>
      <c r="D9" s="1">
        <v>43789</v>
      </c>
      <c r="E9" s="1">
        <f>IF(טבלה1[[#This Row],[תחילת תשלום]]="",DATE(1900,1,1),EDATE(טבלה1[[#This Row],[תחילת תשלום]],טבלה1[[#This Row],[מס'' תשלומים]]-1))</f>
        <v>44124</v>
      </c>
      <c r="F9" s="2">
        <v>600.29999999999995</v>
      </c>
      <c r="G9">
        <v>4</v>
      </c>
      <c r="H9" s="1">
        <v>43728</v>
      </c>
      <c r="I9" s="1">
        <f>IF(טבלה1[[#This Row],[תחילת  תשלום]]="",DATE(1900,1,1),EDATE(טבלה1[[#This Row],[תחילת  תשלום]],טבלה1[[#This Row],[מס'' תשלומים2]]-1))</f>
        <v>43819</v>
      </c>
      <c r="J9" s="2">
        <v>20.7</v>
      </c>
      <c r="K9">
        <v>2</v>
      </c>
      <c r="M9" s="1">
        <f>IF(טבלה1[[#This Row],[תחילת תשלום ]]="",DATE(1900,1,1),EDATE(טבלה1[[#This Row],[תחילת תשלום ]],טבלה1[[#This Row],[מס'' תשלומים3]]-1))</f>
        <v>1</v>
      </c>
      <c r="N9" s="4">
        <f t="shared" si="0"/>
        <v>205.7138888888889</v>
      </c>
      <c r="O9" s="4">
        <f t="shared" si="0"/>
        <v>205.7138888888889</v>
      </c>
      <c r="P9" s="4">
        <f t="shared" si="0"/>
        <v>205.7138888888889</v>
      </c>
      <c r="Q9" s="4">
        <f t="shared" si="0"/>
        <v>205.7138888888889</v>
      </c>
      <c r="R9" s="4">
        <f t="shared" si="0"/>
        <v>55.638888888888914</v>
      </c>
      <c r="S9" s="4">
        <f t="shared" si="0"/>
        <v>55.638888888888914</v>
      </c>
      <c r="T9" s="4">
        <f t="shared" si="0"/>
        <v>55.638888888888914</v>
      </c>
      <c r="U9" s="4">
        <f t="shared" si="0"/>
        <v>55.638888888888914</v>
      </c>
      <c r="V9" s="4">
        <f t="shared" si="0"/>
        <v>55.638888888888914</v>
      </c>
      <c r="W9" s="4">
        <f t="shared" si="0"/>
        <v>55.638888888888914</v>
      </c>
      <c r="X9" s="4">
        <f t="shared" si="0"/>
        <v>55.638888888888914</v>
      </c>
      <c r="Y9" s="4">
        <f t="shared" si="0"/>
        <v>55.638888888888914</v>
      </c>
      <c r="Z9" s="4">
        <f>SUM(טבלה1[[#This Row],[ספט-19]:[אוג-20]])</f>
        <v>1267.9666666666669</v>
      </c>
    </row>
    <row r="10" spans="1:26" x14ac:dyDescent="0.2">
      <c r="A10" t="s">
        <v>17</v>
      </c>
      <c r="B10" s="2">
        <v>703.66666666666697</v>
      </c>
      <c r="C10" s="3">
        <v>12</v>
      </c>
      <c r="D10" s="1">
        <v>43789</v>
      </c>
      <c r="E10" s="1">
        <f>IF(טבלה1[[#This Row],[תחילת תשלום]]="",DATE(1900,1,1),EDATE(טבלה1[[#This Row],[תחילת תשלום]],טבלה1[[#This Row],[מס'' תשלומים]]-1))</f>
        <v>44124</v>
      </c>
      <c r="F10" s="2">
        <v>585.20000000000005</v>
      </c>
      <c r="G10">
        <v>4</v>
      </c>
      <c r="I10" s="1">
        <f>IF(טבלה1[[#This Row],[תחילת  תשלום]]="",DATE(1900,1,1),EDATE(טבלה1[[#This Row],[תחילת  תשלום]],טבלה1[[#This Row],[מס'' תשלומים2]]-1))</f>
        <v>1</v>
      </c>
      <c r="J10" s="2">
        <v>13.1</v>
      </c>
      <c r="K10">
        <v>2</v>
      </c>
      <c r="L10" s="1">
        <v>43758</v>
      </c>
      <c r="M10" s="1">
        <f>IF(טבלה1[[#This Row],[תחילת תשלום ]]="",DATE(1900,1,1),EDATE(טבלה1[[#This Row],[תחילת תשלום ]],טבלה1[[#This Row],[מס'' תשלומים3]]-1))</f>
        <v>43789</v>
      </c>
      <c r="N10" s="4">
        <f t="shared" si="0"/>
        <v>65.188888888888911</v>
      </c>
      <c r="O10" s="4">
        <f t="shared" si="0"/>
        <v>65.188888888888911</v>
      </c>
      <c r="P10" s="4">
        <f t="shared" si="0"/>
        <v>65.188888888888911</v>
      </c>
      <c r="Q10" s="4">
        <f t="shared" si="0"/>
        <v>58.638888888888914</v>
      </c>
      <c r="R10" s="4">
        <f t="shared" si="0"/>
        <v>58.638888888888914</v>
      </c>
      <c r="S10" s="4">
        <f t="shared" si="0"/>
        <v>58.638888888888914</v>
      </c>
      <c r="T10" s="4">
        <f t="shared" si="0"/>
        <v>58.638888888888914</v>
      </c>
      <c r="U10" s="4">
        <f t="shared" si="0"/>
        <v>58.638888888888914</v>
      </c>
      <c r="V10" s="4">
        <f t="shared" si="0"/>
        <v>58.638888888888914</v>
      </c>
      <c r="W10" s="4">
        <f t="shared" si="0"/>
        <v>58.638888888888914</v>
      </c>
      <c r="X10" s="4">
        <f t="shared" si="0"/>
        <v>58.638888888888914</v>
      </c>
      <c r="Y10" s="4">
        <f t="shared" si="0"/>
        <v>58.638888888888914</v>
      </c>
      <c r="Z10" s="4">
        <f>SUM(טבלה1[[#This Row],[ספט-19]:[אוג-20]])</f>
        <v>723.31666666666695</v>
      </c>
    </row>
    <row r="11" spans="1:26" x14ac:dyDescent="0.2">
      <c r="A11" t="s">
        <v>18</v>
      </c>
      <c r="B11" s="2">
        <v>739.66666666666697</v>
      </c>
      <c r="C11" s="3">
        <v>12</v>
      </c>
      <c r="D11" s="1">
        <v>43789</v>
      </c>
      <c r="E11" s="1">
        <f>IF(טבלה1[[#This Row],[תחילת תשלום]]="",DATE(1900,1,1),EDATE(טבלה1[[#This Row],[תחילת תשלום]],טבלה1[[#This Row],[מס'' תשלומים]]-1))</f>
        <v>44124</v>
      </c>
      <c r="F11" s="2">
        <v>570.1</v>
      </c>
      <c r="G11">
        <v>4</v>
      </c>
      <c r="H11" s="1">
        <v>43728</v>
      </c>
      <c r="I11" s="1">
        <f>IF(טבלה1[[#This Row],[תחילת  תשלום]]="",DATE(1900,1,1),EDATE(טבלה1[[#This Row],[תחילת  תשלום]],טבלה1[[#This Row],[מס'' תשלומים2]]-1))</f>
        <v>43819</v>
      </c>
      <c r="J11" s="2">
        <v>28</v>
      </c>
      <c r="K11">
        <v>2</v>
      </c>
      <c r="M11" s="1">
        <f>IF(טבלה1[[#This Row],[תחילת תשלום ]]="",DATE(1900,1,1),EDATE(טבלה1[[#This Row],[תחילת תשלום ]],טבלה1[[#This Row],[מס'' תשלומים3]]-1))</f>
        <v>1</v>
      </c>
      <c r="N11" s="4">
        <f t="shared" si="0"/>
        <v>204.16388888888892</v>
      </c>
      <c r="O11" s="4">
        <f t="shared" si="0"/>
        <v>204.16388888888892</v>
      </c>
      <c r="P11" s="4">
        <f t="shared" si="0"/>
        <v>204.16388888888892</v>
      </c>
      <c r="Q11" s="4">
        <f t="shared" si="0"/>
        <v>204.16388888888892</v>
      </c>
      <c r="R11" s="4">
        <f t="shared" si="0"/>
        <v>61.638888888888914</v>
      </c>
      <c r="S11" s="4">
        <f t="shared" si="0"/>
        <v>61.638888888888914</v>
      </c>
      <c r="T11" s="4">
        <f t="shared" si="0"/>
        <v>61.638888888888914</v>
      </c>
      <c r="U11" s="4">
        <f t="shared" si="0"/>
        <v>61.638888888888914</v>
      </c>
      <c r="V11" s="4">
        <f t="shared" si="0"/>
        <v>61.638888888888914</v>
      </c>
      <c r="W11" s="4">
        <f t="shared" si="0"/>
        <v>61.638888888888914</v>
      </c>
      <c r="X11" s="4">
        <f t="shared" si="0"/>
        <v>61.638888888888914</v>
      </c>
      <c r="Y11" s="4">
        <f t="shared" si="0"/>
        <v>61.638888888888914</v>
      </c>
      <c r="Z11" s="4">
        <f>SUM(טבלה1[[#This Row],[ספט-19]:[אוג-20]])</f>
        <v>1309.7666666666669</v>
      </c>
    </row>
    <row r="12" spans="1:26" x14ac:dyDescent="0.2">
      <c r="A12" t="s">
        <v>19</v>
      </c>
      <c r="B12" s="2">
        <v>775.66666666666697</v>
      </c>
      <c r="C12" s="3">
        <v>12</v>
      </c>
      <c r="D12" s="1">
        <v>43789</v>
      </c>
      <c r="E12" s="1">
        <f>IF(טבלה1[[#This Row],[תחילת תשלום]]="",DATE(1900,1,1),EDATE(טבלה1[[#This Row],[תחילת תשלום]],טבלה1[[#This Row],[מס'' תשלומים]]-1))</f>
        <v>44124</v>
      </c>
      <c r="F12" s="2">
        <v>555</v>
      </c>
      <c r="G12">
        <v>4</v>
      </c>
      <c r="H12" s="1">
        <v>43728</v>
      </c>
      <c r="I12" s="1">
        <f>IF(טבלה1[[#This Row],[תחילת  תשלום]]="",DATE(1900,1,1),EDATE(טבלה1[[#This Row],[תחילת  תשלום]],טבלה1[[#This Row],[מס'' תשלומים2]]-1))</f>
        <v>43819</v>
      </c>
      <c r="J12" s="2">
        <v>74</v>
      </c>
      <c r="K12">
        <v>2</v>
      </c>
      <c r="M12" s="1">
        <f>IF(טבלה1[[#This Row],[תחילת תשלום ]]="",DATE(1900,1,1),EDATE(טבלה1[[#This Row],[תחילת תשלום ]],טבלה1[[#This Row],[מס'' תשלומים3]]-1))</f>
        <v>1</v>
      </c>
      <c r="N12" s="4">
        <f t="shared" si="0"/>
        <v>203.38888888888891</v>
      </c>
      <c r="O12" s="4">
        <f t="shared" si="0"/>
        <v>203.38888888888891</v>
      </c>
      <c r="P12" s="4">
        <f t="shared" si="0"/>
        <v>203.38888888888891</v>
      </c>
      <c r="Q12" s="4">
        <f t="shared" si="0"/>
        <v>203.38888888888891</v>
      </c>
      <c r="R12" s="4">
        <f t="shared" si="0"/>
        <v>64.638888888888914</v>
      </c>
      <c r="S12" s="4">
        <f t="shared" si="0"/>
        <v>64.638888888888914</v>
      </c>
      <c r="T12" s="4">
        <f t="shared" si="0"/>
        <v>64.638888888888914</v>
      </c>
      <c r="U12" s="4">
        <f t="shared" si="0"/>
        <v>64.638888888888914</v>
      </c>
      <c r="V12" s="4">
        <f t="shared" si="0"/>
        <v>64.638888888888914</v>
      </c>
      <c r="W12" s="4">
        <f t="shared" si="0"/>
        <v>64.638888888888914</v>
      </c>
      <c r="X12" s="4">
        <f t="shared" si="0"/>
        <v>64.638888888888914</v>
      </c>
      <c r="Y12" s="4">
        <f t="shared" si="0"/>
        <v>64.638888888888914</v>
      </c>
      <c r="Z12" s="4">
        <f>SUM(טבלה1[[#This Row],[ספט-19]:[אוג-20]])</f>
        <v>1330.666666666667</v>
      </c>
    </row>
    <row r="13" spans="1:26" x14ac:dyDescent="0.2">
      <c r="A13" t="s">
        <v>20</v>
      </c>
      <c r="B13" s="2">
        <v>811.66666666666697</v>
      </c>
      <c r="C13" s="3">
        <v>12</v>
      </c>
      <c r="D13" s="1">
        <v>43789</v>
      </c>
      <c r="E13" s="1">
        <f>IF(טבלה1[[#This Row],[תחילת תשלום]]="",DATE(1900,1,1),EDATE(טבלה1[[#This Row],[תחילת תשלום]],טבלה1[[#This Row],[מס'' תשלומים]]-1))</f>
        <v>44124</v>
      </c>
      <c r="F13" s="2">
        <v>539.9</v>
      </c>
      <c r="G13">
        <v>4</v>
      </c>
      <c r="I13" s="1">
        <f>IF(טבלה1[[#This Row],[תחילת  תשלום]]="",DATE(1900,1,1),EDATE(טבלה1[[#This Row],[תחילת  תשלום]],טבלה1[[#This Row],[מס'' תשלומים2]]-1))</f>
        <v>1</v>
      </c>
      <c r="J13" s="2">
        <v>91</v>
      </c>
      <c r="K13">
        <v>2</v>
      </c>
      <c r="L13" s="1">
        <v>43910</v>
      </c>
      <c r="M13" s="1">
        <f>IF(טבלה1[[#This Row],[תחילת תשלום ]]="",DATE(1900,1,1),EDATE(טבלה1[[#This Row],[תחילת תשלום ]],טבלה1[[#This Row],[מס'' תשלומים3]]-1))</f>
        <v>43941</v>
      </c>
      <c r="N13" s="4">
        <f t="shared" si="0"/>
        <v>113.13888888888891</v>
      </c>
      <c r="O13" s="4">
        <f t="shared" si="0"/>
        <v>113.13888888888891</v>
      </c>
      <c r="P13" s="4">
        <f t="shared" si="0"/>
        <v>113.13888888888891</v>
      </c>
      <c r="Q13" s="4">
        <f t="shared" si="0"/>
        <v>113.13888888888891</v>
      </c>
      <c r="R13" s="4">
        <f t="shared" si="0"/>
        <v>113.13888888888891</v>
      </c>
      <c r="S13" s="4">
        <f t="shared" si="0"/>
        <v>113.13888888888891</v>
      </c>
      <c r="T13" s="4">
        <f t="shared" si="0"/>
        <v>113.13888888888891</v>
      </c>
      <c r="U13" s="4">
        <f t="shared" si="0"/>
        <v>113.13888888888891</v>
      </c>
      <c r="V13" s="4">
        <f t="shared" si="0"/>
        <v>67.638888888888914</v>
      </c>
      <c r="W13" s="4">
        <f t="shared" si="0"/>
        <v>67.638888888888914</v>
      </c>
      <c r="X13" s="4">
        <f t="shared" si="0"/>
        <v>67.638888888888914</v>
      </c>
      <c r="Y13" s="4">
        <f t="shared" si="0"/>
        <v>67.638888888888914</v>
      </c>
      <c r="Z13" s="4">
        <f>SUM(טבלה1[[#This Row],[ספט-19]:[אוג-20]])</f>
        <v>1175.666666666667</v>
      </c>
    </row>
    <row r="14" spans="1:26" x14ac:dyDescent="0.2">
      <c r="A14" t="s">
        <v>21</v>
      </c>
      <c r="B14" s="2">
        <v>847.66666666666697</v>
      </c>
      <c r="C14" s="3">
        <v>12</v>
      </c>
      <c r="D14" s="1">
        <v>43789</v>
      </c>
      <c r="E14" s="1">
        <f>IF(טבלה1[[#This Row],[תחילת תשלום]]="",DATE(1900,1,1),EDATE(טבלה1[[#This Row],[תחילת תשלום]],טבלה1[[#This Row],[מס'' תשלומים]]-1))</f>
        <v>44124</v>
      </c>
      <c r="F14" s="2">
        <v>524.79999999999995</v>
      </c>
      <c r="G14">
        <v>4</v>
      </c>
      <c r="I14" s="1">
        <f>IF(טבלה1[[#This Row],[תחילת  תשלום]]="",DATE(1900,1,1),EDATE(טבלה1[[#This Row],[תחילת  תשלום]],טבלה1[[#This Row],[מס'' תשלומים2]]-1))</f>
        <v>1</v>
      </c>
      <c r="J14" s="2">
        <v>45</v>
      </c>
      <c r="K14">
        <v>2</v>
      </c>
      <c r="L14" s="1">
        <v>43758</v>
      </c>
      <c r="M14" s="1">
        <f>IF(טבלה1[[#This Row],[תחילת תשלום ]]="",DATE(1900,1,1),EDATE(טבלה1[[#This Row],[תחילת תשלום ]],טבלה1[[#This Row],[מס'' תשלומים3]]-1))</f>
        <v>43789</v>
      </c>
      <c r="N14" s="4">
        <f t="shared" si="0"/>
        <v>93.138888888888914</v>
      </c>
      <c r="O14" s="4">
        <f t="shared" si="0"/>
        <v>93.138888888888914</v>
      </c>
      <c r="P14" s="4">
        <f t="shared" si="0"/>
        <v>93.138888888888914</v>
      </c>
      <c r="Q14" s="4">
        <f t="shared" si="0"/>
        <v>70.638888888888914</v>
      </c>
      <c r="R14" s="4">
        <f t="shared" si="0"/>
        <v>70.638888888888914</v>
      </c>
      <c r="S14" s="4">
        <f t="shared" si="0"/>
        <v>70.638888888888914</v>
      </c>
      <c r="T14" s="4">
        <f t="shared" si="0"/>
        <v>70.638888888888914</v>
      </c>
      <c r="U14" s="4">
        <f t="shared" si="0"/>
        <v>70.638888888888914</v>
      </c>
      <c r="V14" s="4">
        <f t="shared" si="0"/>
        <v>70.638888888888914</v>
      </c>
      <c r="W14" s="4">
        <f t="shared" si="0"/>
        <v>70.638888888888914</v>
      </c>
      <c r="X14" s="4">
        <f t="shared" si="0"/>
        <v>70.638888888888914</v>
      </c>
      <c r="Y14" s="4">
        <f t="shared" si="0"/>
        <v>70.638888888888914</v>
      </c>
      <c r="Z14" s="4">
        <f>SUM(טבלה1[[#This Row],[ספט-19]:[אוג-20]])</f>
        <v>915.16666666666697</v>
      </c>
    </row>
    <row r="15" spans="1:26" x14ac:dyDescent="0.2">
      <c r="A15" t="s">
        <v>22</v>
      </c>
      <c r="B15" s="2">
        <v>883.66666666666697</v>
      </c>
      <c r="C15" s="3">
        <v>12</v>
      </c>
      <c r="D15" s="1">
        <v>43789</v>
      </c>
      <c r="E15" s="1">
        <f>IF(טבלה1[[#This Row],[תחילת תשלום]]="",DATE(1900,1,1),EDATE(טבלה1[[#This Row],[תחילת תשלום]],טבלה1[[#This Row],[מס'' תשלומים]]-1))</f>
        <v>44124</v>
      </c>
      <c r="F15" s="2">
        <v>509.7</v>
      </c>
      <c r="G15">
        <v>4</v>
      </c>
      <c r="H15" s="1">
        <v>43728</v>
      </c>
      <c r="I15" s="1">
        <f>IF(טבלה1[[#This Row],[תחילת  תשלום]]="",DATE(1900,1,1),EDATE(טבלה1[[#This Row],[תחילת  תשלום]],טבלה1[[#This Row],[מס'' תשלומים2]]-1))</f>
        <v>43819</v>
      </c>
      <c r="J15" s="2">
        <v>25</v>
      </c>
      <c r="K15">
        <v>2</v>
      </c>
      <c r="M15" s="1">
        <f>IF(טבלה1[[#This Row],[תחילת תשלום ]]="",DATE(1900,1,1),EDATE(טבלה1[[#This Row],[תחילת תשלום ]],טבלה1[[#This Row],[מס'' תשלומים3]]-1))</f>
        <v>1</v>
      </c>
      <c r="N15" s="4">
        <f t="shared" si="0"/>
        <v>201.06388888888893</v>
      </c>
      <c r="O15" s="4">
        <f t="shared" si="0"/>
        <v>201.06388888888893</v>
      </c>
      <c r="P15" s="4">
        <f t="shared" si="0"/>
        <v>201.06388888888893</v>
      </c>
      <c r="Q15" s="4">
        <f t="shared" si="0"/>
        <v>201.06388888888893</v>
      </c>
      <c r="R15" s="4">
        <f t="shared" si="0"/>
        <v>73.638888888888914</v>
      </c>
      <c r="S15" s="4">
        <f t="shared" si="0"/>
        <v>73.638888888888914</v>
      </c>
      <c r="T15" s="4">
        <f t="shared" si="0"/>
        <v>73.638888888888914</v>
      </c>
      <c r="U15" s="4">
        <f t="shared" si="0"/>
        <v>73.638888888888914</v>
      </c>
      <c r="V15" s="4">
        <f t="shared" si="0"/>
        <v>73.638888888888914</v>
      </c>
      <c r="W15" s="4">
        <f t="shared" si="0"/>
        <v>73.638888888888914</v>
      </c>
      <c r="X15" s="4">
        <f t="shared" si="0"/>
        <v>73.638888888888914</v>
      </c>
      <c r="Y15" s="4">
        <f t="shared" si="0"/>
        <v>73.638888888888914</v>
      </c>
      <c r="Z15" s="4">
        <f>SUM(טבלה1[[#This Row],[ספט-19]:[אוג-20]])</f>
        <v>1393.366666666667</v>
      </c>
    </row>
    <row r="16" spans="1:26" x14ac:dyDescent="0.2">
      <c r="A16" t="s">
        <v>23</v>
      </c>
      <c r="B16" s="2">
        <v>919.66666666666697</v>
      </c>
      <c r="C16" s="3">
        <v>12</v>
      </c>
      <c r="D16" s="1">
        <v>43789</v>
      </c>
      <c r="E16" s="1">
        <f>IF(טבלה1[[#This Row],[תחילת תשלום]]="",DATE(1900,1,1),EDATE(טבלה1[[#This Row],[תחילת תשלום]],טבלה1[[#This Row],[מס'' תשלומים]]-1))</f>
        <v>44124</v>
      </c>
      <c r="F16" s="2">
        <v>494.6</v>
      </c>
      <c r="G16">
        <v>4</v>
      </c>
      <c r="H16" s="1">
        <v>43728</v>
      </c>
      <c r="I16" s="1">
        <f>IF(טבלה1[[#This Row],[תחילת  תשלום]]="",DATE(1900,1,1),EDATE(טבלה1[[#This Row],[תחילת  תשלום]],טבלה1[[#This Row],[מס'' תשלומים2]]-1))</f>
        <v>43819</v>
      </c>
      <c r="J16" s="2">
        <v>84</v>
      </c>
      <c r="K16">
        <v>2</v>
      </c>
      <c r="M16" s="1">
        <f>IF(טבלה1[[#This Row],[תחילת תשלום ]]="",DATE(1900,1,1),EDATE(טבלה1[[#This Row],[תחילת תשלום ]],טבלה1[[#This Row],[מס'' תשלומים3]]-1))</f>
        <v>1</v>
      </c>
      <c r="N16" s="4">
        <f t="shared" si="0"/>
        <v>200.28888888888892</v>
      </c>
      <c r="O16" s="4">
        <f t="shared" si="0"/>
        <v>200.28888888888892</v>
      </c>
      <c r="P16" s="4">
        <f t="shared" si="0"/>
        <v>200.28888888888892</v>
      </c>
      <c r="Q16" s="4">
        <f t="shared" si="0"/>
        <v>200.28888888888892</v>
      </c>
      <c r="R16" s="4">
        <f t="shared" si="0"/>
        <v>76.638888888888914</v>
      </c>
      <c r="S16" s="4">
        <f t="shared" si="0"/>
        <v>76.638888888888914</v>
      </c>
      <c r="T16" s="4">
        <f t="shared" si="0"/>
        <v>76.638888888888914</v>
      </c>
      <c r="U16" s="4">
        <f t="shared" si="0"/>
        <v>76.638888888888914</v>
      </c>
      <c r="V16" s="4">
        <f t="shared" si="0"/>
        <v>76.638888888888914</v>
      </c>
      <c r="W16" s="4">
        <f t="shared" si="0"/>
        <v>76.638888888888914</v>
      </c>
      <c r="X16" s="4">
        <f t="shared" si="0"/>
        <v>76.638888888888914</v>
      </c>
      <c r="Y16" s="4">
        <f t="shared" si="0"/>
        <v>76.638888888888914</v>
      </c>
      <c r="Z16" s="4">
        <f>SUM(טבלה1[[#This Row],[ספט-19]:[אוג-20]])</f>
        <v>1414.2666666666671</v>
      </c>
    </row>
    <row r="17" spans="1:26" x14ac:dyDescent="0.2">
      <c r="A17" t="s">
        <v>24</v>
      </c>
      <c r="B17" s="2">
        <v>955.66666666666697</v>
      </c>
      <c r="C17" s="3">
        <v>12</v>
      </c>
      <c r="D17" s="1">
        <v>43789</v>
      </c>
      <c r="E17" s="1">
        <f>IF(טבלה1[[#This Row],[תחילת תשלום]]="",DATE(1900,1,1),EDATE(טבלה1[[#This Row],[תחילת תשלום]],טבלה1[[#This Row],[מס'' תשלומים]]-1))</f>
        <v>44124</v>
      </c>
      <c r="F17" s="2">
        <v>479.5</v>
      </c>
      <c r="G17">
        <v>4</v>
      </c>
      <c r="I17" s="1">
        <f>IF(טבלה1[[#This Row],[תחילת  תשלום]]="",DATE(1900,1,1),EDATE(טבלה1[[#This Row],[תחילת  תשלום]],טבלה1[[#This Row],[מס'' תשלומים2]]-1))</f>
        <v>1</v>
      </c>
      <c r="J17" s="2">
        <v>59</v>
      </c>
      <c r="K17">
        <v>2</v>
      </c>
      <c r="M17" s="1">
        <f>IF(טבלה1[[#This Row],[תחילת תשלום ]]="",DATE(1900,1,1),EDATE(טבלה1[[#This Row],[תחילת תשלום ]],טבלה1[[#This Row],[מס'' תשלומים3]]-1))</f>
        <v>1</v>
      </c>
      <c r="N17" s="4">
        <f t="shared" si="0"/>
        <v>79.638888888888914</v>
      </c>
      <c r="O17" s="4">
        <f t="shared" si="0"/>
        <v>79.638888888888914</v>
      </c>
      <c r="P17" s="4">
        <f t="shared" si="0"/>
        <v>79.638888888888914</v>
      </c>
      <c r="Q17" s="4">
        <f t="shared" si="0"/>
        <v>79.638888888888914</v>
      </c>
      <c r="R17" s="4">
        <f t="shared" si="0"/>
        <v>79.638888888888914</v>
      </c>
      <c r="S17" s="4">
        <f t="shared" si="0"/>
        <v>79.638888888888914</v>
      </c>
      <c r="T17" s="4">
        <f t="shared" si="0"/>
        <v>79.638888888888914</v>
      </c>
      <c r="U17" s="4">
        <f t="shared" si="0"/>
        <v>79.638888888888914</v>
      </c>
      <c r="V17" s="4">
        <f t="shared" si="0"/>
        <v>79.638888888888914</v>
      </c>
      <c r="W17" s="4">
        <f t="shared" si="0"/>
        <v>79.638888888888914</v>
      </c>
      <c r="X17" s="4">
        <f t="shared" si="0"/>
        <v>79.638888888888914</v>
      </c>
      <c r="Y17" s="4">
        <f t="shared" si="0"/>
        <v>79.638888888888914</v>
      </c>
      <c r="Z17" s="4">
        <f>SUM(טבלה1[[#This Row],[ספט-19]:[אוג-20]])</f>
        <v>955.66666666666697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rightToLeft="1" workbookViewId="0">
      <selection activeCell="A6" sqref="A6"/>
    </sheetView>
  </sheetViews>
  <sheetFormatPr defaultRowHeight="14.25" x14ac:dyDescent="0.2"/>
  <cols>
    <col min="1" max="1" width="8.5" bestFit="1" customWidth="1"/>
    <col min="2" max="2" width="9.375" bestFit="1" customWidth="1"/>
    <col min="3" max="6" width="8.625" bestFit="1" customWidth="1"/>
  </cols>
  <sheetData>
    <row r="1" spans="1:6" x14ac:dyDescent="0.2">
      <c r="A1" t="s">
        <v>27</v>
      </c>
      <c r="B1" t="s">
        <v>26</v>
      </c>
      <c r="C1" t="s">
        <v>3</v>
      </c>
      <c r="D1" t="s">
        <v>0</v>
      </c>
      <c r="E1" t="s">
        <v>1</v>
      </c>
      <c r="F1" t="s">
        <v>2</v>
      </c>
    </row>
    <row r="2" spans="1:6" x14ac:dyDescent="0.2">
      <c r="A2" t="s">
        <v>32</v>
      </c>
      <c r="B2" t="s">
        <v>28</v>
      </c>
    </row>
    <row r="3" spans="1:6" x14ac:dyDescent="0.2">
      <c r="A3" t="s">
        <v>34</v>
      </c>
      <c r="B3" t="s">
        <v>5</v>
      </c>
    </row>
    <row r="4" spans="1:6" x14ac:dyDescent="0.2">
      <c r="A4" t="s">
        <v>37</v>
      </c>
      <c r="B4" t="s">
        <v>14</v>
      </c>
    </row>
    <row r="5" spans="1:6" x14ac:dyDescent="0.2">
      <c r="A5" t="s">
        <v>35</v>
      </c>
      <c r="B5" t="s">
        <v>4</v>
      </c>
    </row>
    <row r="6" spans="1:6" x14ac:dyDescent="0.2">
      <c r="A6" t="s">
        <v>38</v>
      </c>
      <c r="B6" t="s">
        <v>29</v>
      </c>
    </row>
    <row r="7" spans="1:6" x14ac:dyDescent="0.2">
      <c r="A7" t="s">
        <v>33</v>
      </c>
      <c r="B7" t="s">
        <v>31</v>
      </c>
    </row>
    <row r="8" spans="1:6" x14ac:dyDescent="0.2">
      <c r="A8" t="s">
        <v>36</v>
      </c>
      <c r="B8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2020-02-02T12:37:12Z</dcterms:created>
  <dcterms:modified xsi:type="dcterms:W3CDTF">2020-02-05T15:10:29Z</dcterms:modified>
</cp:coreProperties>
</file>