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D:\כל הקבצים\מוסיקה\הורדות\"/>
    </mc:Choice>
  </mc:AlternateContent>
  <xr:revisionPtr revIDLastSave="0" documentId="13_ncr:1_{88DB8D2E-25B1-4455-8050-DED0B79AF7DF}" xr6:coauthVersionLast="47" xr6:coauthVersionMax="47" xr10:uidLastSave="{00000000-0000-0000-0000-000000000000}"/>
  <bookViews>
    <workbookView xWindow="-120" yWindow="-120" windowWidth="29040" windowHeight="1644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G944" i="3"/>
  <c r="I890" i="3" s="1"/>
  <c r="D943" i="3"/>
  <c r="D942" i="3"/>
  <c r="C942" i="3"/>
  <c r="D941" i="3"/>
  <c r="C941" i="3"/>
  <c r="D938" i="3"/>
  <c r="D937" i="3"/>
  <c r="E936" i="3"/>
  <c r="D936" i="3"/>
  <c r="E935" i="3"/>
  <c r="E934" i="3"/>
  <c r="D934" i="3"/>
  <c r="C934" i="3"/>
  <c r="F929" i="3"/>
  <c r="F928" i="3"/>
  <c r="E928" i="3"/>
  <c r="F927" i="3"/>
  <c r="E917" i="3"/>
  <c r="F915" i="3"/>
  <c r="D914" i="3"/>
  <c r="B914" i="3"/>
  <c r="E913" i="3"/>
  <c r="C913" i="3"/>
  <c r="E912" i="3"/>
  <c r="E911" i="3"/>
  <c r="G910" i="3"/>
  <c r="E910" i="3"/>
  <c r="D910" i="3"/>
  <c r="B910" i="3"/>
  <c r="G909" i="3"/>
  <c r="G911" i="3" s="1"/>
  <c r="E909" i="3"/>
  <c r="D909" i="3"/>
  <c r="B909" i="3"/>
  <c r="G908" i="3"/>
  <c r="E908" i="3"/>
  <c r="D908" i="3"/>
  <c r="B908" i="3"/>
  <c r="G907" i="3"/>
  <c r="E907" i="3"/>
  <c r="B907" i="3"/>
  <c r="E906" i="3"/>
  <c r="B906" i="3"/>
  <c r="B911" i="3" s="1"/>
  <c r="G905" i="3"/>
  <c r="F905" i="3"/>
  <c r="G970" i="3" s="1"/>
  <c r="F904" i="3"/>
  <c r="F903" i="3"/>
  <c r="F902" i="3"/>
  <c r="C898" i="3"/>
  <c r="H882" i="3"/>
  <c r="K880"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BD722" i="3" s="1"/>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H789" i="3"/>
  <c r="R788" i="3"/>
  <c r="K788" i="3"/>
  <c r="H788" i="3"/>
  <c r="K787" i="3"/>
  <c r="H787" i="3"/>
  <c r="K786" i="3"/>
  <c r="H786" i="3"/>
  <c r="BA785" i="3"/>
  <c r="K785" i="3"/>
  <c r="H785" i="3"/>
  <c r="BA784" i="3"/>
  <c r="H784" i="3"/>
  <c r="L783" i="3"/>
  <c r="H783" i="3"/>
  <c r="R782" i="3"/>
  <c r="H782" i="3"/>
  <c r="H781" i="3"/>
  <c r="H780" i="3"/>
  <c r="H779" i="3"/>
  <c r="I775" i="3"/>
  <c r="M768" i="3"/>
  <c r="N767" i="3"/>
  <c r="BA760" i="3"/>
  <c r="AZ760" i="3"/>
  <c r="AB757" i="3"/>
  <c r="S757" i="3"/>
  <c r="N757" i="3"/>
  <c r="AG756" i="3"/>
  <c r="N756" i="3"/>
  <c r="AG755" i="3"/>
  <c r="AE754" i="3"/>
  <c r="Z754" i="3"/>
  <c r="W753" i="3"/>
  <c r="N753" i="3"/>
  <c r="M753" i="3"/>
  <c r="AJ752" i="3"/>
  <c r="W752" i="3"/>
  <c r="AX734" i="3" s="1"/>
  <c r="N752" i="3"/>
  <c r="AJ751" i="3"/>
  <c r="N751" i="3"/>
  <c r="M751" i="3"/>
  <c r="N750" i="3"/>
  <c r="BG749" i="3"/>
  <c r="BE749" i="3"/>
  <c r="AD749" i="3"/>
  <c r="AC749" i="3"/>
  <c r="AE750" i="3" s="1"/>
  <c r="AD750" i="3" s="1"/>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s="1"/>
  <c r="L218" i="3"/>
  <c r="I218" i="3" s="1"/>
  <c r="L217" i="3"/>
  <c r="I217" i="3"/>
  <c r="L216" i="3"/>
  <c r="I216" i="3" s="1"/>
  <c r="L215" i="3"/>
  <c r="I215" i="3" s="1"/>
  <c r="L214" i="3"/>
  <c r="I214" i="3"/>
  <c r="L213" i="3"/>
  <c r="I213" i="3" s="1"/>
  <c r="L212" i="3"/>
  <c r="I212" i="3" s="1"/>
  <c r="F212" i="3"/>
  <c r="L211" i="3"/>
  <c r="I211" i="3" s="1"/>
  <c r="F211" i="3"/>
  <c r="L210" i="3"/>
  <c r="I210" i="3" s="1"/>
  <c r="F210" i="3"/>
  <c r="L209" i="3"/>
  <c r="I209" i="3" s="1"/>
  <c r="L208" i="3"/>
  <c r="I208" i="3"/>
  <c r="L207" i="3"/>
  <c r="I207" i="3" s="1"/>
  <c r="L206" i="3"/>
  <c r="L205" i="3"/>
  <c r="G204" i="3"/>
  <c r="F204" i="3"/>
  <c r="G203" i="3"/>
  <c r="G202" i="3"/>
  <c r="G180" i="3" s="1"/>
  <c r="D202" i="3"/>
  <c r="B202" i="3"/>
  <c r="C201" i="3"/>
  <c r="D198" i="3"/>
  <c r="B198" i="3"/>
  <c r="D197" i="3"/>
  <c r="B197" i="3"/>
  <c r="D196" i="3"/>
  <c r="B196" i="3"/>
  <c r="B195" i="3"/>
  <c r="B194" i="3"/>
  <c r="B199" i="3" s="1"/>
  <c r="F193" i="3"/>
  <c r="H192" i="3"/>
  <c r="G190" i="3"/>
  <c r="F189" i="3"/>
  <c r="F187" i="3"/>
  <c r="C186" i="3"/>
  <c r="F182" i="3"/>
  <c r="G179" i="3"/>
  <c r="G178" i="3"/>
  <c r="G177" i="3"/>
  <c r="J175" i="3"/>
  <c r="I173" i="3"/>
  <c r="M168" i="3"/>
  <c r="I167" i="3"/>
  <c r="I163" i="3"/>
  <c r="I162" i="3"/>
  <c r="I161" i="3"/>
  <c r="H160" i="3"/>
  <c r="H158" i="3"/>
  <c r="H157" i="3"/>
  <c r="H159" i="3" s="1"/>
  <c r="BA32"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O95" i="3"/>
  <c r="P95" i="3" s="1"/>
  <c r="Q95" i="3" s="1"/>
  <c r="BJ94" i="3"/>
  <c r="BI94" i="3"/>
  <c r="P94" i="3"/>
  <c r="Q94" i="3" s="1"/>
  <c r="O94" i="3"/>
  <c r="BJ93" i="3"/>
  <c r="BI93" i="3"/>
  <c r="P93" i="3"/>
  <c r="Q93" i="3" s="1"/>
  <c r="O93" i="3"/>
  <c r="BJ92" i="3"/>
  <c r="BI92" i="3"/>
  <c r="P92" i="3"/>
  <c r="Q92" i="3" s="1"/>
  <c r="O92" i="3"/>
  <c r="P91" i="3"/>
  <c r="Q91" i="3" s="1"/>
  <c r="O91" i="3"/>
  <c r="O90" i="3"/>
  <c r="P90" i="3" s="1"/>
  <c r="Q90" i="3" s="1"/>
  <c r="P89" i="3"/>
  <c r="Q89" i="3" s="1"/>
  <c r="O89" i="3"/>
  <c r="P88" i="3"/>
  <c r="Q88" i="3" s="1"/>
  <c r="O88" i="3"/>
  <c r="O87" i="3"/>
  <c r="P87" i="3" s="1"/>
  <c r="Q87" i="3" s="1"/>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X37" i="3"/>
  <c r="AA37" i="3" s="1"/>
  <c r="K37" i="3"/>
  <c r="AQ36" i="3"/>
  <c r="L36" i="3"/>
  <c r="I35" i="3"/>
  <c r="H35" i="3"/>
  <c r="AO34" i="3"/>
  <c r="AO35" i="3" s="1"/>
  <c r="I34" i="3"/>
  <c r="U33" i="3"/>
  <c r="T33" i="3"/>
  <c r="BM32" i="3"/>
  <c r="BJ32" i="3"/>
  <c r="AG32" i="3"/>
  <c r="AE32" i="3"/>
  <c r="U32" i="3"/>
  <c r="V33" i="3" s="1"/>
  <c r="BJ31" i="3"/>
  <c r="BA31" i="3"/>
  <c r="AP31" i="3"/>
  <c r="AO31" i="3"/>
  <c r="S30" i="3"/>
  <c r="E30" i="3"/>
  <c r="D30" i="3"/>
  <c r="C30" i="3"/>
  <c r="F30" i="3" s="1"/>
  <c r="F31" i="3" s="1"/>
  <c r="AY29" i="3"/>
  <c r="AB29" i="3"/>
  <c r="S29" i="3"/>
  <c r="F29" i="3"/>
  <c r="AK28" i="3"/>
  <c r="AJ28" i="3"/>
  <c r="AJ30" i="3" s="1"/>
  <c r="Q28" i="3"/>
  <c r="P28" i="3"/>
  <c r="P29" i="3" s="1"/>
  <c r="BJ26" i="3"/>
  <c r="BC26" i="3"/>
  <c r="AF27" i="3" s="1"/>
  <c r="AR27" i="3" s="1"/>
  <c r="E26" i="3"/>
  <c r="D26" i="3"/>
  <c r="C26" i="3"/>
  <c r="DF25" i="3"/>
  <c r="BJ25" i="3"/>
  <c r="BC25" i="3"/>
  <c r="W25" i="3"/>
  <c r="T25" i="3"/>
  <c r="S25" i="3"/>
  <c r="Q25" i="3"/>
  <c r="P25" i="3"/>
  <c r="F25" i="3"/>
  <c r="C17" i="3" s="1"/>
  <c r="F16" i="3" s="1"/>
  <c r="BJ24" i="3"/>
  <c r="BC24" i="3"/>
  <c r="AX24" i="3"/>
  <c r="R24" i="3"/>
  <c r="O24" i="3"/>
  <c r="N24" i="3"/>
  <c r="BJ23" i="3"/>
  <c r="CS22" i="3"/>
  <c r="CS23" i="3" s="1"/>
  <c r="CS24" i="3" s="1"/>
  <c r="CS25" i="3" s="1"/>
  <c r="CS26" i="3" s="1"/>
  <c r="CS27" i="3" s="1"/>
  <c r="BJ22" i="3"/>
  <c r="BJ27" i="3" s="1"/>
  <c r="BB22" i="3"/>
  <c r="S22" i="3"/>
  <c r="O22" i="3"/>
  <c r="V21" i="3"/>
  <c r="S21" i="3"/>
  <c r="O21" i="3"/>
  <c r="BS20" i="3"/>
  <c r="BR20" i="3"/>
  <c r="BB20" i="3"/>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V9" i="3"/>
  <c r="Q9" i="3"/>
  <c r="AJ8" i="3"/>
  <c r="P4" i="3" s="1"/>
  <c r="P6" i="3" s="1"/>
  <c r="T8" i="3"/>
  <c r="N8" i="3"/>
  <c r="V7" i="3"/>
  <c r="V8" i="3" s="1"/>
  <c r="T7" i="3"/>
  <c r="P106" i="3" s="1"/>
  <c r="O7" i="3"/>
  <c r="O19" i="3" s="1"/>
  <c r="N7" i="3"/>
  <c r="N10" i="3" s="1"/>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s="1"/>
  <c r="D910" i="4"/>
  <c r="B910" i="4"/>
  <c r="G909" i="4"/>
  <c r="E909" i="4"/>
  <c r="D909" i="4"/>
  <c r="B909" i="4"/>
  <c r="G908" i="4"/>
  <c r="G945" i="4" s="1"/>
  <c r="E908" i="4"/>
  <c r="D908" i="4"/>
  <c r="B908" i="4"/>
  <c r="G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AB757" i="4"/>
  <c r="S757" i="4"/>
  <c r="N757" i="4"/>
  <c r="AG756" i="4"/>
  <c r="N756" i="4"/>
  <c r="AG755" i="4"/>
  <c r="AE754" i="4"/>
  <c r="Z754" i="4"/>
  <c r="W753" i="4"/>
  <c r="N753" i="4"/>
  <c r="M753" i="4"/>
  <c r="W752" i="4"/>
  <c r="AJ751" i="4"/>
  <c r="AJ752" i="4" s="1"/>
  <c r="N751" i="4"/>
  <c r="M751" i="4"/>
  <c r="N750" i="4"/>
  <c r="BG749" i="4"/>
  <c r="AD749" i="4"/>
  <c r="AC749" i="4"/>
  <c r="N749" i="4"/>
  <c r="M749" i="4"/>
  <c r="N748" i="4"/>
  <c r="AD747" i="4"/>
  <c r="AC747" i="4"/>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5" i="4" s="1"/>
  <c r="F186" i="4"/>
  <c r="C186"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F42" i="4"/>
  <c r="AB42" i="4"/>
  <c r="BC24" i="4" s="1"/>
  <c r="AG36" i="4" s="1"/>
  <c r="N42" i="4"/>
  <c r="M42" i="4"/>
  <c r="AO41" i="4"/>
  <c r="AO42" i="4" s="1"/>
  <c r="AF41" i="4"/>
  <c r="BL40" i="4"/>
  <c r="Q40" i="4"/>
  <c r="P40" i="4"/>
  <c r="I40" i="4"/>
  <c r="I41" i="4" s="1"/>
  <c r="I42" i="4" s="1"/>
  <c r="I43" i="4" s="1"/>
  <c r="I44" i="4" s="1"/>
  <c r="I45" i="4" s="1"/>
  <c r="BL39" i="4"/>
  <c r="BL41" i="4" s="1"/>
  <c r="BL42" i="4" s="1"/>
  <c r="AI39" i="4"/>
  <c r="AH39" i="4"/>
  <c r="AE39" i="4"/>
  <c r="AE38" i="4" s="1"/>
  <c r="P39" i="4"/>
  <c r="Q39" i="4" s="1"/>
  <c r="O39" i="4"/>
  <c r="AG38" i="4"/>
  <c r="AI37" i="4"/>
  <c r="AH37" i="4"/>
  <c r="X37" i="4"/>
  <c r="AA37" i="4" s="1"/>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C7" i="4"/>
  <c r="R5" i="4"/>
  <c r="G3" i="4"/>
  <c r="X1" i="4"/>
  <c r="Y1" i="4" s="1"/>
  <c r="Y2" i="4" s="1"/>
  <c r="S1" i="4"/>
  <c r="H167" i="4" s="1"/>
  <c r="B5" i="1"/>
  <c r="B4" i="1"/>
  <c r="AU44" i="1"/>
  <c r="AV44" i="1"/>
  <c r="AV45" i="1"/>
  <c r="C39" i="1"/>
  <c r="C40" i="1"/>
  <c r="AD738" i="3" l="1"/>
  <c r="AA738" i="3"/>
  <c r="AB747" i="3" s="1"/>
  <c r="I779" i="3" s="1"/>
  <c r="W33" i="3"/>
  <c r="T30" i="3" s="1"/>
  <c r="D135" i="3" s="1"/>
  <c r="F32" i="3"/>
  <c r="N755" i="3"/>
  <c r="F146" i="3"/>
  <c r="G145" i="3" s="1"/>
  <c r="G142" i="3" s="1"/>
  <c r="N758" i="3"/>
  <c r="AA737" i="3"/>
  <c r="AM737" i="3" s="1"/>
  <c r="N25" i="3"/>
  <c r="P106" i="4"/>
  <c r="R39" i="4"/>
  <c r="O36" i="4" s="1"/>
  <c r="BJ39" i="4"/>
  <c r="BA44" i="4"/>
  <c r="F26" i="3"/>
  <c r="J66" i="3" s="1"/>
  <c r="K66" i="3" s="1"/>
  <c r="C18" i="3" s="1"/>
  <c r="C37" i="3" s="1"/>
  <c r="V32" i="3"/>
  <c r="W32" i="3" s="1"/>
  <c r="T29" i="3" s="1"/>
  <c r="D134" i="3" s="1"/>
  <c r="R39" i="3"/>
  <c r="O36" i="3" s="1"/>
  <c r="C951" i="3"/>
  <c r="C950" i="3"/>
  <c r="AE746" i="4"/>
  <c r="E907" i="4"/>
  <c r="D227" i="3"/>
  <c r="AJ36" i="3"/>
  <c r="Q40" i="3"/>
  <c r="R40" i="3" s="1"/>
  <c r="O37" i="3" s="1"/>
  <c r="N766" i="3"/>
  <c r="AJ36" i="4"/>
  <c r="N758" i="4"/>
  <c r="BD808" i="4"/>
  <c r="BD809" i="4" s="1"/>
  <c r="AI40" i="3"/>
  <c r="J797" i="3"/>
  <c r="K77" i="3"/>
  <c r="M49" i="3"/>
  <c r="BF20" i="4"/>
  <c r="BF26" i="4" s="1"/>
  <c r="BM20" i="3"/>
  <c r="BM26" i="3" s="1"/>
  <c r="I902" i="3"/>
  <c r="BN20" i="3"/>
  <c r="BU24" i="3"/>
  <c r="BU22" i="3"/>
  <c r="BU27" i="3" s="1"/>
  <c r="BU26" i="3"/>
  <c r="BL20" i="3"/>
  <c r="BJ20" i="3"/>
  <c r="BK19" i="3" s="1"/>
  <c r="BI19" i="3"/>
  <c r="BF20" i="3"/>
  <c r="BF25" i="3" s="1"/>
  <c r="BS21" i="3"/>
  <c r="BM23" i="3"/>
  <c r="BM35" i="3"/>
  <c r="BM33" i="3" s="1"/>
  <c r="BN33" i="3" s="1"/>
  <c r="BM24" i="3"/>
  <c r="BM22" i="3"/>
  <c r="BM25" i="3"/>
  <c r="D949" i="3"/>
  <c r="D950" i="3" s="1"/>
  <c r="D951" i="3" s="1"/>
  <c r="D946" i="3" s="1"/>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R719" i="3"/>
  <c r="AR718" i="3" s="1"/>
  <c r="AY720"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J29" i="3" l="1"/>
  <c r="BM738" i="4"/>
  <c r="F143" i="3"/>
  <c r="F205" i="4"/>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69" i="4" l="1"/>
  <c r="BB88" i="3"/>
  <c r="BP31" i="3" s="1"/>
  <c r="BM31" i="3" s="1"/>
  <c r="BB89" i="3"/>
  <c r="M770" i="4"/>
  <c r="M771" i="4" s="1"/>
  <c r="R26" i="3"/>
  <c r="R25" i="3"/>
  <c r="R27" i="3" s="1"/>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Q717" i="4"/>
  <c r="BE722" i="4"/>
  <c r="AE743" i="4"/>
  <c r="AW798" i="4" s="1"/>
  <c r="BK741" i="4" s="1"/>
  <c r="BH741" i="4" s="1"/>
  <c r="R800" i="4"/>
  <c r="AW739" i="4"/>
  <c r="AX800" i="3" l="1"/>
  <c r="AW800" i="3" s="1"/>
  <c r="AX800" i="4"/>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<sst xmlns="http://schemas.openxmlformats.org/spreadsheetml/2006/main" count="2764" uniqueCount="611">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</sst>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C17" sqref="C17:E17"/>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4" t="s">
        <v>74</v>
      </c>
      <c r="D1" s="34"/>
      <c r="E1" s="34"/>
      <c r="F1" s="27"/>
    </row>
    <row r="2" spans="1:7" ht="15" thickTop="1" x14ac:dyDescent="0.2">
      <c r="A2" s="1" t="s">
        <v>0</v>
      </c>
      <c r="B2" s="2" t="s">
        <v>1</v>
      </c>
      <c r="C2" t="s">
        <v>24</v>
      </c>
    </row>
    <row r="3" spans="1:7" x14ac:dyDescent="0.2">
      <c r="A3" s="1" t="s">
        <v>2</v>
      </c>
      <c r="B3" s="3">
        <v>19</v>
      </c>
      <c r="C3" t="s">
        <v>47</v>
      </c>
    </row>
    <row r="4" spans="1:7" x14ac:dyDescent="0.2">
      <c r="A4" s="1" t="s">
        <v>3</v>
      </c>
      <c r="B4" s="192">
        <f>IF(B9&gt;0%,0,6%)</f>
        <v>0</v>
      </c>
      <c r="C4" s="22" t="s">
        <v>36</v>
      </c>
      <c r="D4" s="22" t="s">
        <v>22</v>
      </c>
    </row>
    <row r="5" spans="1:7" x14ac:dyDescent="0.2">
      <c r="A5" s="1" t="s">
        <v>4</v>
      </c>
      <c r="B5" s="193">
        <f>IF(B2=B33,8.75,IF(B2=C33,8.75,0))</f>
        <v>8.75</v>
      </c>
      <c r="C5" s="22" t="s">
        <v>36</v>
      </c>
      <c r="D5" s="22" t="s">
        <v>23</v>
      </c>
    </row>
    <row r="6" spans="1:7" x14ac:dyDescent="0.2">
      <c r="A6" s="1" t="s">
        <v>38</v>
      </c>
      <c r="B6" s="5">
        <v>16</v>
      </c>
      <c r="C6" t="s">
        <v>24</v>
      </c>
    </row>
    <row r="7" spans="1:7" x14ac:dyDescent="0.2">
      <c r="A7" s="1" t="s">
        <v>5</v>
      </c>
      <c r="B7" s="4">
        <v>0</v>
      </c>
      <c r="C7" t="s">
        <v>45</v>
      </c>
    </row>
    <row r="8" spans="1:7" x14ac:dyDescent="0.2">
      <c r="A8" s="1" t="s">
        <v>37</v>
      </c>
      <c r="B8" s="4">
        <v>0.96</v>
      </c>
      <c r="C8" t="s">
        <v>44</v>
      </c>
    </row>
    <row r="9" spans="1:7" x14ac:dyDescent="0.2">
      <c r="A9" s="6" t="s">
        <v>6</v>
      </c>
      <c r="B9" s="4">
        <v>0.1</v>
      </c>
      <c r="C9" t="s">
        <v>46</v>
      </c>
    </row>
    <row r="10" spans="1:7" x14ac:dyDescent="0.2">
      <c r="A10" s="6" t="s">
        <v>7</v>
      </c>
      <c r="B10" s="4" t="s">
        <v>27</v>
      </c>
      <c r="C10" t="s">
        <v>25</v>
      </c>
      <c r="E10" s="10"/>
    </row>
    <row r="11" spans="1:7" ht="15" thickBot="1" x14ac:dyDescent="0.25">
      <c r="A11" s="17" t="s">
        <v>42</v>
      </c>
      <c r="B11" s="18"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0.83333333333333337</v>
      </c>
      <c r="G16" s="11" t="s">
        <v>31</v>
      </c>
    </row>
    <row r="17" spans="1:69" x14ac:dyDescent="0.2">
      <c r="A17" s="6" t="s">
        <v>39</v>
      </c>
      <c r="C17" s="208"/>
      <c r="D17" s="208"/>
      <c r="E17" s="208"/>
    </row>
    <row r="18" spans="1:69" x14ac:dyDescent="0.2">
      <c r="C18" s="19"/>
      <c r="D18" s="19"/>
      <c r="E18" s="19"/>
      <c r="F18" s="6"/>
      <c r="H18" s="10"/>
    </row>
    <row r="19" spans="1:69" x14ac:dyDescent="0.2">
      <c r="A19" t="s">
        <v>48</v>
      </c>
      <c r="C19" s="19"/>
      <c r="D19" s="19"/>
      <c r="E19" s="19"/>
      <c r="F19" s="6"/>
      <c r="H19" s="10"/>
    </row>
    <row r="20" spans="1:69" ht="15" thickBot="1" x14ac:dyDescent="0.25">
      <c r="A20" s="7" t="s">
        <v>33</v>
      </c>
      <c r="B20" s="195">
        <v>0</v>
      </c>
      <c r="C20" s="19" t="s">
        <v>34</v>
      </c>
      <c r="D20" s="19"/>
      <c r="E20" s="19"/>
    </row>
    <row r="21" spans="1:69" ht="15" thickTop="1" x14ac:dyDescent="0.2">
      <c r="A21" s="6" t="s">
        <v>32</v>
      </c>
      <c r="B21" s="196">
        <v>0</v>
      </c>
      <c r="C21" s="19"/>
      <c r="D21" s="20"/>
      <c r="E21" s="19"/>
    </row>
    <row r="22" spans="1:69" x14ac:dyDescent="0.2">
      <c r="C22" s="19"/>
      <c r="D22" s="19"/>
      <c r="E22" s="19"/>
    </row>
    <row r="23" spans="1:69" x14ac:dyDescent="0.2">
      <c r="C23" s="19"/>
      <c r="D23" s="21"/>
      <c r="E23" s="21"/>
      <c r="F23" s="12"/>
    </row>
    <row r="24" spans="1:69" x14ac:dyDescent="0.2">
      <c r="B24" s="12"/>
      <c r="C24" s="19"/>
      <c r="D24" s="21"/>
      <c r="E24" s="21"/>
      <c r="F24" s="12"/>
    </row>
    <row r="25" spans="1:69" x14ac:dyDescent="0.2">
      <c r="A25" s="12"/>
      <c r="B25" s="12"/>
      <c r="C25" s="21"/>
      <c r="D25" s="21"/>
      <c r="E25" s="21"/>
      <c r="F25" s="12"/>
    </row>
    <row r="26" spans="1:69" x14ac:dyDescent="0.2">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
      <c r="A39" s="199">
        <v>0</v>
      </c>
      <c r="B39" s="199"/>
      <c r="C39" s="203">
        <f>IF(B10="כן",7%,0)</f>
        <v>0</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0.16250000000000001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0.26250000000000001</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65.760000000000005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-5.7600000000000051</v>
      </c>
      <c r="P711" s="27" t="s">
        <v>96</v>
      </c>
      <c r="Q711" s="27">
        <f ca="1">Q710+O711</f>
        <v>-5.4000000000000048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27.239999999999995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13.25</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-0.30936000000000019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13.25</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8" sqref="C8"/>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5"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75" thickTop="1" thickBot="1" x14ac:dyDescent="0.25">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t="e">
        <f>F14</f>
        <v>#N/A</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ht="15"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ht="15"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ht="15"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0.1</v>
      </c>
      <c r="D14" s="209" t="s">
        <v>133</v>
      </c>
      <c r="E14" s="210"/>
      <c r="F14" s="27" t="e">
        <f>F16*(F15+1)</f>
        <v>#N/A</v>
      </c>
      <c r="G14" s="27"/>
      <c r="H14" s="27"/>
      <c r="I14" s="27"/>
      <c r="J14" s="27"/>
      <c r="K14" s="27">
        <f>($I$7+$I$8+$I$10+$I$11+$I$9+500)*1.2%*($C$8)*C9</f>
        <v>0</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t="e">
        <f>VLOOKUP(C16,CS12:CT27,2,TRUE)*0.01</f>
        <v>#N/A</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t="s">
        <v>59</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ht="15"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ht="15"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ht="15"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25">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25">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
      <c r="B35" s="209"/>
      <c r="C35" s="210"/>
      <c r="D35" s="27"/>
      <c r="E35" s="27"/>
      <c r="F35" s="27"/>
      <c r="G35" s="27"/>
      <c r="H35" s="27" t="str">
        <f>IF(C14&gt;1%,"3%",0)</f>
        <v>3%</v>
      </c>
      <c r="I35" s="27">
        <f>IF(C14&gt;1%,3,0)</f>
        <v>3</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
      <c r="B144" s="27" t="s">
        <v>487</v>
      </c>
      <c r="C144" s="27">
        <v>0.27</v>
      </c>
      <c r="D144" s="27">
        <v>0.37</v>
      </c>
      <c r="E144" s="27">
        <f>C144+12.5%</f>
        <v>0.39500000000000002</v>
      </c>
      <c r="F144" s="27">
        <f>IF(C14&gt;0,30*C9-3,30*C9)</f>
        <v>27</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
      <c r="G710" s="27"/>
      <c r="H710" s="27"/>
      <c r="I710" s="27"/>
      <c r="J710" s="27"/>
      <c r="K710" s="27"/>
      <c r="L710" s="27"/>
      <c r="M710" s="27"/>
      <c r="N710" s="27"/>
      <c r="O710" s="27">
        <f ca="1">ROUND((I775-AL723)/365.25,2)</f>
        <v>65.760000000000005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
      <c r="G711" s="27"/>
      <c r="H711" s="27"/>
      <c r="I711" s="27"/>
      <c r="J711" s="27"/>
      <c r="K711" s="27"/>
      <c r="L711" s="27"/>
      <c r="M711" s="27"/>
      <c r="N711" s="27"/>
      <c r="O711" s="27">
        <f ca="1">IF(BB769=CB719,59-O710,60-O710)</f>
        <v>-5.7600000000000051</v>
      </c>
      <c r="P711" s="27" t="s">
        <v>96</v>
      </c>
      <c r="Q711" s="27">
        <f ca="1">Q710+O711</f>
        <v>-5.4000000000000048</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
      <c r="G712" s="27"/>
      <c r="H712" s="27"/>
      <c r="I712" s="27"/>
      <c r="J712" s="27"/>
      <c r="K712" s="27"/>
      <c r="L712" s="27"/>
      <c r="M712" s="27"/>
      <c r="N712" s="27"/>
      <c r="O712" s="27">
        <f ca="1">IF(AD738+O711&gt;36,36,AD738+O711)</f>
        <v>27.239999999999995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21</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
      <c r="G738" s="27"/>
      <c r="H738" s="27"/>
      <c r="I738" s="27"/>
      <c r="J738" s="27"/>
      <c r="K738" s="27"/>
      <c r="L738" s="27"/>
      <c r="M738" s="27" t="s">
        <v>54</v>
      </c>
      <c r="N738" s="27">
        <f ca="1">ROUND((I775-AT720)/365.25,2)</f>
        <v>13.25</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21</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44927</v>
      </c>
      <c r="AK741" s="27">
        <f ca="1">ROUND((AJ741-AL732)/365.25,2)</f>
        <v>44.33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-12</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
      <c r="G775" s="27"/>
      <c r="H775" s="27" t="s">
        <v>575</v>
      </c>
      <c r="I775" s="27">
        <f ca="1">TODAY()</f>
        <v>45281</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
      <c r="G887" s="27"/>
      <c r="H887" s="27"/>
      <c r="I887" s="27"/>
      <c r="J887" s="27"/>
      <c r="K887" s="27">
        <f ca="1">(F927-O710)*2.4%</f>
        <v>-0.30936000000000019</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
      <c r="G888" s="27"/>
      <c r="H888" s="27">
        <f ca="1">DATE(YEAR(I775),MONTH(I775)-MONTH(I775)+1,DAY(I775)-DAY(I775)+1)</f>
        <v>44927</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 thickBot="1" x14ac:dyDescent="0.25">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 thickBot="1" x14ac:dyDescent="0.25">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ht="15"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 thickBot="1" x14ac:dyDescent="0.25">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75" thickTop="1" thickBot="1" x14ac:dyDescent="0.25">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75" thickTop="1" thickBot="1" x14ac:dyDescent="0.25">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ht="15"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 thickBot="1" x14ac:dyDescent="0.25">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13.25</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75" thickTop="1" thickBot="1" x14ac:dyDescent="0.25">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 thickTop="1" x14ac:dyDescent="0.2">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 thickBot="1" x14ac:dyDescent="0.25">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75" thickTop="1" thickBot="1" x14ac:dyDescent="0.25">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 thickTop="1" x14ac:dyDescent="0.2">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 thickBot="1" x14ac:dyDescent="0.25">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 thickTop="1" x14ac:dyDescent="0.2">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 thickBot="1" x14ac:dyDescent="0.25">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75" thickTop="1" thickBot="1" x14ac:dyDescent="0.25">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 thickTop="1" x14ac:dyDescent="0.2">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 thickBot="1" x14ac:dyDescent="0.25">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75" thickTop="1" thickBot="1" x14ac:dyDescent="0.25">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 thickTop="1" x14ac:dyDescent="0.2">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 thickTop="1" x14ac:dyDescent="0.2">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דב וינמן</cp:lastModifiedBy>
  <cp:lastPrinted>2023-09-05T13:48:47Z</cp:lastPrinted>
  <dcterms:created xsi:type="dcterms:W3CDTF">2023-09-05T11:53:22Z</dcterms:created>
  <dcterms:modified xsi:type="dcterms:W3CDTF">2023-12-21T21:20:46Z</dcterms:modified>
</cp:coreProperties>
</file>