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שרד\שולחן העבודה\"/>
    </mc:Choice>
  </mc:AlternateContent>
  <xr:revisionPtr revIDLastSave="0" documentId="8_{556949DA-34F0-4D29-B8BF-12DE9ADE664A}" xr6:coauthVersionLast="45" xr6:coauthVersionMax="45" xr10:uidLastSave="{00000000-0000-0000-0000-000000000000}"/>
  <bookViews>
    <workbookView xWindow="60" yWindow="600" windowWidth="18435" windowHeight="10725" xr2:uid="{19E237F5-ACA5-40E3-94C1-BE0DD774376C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4" i="1" l="1"/>
  <c r="N65" i="1"/>
  <c r="N66" i="1"/>
  <c r="N68" i="1"/>
  <c r="N69" i="1"/>
  <c r="N70" i="1"/>
  <c r="N71" i="1"/>
  <c r="N73" i="1"/>
  <c r="N74" i="1"/>
  <c r="N75" i="1"/>
  <c r="N76" i="1"/>
  <c r="N63" i="1"/>
  <c r="K76" i="1"/>
  <c r="H76" i="1"/>
  <c r="L76" i="1" s="1"/>
  <c r="M76" i="1" s="1"/>
  <c r="G76" i="1"/>
  <c r="K75" i="1"/>
  <c r="H75" i="1"/>
  <c r="L75" i="1" s="1"/>
  <c r="M75" i="1" s="1"/>
  <c r="G75" i="1"/>
  <c r="K74" i="1"/>
  <c r="H74" i="1"/>
  <c r="L74" i="1" s="1"/>
  <c r="M74" i="1" s="1"/>
  <c r="G74" i="1"/>
  <c r="K73" i="1"/>
  <c r="H73" i="1"/>
  <c r="L73" i="1" s="1"/>
  <c r="M73" i="1" s="1"/>
  <c r="G73" i="1"/>
  <c r="K72" i="1"/>
  <c r="H72" i="1"/>
  <c r="L72" i="1" s="1"/>
  <c r="M72" i="1" s="1"/>
  <c r="G72" i="1"/>
  <c r="K71" i="1"/>
  <c r="H71" i="1"/>
  <c r="L71" i="1" s="1"/>
  <c r="M71" i="1" s="1"/>
  <c r="G71" i="1"/>
  <c r="K70" i="1"/>
  <c r="H70" i="1"/>
  <c r="L70" i="1" s="1"/>
  <c r="M70" i="1" s="1"/>
  <c r="G70" i="1"/>
  <c r="K69" i="1"/>
  <c r="H69" i="1"/>
  <c r="L69" i="1" s="1"/>
  <c r="M69" i="1" s="1"/>
  <c r="G69" i="1"/>
  <c r="K68" i="1"/>
  <c r="H68" i="1"/>
  <c r="L68" i="1" s="1"/>
  <c r="M68" i="1" s="1"/>
  <c r="G68" i="1"/>
  <c r="K67" i="1"/>
  <c r="H67" i="1"/>
  <c r="L67" i="1" s="1"/>
  <c r="M67" i="1" s="1"/>
  <c r="G67" i="1"/>
  <c r="K66" i="1"/>
  <c r="H66" i="1"/>
  <c r="L66" i="1" s="1"/>
  <c r="M66" i="1" s="1"/>
  <c r="G66" i="1"/>
  <c r="K65" i="1"/>
  <c r="H65" i="1"/>
  <c r="L65" i="1" s="1"/>
  <c r="M65" i="1" s="1"/>
  <c r="G65" i="1"/>
  <c r="K64" i="1"/>
  <c r="H64" i="1"/>
  <c r="L64" i="1" s="1"/>
  <c r="M64" i="1" s="1"/>
  <c r="G64" i="1"/>
  <c r="K63" i="1"/>
  <c r="H63" i="1"/>
  <c r="L63" i="1" s="1"/>
  <c r="M63" i="1" s="1"/>
  <c r="G63" i="1"/>
  <c r="K62" i="1"/>
  <c r="H62" i="1"/>
  <c r="L62" i="1" s="1"/>
  <c r="M62" i="1" s="1"/>
  <c r="G62" i="1"/>
  <c r="M59" i="1"/>
  <c r="N59" i="1" s="1"/>
  <c r="M57" i="1"/>
  <c r="N57" i="1" s="1"/>
  <c r="M55" i="1"/>
  <c r="N55" i="1" s="1"/>
  <c r="M53" i="1"/>
  <c r="N53" i="1" s="1"/>
  <c r="M37" i="1"/>
  <c r="M38" i="1"/>
  <c r="M39" i="1"/>
  <c r="M40" i="1"/>
  <c r="M41" i="1"/>
  <c r="M42" i="1"/>
  <c r="M43" i="1"/>
  <c r="M44" i="1"/>
  <c r="M45" i="1"/>
  <c r="M46" i="1"/>
  <c r="M47" i="1"/>
  <c r="M36" i="1"/>
  <c r="M22" i="1"/>
  <c r="M23" i="1"/>
  <c r="M24" i="1"/>
  <c r="M25" i="1"/>
  <c r="M26" i="1"/>
  <c r="M27" i="1"/>
  <c r="M28" i="1"/>
  <c r="M29" i="1"/>
  <c r="M30" i="1"/>
  <c r="M20" i="1"/>
  <c r="M21" i="1"/>
  <c r="M19" i="1"/>
  <c r="J47" i="1"/>
  <c r="G47" i="1"/>
  <c r="K47" i="1" s="1"/>
  <c r="L47" i="1" s="1"/>
  <c r="F47" i="1"/>
  <c r="K46" i="1"/>
  <c r="L46" i="1" s="1"/>
  <c r="J46" i="1"/>
  <c r="G46" i="1"/>
  <c r="F46" i="1"/>
  <c r="K45" i="1"/>
  <c r="L45" i="1" s="1"/>
  <c r="J45" i="1"/>
  <c r="G45" i="1"/>
  <c r="F45" i="1"/>
  <c r="J44" i="1"/>
  <c r="G44" i="1"/>
  <c r="K44" i="1" s="1"/>
  <c r="L44" i="1" s="1"/>
  <c r="F44" i="1"/>
  <c r="J43" i="1"/>
  <c r="G43" i="1"/>
  <c r="K43" i="1" s="1"/>
  <c r="L43" i="1" s="1"/>
  <c r="F43" i="1"/>
  <c r="J42" i="1"/>
  <c r="G42" i="1"/>
  <c r="K42" i="1" s="1"/>
  <c r="L42" i="1" s="1"/>
  <c r="F42" i="1"/>
  <c r="J41" i="1"/>
  <c r="G41" i="1"/>
  <c r="K41" i="1" s="1"/>
  <c r="L41" i="1" s="1"/>
  <c r="F41" i="1"/>
  <c r="J40" i="1"/>
  <c r="G40" i="1"/>
  <c r="K40" i="1" s="1"/>
  <c r="L40" i="1" s="1"/>
  <c r="F40" i="1"/>
  <c r="J39" i="1"/>
  <c r="G39" i="1"/>
  <c r="K39" i="1" s="1"/>
  <c r="L39" i="1" s="1"/>
  <c r="F39" i="1"/>
  <c r="K38" i="1"/>
  <c r="L38" i="1" s="1"/>
  <c r="J38" i="1"/>
  <c r="G38" i="1"/>
  <c r="F38" i="1"/>
  <c r="K37" i="1"/>
  <c r="L37" i="1" s="1"/>
  <c r="J37" i="1"/>
  <c r="G37" i="1"/>
  <c r="F37" i="1"/>
  <c r="J36" i="1"/>
  <c r="G36" i="1"/>
  <c r="K36" i="1" s="1"/>
  <c r="L36" i="1" s="1"/>
  <c r="F36" i="1"/>
  <c r="J35" i="1"/>
  <c r="G35" i="1"/>
  <c r="K35" i="1" s="1"/>
  <c r="L35" i="1" s="1"/>
  <c r="F35" i="1"/>
  <c r="J34" i="1"/>
  <c r="G34" i="1"/>
  <c r="K34" i="1" s="1"/>
  <c r="L34" i="1" s="1"/>
  <c r="F34" i="1"/>
  <c r="J33" i="1"/>
  <c r="G33" i="1"/>
  <c r="K33" i="1" s="1"/>
  <c r="L33" i="1" s="1"/>
  <c r="F33" i="1"/>
  <c r="J30" i="1"/>
  <c r="G30" i="1"/>
  <c r="K30" i="1" s="1"/>
  <c r="L30" i="1" s="1"/>
  <c r="F30" i="1"/>
  <c r="J29" i="1"/>
  <c r="G29" i="1"/>
  <c r="K29" i="1" s="1"/>
  <c r="L29" i="1" s="1"/>
  <c r="F29" i="1"/>
  <c r="K28" i="1"/>
  <c r="L28" i="1" s="1"/>
  <c r="J28" i="1"/>
  <c r="G28" i="1"/>
  <c r="F28" i="1"/>
  <c r="K27" i="1"/>
  <c r="L27" i="1" s="1"/>
  <c r="J27" i="1"/>
  <c r="G27" i="1"/>
  <c r="F27" i="1"/>
  <c r="J26" i="1"/>
  <c r="G26" i="1"/>
  <c r="K26" i="1" s="1"/>
  <c r="L26" i="1" s="1"/>
  <c r="F26" i="1"/>
  <c r="J25" i="1"/>
  <c r="G25" i="1"/>
  <c r="K25" i="1" s="1"/>
  <c r="L25" i="1" s="1"/>
  <c r="F25" i="1"/>
  <c r="J24" i="1"/>
  <c r="G24" i="1"/>
  <c r="K24" i="1" s="1"/>
  <c r="L24" i="1" s="1"/>
  <c r="F24" i="1"/>
  <c r="J23" i="1"/>
  <c r="G23" i="1"/>
  <c r="K23" i="1" s="1"/>
  <c r="L23" i="1" s="1"/>
  <c r="F23" i="1"/>
  <c r="J22" i="1"/>
  <c r="G22" i="1"/>
  <c r="K22" i="1" s="1"/>
  <c r="L22" i="1" s="1"/>
  <c r="F22" i="1"/>
  <c r="J21" i="1"/>
  <c r="G21" i="1"/>
  <c r="K21" i="1" s="1"/>
  <c r="L21" i="1" s="1"/>
  <c r="F21" i="1"/>
  <c r="K20" i="1"/>
  <c r="L20" i="1" s="1"/>
  <c r="J20" i="1"/>
  <c r="G20" i="1"/>
  <c r="F20" i="1"/>
  <c r="K19" i="1"/>
  <c r="L19" i="1" s="1"/>
  <c r="J19" i="1"/>
  <c r="G19" i="1"/>
  <c r="F19" i="1"/>
  <c r="J18" i="1"/>
  <c r="G18" i="1"/>
  <c r="K18" i="1" s="1"/>
  <c r="L18" i="1" s="1"/>
  <c r="F18" i="1"/>
  <c r="J17" i="1"/>
  <c r="G17" i="1"/>
  <c r="K17" i="1" s="1"/>
  <c r="L17" i="1" s="1"/>
  <c r="F17" i="1"/>
  <c r="J16" i="1"/>
  <c r="G16" i="1"/>
  <c r="K16" i="1" s="1"/>
  <c r="L16" i="1" s="1"/>
  <c r="F16" i="1"/>
  <c r="L11" i="1"/>
  <c r="L10" i="1"/>
  <c r="L9" i="1"/>
  <c r="M9" i="1" s="1"/>
  <c r="L8" i="1"/>
  <c r="M8" i="1" s="1"/>
  <c r="L7" i="1"/>
  <c r="M7" i="1" s="1"/>
  <c r="M6" i="1"/>
  <c r="L6" i="1"/>
</calcChain>
</file>

<file path=xl/sharedStrings.xml><?xml version="1.0" encoding="utf-8"?>
<sst xmlns="http://schemas.openxmlformats.org/spreadsheetml/2006/main" count="137" uniqueCount="28">
  <si>
    <t>קלאסי</t>
  </si>
  <si>
    <t>יחידות</t>
  </si>
  <si>
    <t>תרומה חודשית</t>
  </si>
  <si>
    <t>תשלומים</t>
  </si>
  <si>
    <t>מס' שנים</t>
  </si>
  <si>
    <t>סה"כ תרומה</t>
  </si>
  <si>
    <t>סך הלואה</t>
  </si>
  <si>
    <t>החזר חודשי</t>
  </si>
  <si>
    <t>חודשי החזר</t>
  </si>
  <si>
    <t>מענק</t>
  </si>
  <si>
    <t>נשאר בגמ"ח</t>
  </si>
  <si>
    <t>פער בין התוכניות</t>
  </si>
  <si>
    <t>מורחב</t>
  </si>
  <si>
    <t>גמ"ח המרכזי</t>
  </si>
  <si>
    <t>תוכנית רגילה</t>
  </si>
  <si>
    <t>אופק</t>
  </si>
  <si>
    <t>כסף</t>
  </si>
  <si>
    <t>זהב</t>
  </si>
  <si>
    <t>פלטינום</t>
  </si>
  <si>
    <t>עתיד</t>
  </si>
  <si>
    <t>עשור</t>
  </si>
  <si>
    <t>מהיר</t>
  </si>
  <si>
    <t>אקספרס</t>
  </si>
  <si>
    <t>הטבת השקה</t>
  </si>
  <si>
    <t>תוכנית</t>
  </si>
  <si>
    <t>אושר בכבוד</t>
  </si>
  <si>
    <t>פער בין סוגי התוכניות</t>
  </si>
  <si>
    <t>סוג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</si>
</sst>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&quot;₪&quot;\ #,##0"/>
    <numFmt numFmtId="165" formatCode="&quot;₪&quot;\ #,##0.00"/>
    <numFmt numFmtId="166" formatCode="0.0"/>
  </numFmts>
  <fonts count="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/>
      <right/>
      <top style="double">
        <color rgb="FF3F3F3F"/>
      </top>
      <bottom/>
      <diagonal/>
    </border>
    <border>
      <left/>
      <right style="double">
        <color rgb="FF3F3F3F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1" applyNumberFormat="0" applyAlignment="0" applyProtection="0"/>
  </cellStyleXfs>
  <cellXfs count="57">
    <xf numFmtId="0" fontId="0" fillId="0" borderId="0" xfId="0"/>
    <xf numFmtId="0" fontId="2" fillId="2" borderId="2" xfId="2" applyBorder="1" applyAlignment="1">
      <alignment horizontal="center" vertical="center" textRotation="180" wrapText="1"/>
    </xf>
    <xf numFmtId="0" fontId="2" fillId="2" borderId="3" xfId="2" applyBorder="1" applyAlignment="1">
      <alignment horizontal="center" vertical="center" textRotation="180" wrapText="1"/>
    </xf>
    <xf numFmtId="0" fontId="0" fillId="3" borderId="0" xfId="0" applyFill="1"/>
    <xf numFmtId="164" fontId="0" fillId="3" borderId="0" xfId="0" applyNumberFormat="1" applyFill="1"/>
    <xf numFmtId="164" fontId="0" fillId="3" borderId="0" xfId="1" applyNumberFormat="1" applyFont="1" applyFill="1"/>
    <xf numFmtId="164" fontId="0" fillId="3" borderId="0" xfId="1" applyNumberFormat="1" applyFont="1" applyFill="1" applyBorder="1"/>
    <xf numFmtId="0" fontId="0" fillId="3" borderId="0" xfId="1" applyNumberFormat="1" applyFont="1" applyFill="1" applyBorder="1"/>
    <xf numFmtId="0" fontId="0" fillId="4" borderId="0" xfId="0" applyFill="1"/>
    <xf numFmtId="164" fontId="0" fillId="4" borderId="0" xfId="0" applyNumberFormat="1" applyFill="1"/>
    <xf numFmtId="164" fontId="0" fillId="4" borderId="0" xfId="1" applyNumberFormat="1" applyFont="1" applyFill="1"/>
    <xf numFmtId="164" fontId="0" fillId="4" borderId="0" xfId="1" applyNumberFormat="1" applyFont="1" applyFill="1" applyBorder="1"/>
    <xf numFmtId="0" fontId="0" fillId="4" borderId="0" xfId="1" applyNumberFormat="1" applyFont="1" applyFill="1" applyBorder="1"/>
    <xf numFmtId="0" fontId="0" fillId="5" borderId="0" xfId="0" applyFill="1"/>
    <xf numFmtId="164" fontId="0" fillId="5" borderId="0" xfId="0" applyNumberFormat="1" applyFill="1"/>
    <xf numFmtId="164" fontId="0" fillId="5" borderId="0" xfId="1" applyNumberFormat="1" applyFont="1" applyFill="1"/>
    <xf numFmtId="164" fontId="0" fillId="5" borderId="0" xfId="1" applyNumberFormat="1" applyFont="1" applyFill="1" applyBorder="1"/>
    <xf numFmtId="0" fontId="0" fillId="5" borderId="0" xfId="1" applyNumberFormat="1" applyFont="1" applyFill="1" applyBorder="1"/>
    <xf numFmtId="0" fontId="0" fillId="6" borderId="0" xfId="0" applyFill="1"/>
    <xf numFmtId="164" fontId="0" fillId="6" borderId="0" xfId="0" applyNumberFormat="1" applyFill="1"/>
    <xf numFmtId="164" fontId="0" fillId="6" borderId="0" xfId="1" applyNumberFormat="1" applyFont="1" applyFill="1"/>
    <xf numFmtId="164" fontId="0" fillId="6" borderId="0" xfId="1" applyNumberFormat="1" applyFont="1" applyFill="1" applyBorder="1"/>
    <xf numFmtId="0" fontId="0" fillId="6" borderId="0" xfId="1" applyNumberFormat="1" applyFont="1" applyFill="1" applyBorder="1"/>
    <xf numFmtId="0" fontId="0" fillId="3" borderId="4" xfId="0" applyFill="1" applyBorder="1"/>
    <xf numFmtId="164" fontId="0" fillId="3" borderId="4" xfId="0" applyNumberFormat="1" applyFill="1" applyBorder="1"/>
    <xf numFmtId="164" fontId="0" fillId="3" borderId="4" xfId="1" applyNumberFormat="1" applyFont="1" applyFill="1" applyBorder="1"/>
    <xf numFmtId="0" fontId="0" fillId="3" borderId="4" xfId="1" applyNumberFormat="1" applyFont="1" applyFill="1" applyBorder="1"/>
    <xf numFmtId="164" fontId="4" fillId="0" borderId="0" xfId="0" applyNumberFormat="1" applyFont="1"/>
    <xf numFmtId="0" fontId="0" fillId="0" borderId="0" xfId="0" applyAlignment="1">
      <alignment horizontal="center"/>
    </xf>
    <xf numFmtId="0" fontId="0" fillId="7" borderId="5" xfId="0" applyFill="1" applyBorder="1" applyAlignment="1">
      <alignment horizontal="center" vertical="center" textRotation="180"/>
    </xf>
    <xf numFmtId="0" fontId="0" fillId="8" borderId="0" xfId="0" applyFill="1"/>
    <xf numFmtId="164" fontId="0" fillId="8" borderId="0" xfId="0" applyNumberFormat="1" applyFill="1"/>
    <xf numFmtId="164" fontId="0" fillId="8" borderId="0" xfId="1" applyNumberFormat="1" applyFont="1" applyFill="1"/>
    <xf numFmtId="164" fontId="0" fillId="8" borderId="0" xfId="1" applyNumberFormat="1" applyFont="1" applyFill="1" applyBorder="1"/>
    <xf numFmtId="0" fontId="0" fillId="8" borderId="0" xfId="1" applyNumberFormat="1" applyFont="1" applyFill="1" applyBorder="1"/>
    <xf numFmtId="0" fontId="0" fillId="9" borderId="0" xfId="0" applyFill="1"/>
    <xf numFmtId="164" fontId="0" fillId="9" borderId="0" xfId="0" applyNumberFormat="1" applyFill="1"/>
    <xf numFmtId="164" fontId="0" fillId="9" borderId="0" xfId="1" applyNumberFormat="1" applyFont="1" applyFill="1" applyBorder="1"/>
    <xf numFmtId="0" fontId="0" fillId="9" borderId="0" xfId="1" applyNumberFormat="1" applyFont="1" applyFill="1" applyBorder="1"/>
    <xf numFmtId="0" fontId="5" fillId="0" borderId="0" xfId="0" applyFont="1" applyAlignment="1">
      <alignment horizontal="center" textRotation="180"/>
    </xf>
    <xf numFmtId="165" fontId="0" fillId="3" borderId="0" xfId="0" applyNumberFormat="1" applyFill="1"/>
    <xf numFmtId="166" fontId="0" fillId="3" borderId="0" xfId="0" applyNumberFormat="1" applyFill="1"/>
    <xf numFmtId="165" fontId="0" fillId="4" borderId="0" xfId="0" applyNumberFormat="1" applyFill="1"/>
    <xf numFmtId="166" fontId="0" fillId="4" borderId="0" xfId="0" applyNumberFormat="1" applyFill="1"/>
    <xf numFmtId="165" fontId="0" fillId="5" borderId="0" xfId="0" applyNumberFormat="1" applyFill="1"/>
    <xf numFmtId="166" fontId="0" fillId="5" borderId="0" xfId="0" applyNumberFormat="1" applyFill="1"/>
    <xf numFmtId="0" fontId="6" fillId="0" borderId="0" xfId="0" applyFont="1" applyAlignment="1">
      <alignment horizontal="center" textRotation="180"/>
    </xf>
    <xf numFmtId="0" fontId="7" fillId="0" borderId="0" xfId="0" applyFont="1" applyAlignment="1">
      <alignment horizontal="center" textRotation="180"/>
    </xf>
    <xf numFmtId="0" fontId="0" fillId="7" borderId="5" xfId="0" applyFill="1" applyBorder="1" applyAlignment="1">
      <alignment horizontal="center" vertical="center" textRotation="180"/>
    </xf>
    <xf numFmtId="164" fontId="3" fillId="0" borderId="0" xfId="0" applyNumberFormat="1" applyFont="1"/>
    <xf numFmtId="164" fontId="4" fillId="3" borderId="0" xfId="1" applyNumberFormat="1" applyFont="1" applyFill="1" applyBorder="1"/>
    <xf numFmtId="164" fontId="4" fillId="4" borderId="0" xfId="1" applyNumberFormat="1" applyFont="1" applyFill="1" applyBorder="1"/>
    <xf numFmtId="164" fontId="4" fillId="5" borderId="0" xfId="1" applyNumberFormat="1" applyFont="1" applyFill="1" applyBorder="1"/>
    <xf numFmtId="164" fontId="4" fillId="6" borderId="0" xfId="1" applyNumberFormat="1" applyFont="1" applyFill="1" applyBorder="1"/>
    <xf numFmtId="1" fontId="0" fillId="3" borderId="0" xfId="0" applyNumberFormat="1" applyFill="1"/>
    <xf numFmtId="1" fontId="0" fillId="4" borderId="0" xfId="0" applyNumberFormat="1" applyFill="1"/>
    <xf numFmtId="1" fontId="0" fillId="5" borderId="0" xfId="0" applyNumberFormat="1" applyFill="1"/>
  </cellXfs>
  <cellStyles count="3">
    <cellStyle name="Comma" xfId="1" builtinId="3"/>
    <cellStyle name="Normal" xfId="0" builtinId="0"/>
    <cellStyle name="תא מסומן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D4273-20A9-4606-A55C-E304D3550702}">
  <dimension ref="A1:N76"/>
  <sheetViews>
    <sheetView rightToLeft="1" tabSelected="1" topLeftCell="A58" workbookViewId="0">
      <selection activeCell="L78" sqref="L78"/>
    </sheetView>
  </sheetViews>
  <sheetFormatPr defaultRowHeight="14.25" x14ac:dyDescent="0.2"/>
  <cols>
    <col min="1" max="1" width="3.125" bestFit="1" customWidth="1"/>
    <col min="2" max="2" width="3.875" customWidth="1"/>
    <col min="4" max="5" width="11.625" bestFit="1" customWidth="1"/>
    <col min="7" max="7" width="10.875" bestFit="1" customWidth="1"/>
    <col min="8" max="8" width="11.875" bestFit="1" customWidth="1"/>
    <col min="9" max="9" width="9.875" bestFit="1" customWidth="1"/>
    <col min="10" max="11" width="9.5" bestFit="1" customWidth="1"/>
    <col min="12" max="12" width="9.875" bestFit="1" customWidth="1"/>
    <col min="13" max="13" width="16.125" bestFit="1" customWidth="1"/>
  </cols>
  <sheetData>
    <row r="1" spans="1:13" ht="15" thickTop="1" x14ac:dyDescent="0.2">
      <c r="A1" s="29" t="s">
        <v>13</v>
      </c>
      <c r="B1" s="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26</v>
      </c>
    </row>
    <row r="2" spans="1:13" x14ac:dyDescent="0.2">
      <c r="A2" s="29"/>
      <c r="B2" s="2"/>
      <c r="C2" s="3">
        <v>1</v>
      </c>
      <c r="D2" s="4">
        <v>40</v>
      </c>
      <c r="E2" s="3">
        <v>120</v>
      </c>
      <c r="F2" s="3">
        <v>10</v>
      </c>
      <c r="G2" s="4">
        <v>4800</v>
      </c>
      <c r="H2" s="5">
        <v>40000</v>
      </c>
      <c r="I2" s="6">
        <v>400</v>
      </c>
      <c r="J2" s="7">
        <v>100</v>
      </c>
      <c r="K2" s="6">
        <v>2400</v>
      </c>
      <c r="L2" s="6">
        <v>2400</v>
      </c>
    </row>
    <row r="3" spans="1:13" x14ac:dyDescent="0.2">
      <c r="A3" s="29"/>
      <c r="B3" s="2"/>
      <c r="C3" s="8">
        <v>2</v>
      </c>
      <c r="D3" s="9">
        <v>80</v>
      </c>
      <c r="E3" s="8">
        <v>120</v>
      </c>
      <c r="F3" s="8">
        <v>10</v>
      </c>
      <c r="G3" s="9">
        <v>9600</v>
      </c>
      <c r="H3" s="10">
        <v>80000</v>
      </c>
      <c r="I3" s="11">
        <v>800</v>
      </c>
      <c r="J3" s="12">
        <v>100</v>
      </c>
      <c r="K3" s="11">
        <v>4800</v>
      </c>
      <c r="L3" s="11">
        <v>4800</v>
      </c>
    </row>
    <row r="4" spans="1:13" x14ac:dyDescent="0.2">
      <c r="A4" s="29"/>
      <c r="B4" s="2"/>
      <c r="C4" s="13">
        <v>3</v>
      </c>
      <c r="D4" s="14">
        <v>120</v>
      </c>
      <c r="E4" s="13">
        <v>120</v>
      </c>
      <c r="F4" s="13">
        <v>10</v>
      </c>
      <c r="G4" s="14">
        <v>14400</v>
      </c>
      <c r="H4" s="15">
        <v>120000</v>
      </c>
      <c r="I4" s="16">
        <v>1200</v>
      </c>
      <c r="J4" s="17">
        <v>100</v>
      </c>
      <c r="K4" s="16">
        <v>7200</v>
      </c>
      <c r="L4" s="16">
        <v>7200</v>
      </c>
    </row>
    <row r="5" spans="1:13" ht="15" thickBot="1" x14ac:dyDescent="0.25">
      <c r="A5" s="29"/>
      <c r="B5" s="2"/>
      <c r="C5" s="30">
        <v>4</v>
      </c>
      <c r="D5" s="31">
        <v>160</v>
      </c>
      <c r="E5" s="30">
        <v>120</v>
      </c>
      <c r="F5" s="30">
        <v>10</v>
      </c>
      <c r="G5" s="31">
        <v>19200</v>
      </c>
      <c r="H5" s="32">
        <v>160000</v>
      </c>
      <c r="I5" s="33">
        <v>1600</v>
      </c>
      <c r="J5" s="34">
        <v>100</v>
      </c>
      <c r="K5" s="33">
        <v>9600</v>
      </c>
      <c r="L5" s="33">
        <v>9600</v>
      </c>
    </row>
    <row r="6" spans="1:13" ht="15" thickTop="1" x14ac:dyDescent="0.2">
      <c r="A6" s="29"/>
      <c r="B6" s="1" t="s">
        <v>12</v>
      </c>
      <c r="C6" s="23">
        <v>1</v>
      </c>
      <c r="D6" s="24">
        <v>50</v>
      </c>
      <c r="E6" s="23">
        <v>192</v>
      </c>
      <c r="F6" s="23">
        <v>16</v>
      </c>
      <c r="G6" s="24">
        <v>9600</v>
      </c>
      <c r="H6" s="25">
        <v>40000</v>
      </c>
      <c r="I6" s="25">
        <v>260</v>
      </c>
      <c r="J6" s="26">
        <v>154</v>
      </c>
      <c r="K6" s="25">
        <v>6400</v>
      </c>
      <c r="L6" s="24">
        <f>SUM(G6-K6)</f>
        <v>3200</v>
      </c>
      <c r="M6" s="27">
        <f>SUM(L6-L2)</f>
        <v>800</v>
      </c>
    </row>
    <row r="7" spans="1:13" x14ac:dyDescent="0.2">
      <c r="A7" s="29"/>
      <c r="B7" s="2"/>
      <c r="C7" s="8">
        <v>2</v>
      </c>
      <c r="D7" s="9">
        <v>100</v>
      </c>
      <c r="E7" s="8">
        <v>192</v>
      </c>
      <c r="F7" s="8">
        <v>16</v>
      </c>
      <c r="G7" s="9">
        <v>19200</v>
      </c>
      <c r="H7" s="11">
        <v>80000</v>
      </c>
      <c r="I7" s="11">
        <v>520</v>
      </c>
      <c r="J7" s="12">
        <v>154</v>
      </c>
      <c r="K7" s="11">
        <v>12800</v>
      </c>
      <c r="L7" s="9">
        <f t="shared" ref="L7:L11" si="0">SUM(G7-K7)</f>
        <v>6400</v>
      </c>
      <c r="M7" s="27">
        <f t="shared" ref="M7:M9" si="1">SUM(L7-L3)</f>
        <v>1600</v>
      </c>
    </row>
    <row r="8" spans="1:13" x14ac:dyDescent="0.2">
      <c r="A8" s="29"/>
      <c r="B8" s="2"/>
      <c r="C8" s="13">
        <v>3</v>
      </c>
      <c r="D8" s="14">
        <v>150</v>
      </c>
      <c r="E8" s="13">
        <v>192</v>
      </c>
      <c r="F8" s="13">
        <v>16</v>
      </c>
      <c r="G8" s="14">
        <v>28800</v>
      </c>
      <c r="H8" s="16">
        <v>120000</v>
      </c>
      <c r="I8" s="16">
        <v>780</v>
      </c>
      <c r="J8" s="17">
        <v>154</v>
      </c>
      <c r="K8" s="16">
        <v>19200</v>
      </c>
      <c r="L8" s="14">
        <f t="shared" si="0"/>
        <v>9600</v>
      </c>
      <c r="M8" s="27">
        <f t="shared" si="1"/>
        <v>2400</v>
      </c>
    </row>
    <row r="9" spans="1:13" x14ac:dyDescent="0.2">
      <c r="A9" s="29"/>
      <c r="B9" s="2"/>
      <c r="C9" s="30">
        <v>4</v>
      </c>
      <c r="D9" s="31">
        <v>200</v>
      </c>
      <c r="E9" s="30">
        <v>192</v>
      </c>
      <c r="F9" s="30">
        <v>16</v>
      </c>
      <c r="G9" s="31">
        <v>38000</v>
      </c>
      <c r="H9" s="33">
        <v>160000</v>
      </c>
      <c r="I9" s="33">
        <v>1040</v>
      </c>
      <c r="J9" s="34">
        <v>154</v>
      </c>
      <c r="K9" s="33">
        <v>25600</v>
      </c>
      <c r="L9" s="31">
        <f t="shared" si="0"/>
        <v>12400</v>
      </c>
      <c r="M9" s="27">
        <f t="shared" si="1"/>
        <v>2800</v>
      </c>
    </row>
    <row r="10" spans="1:13" x14ac:dyDescent="0.2">
      <c r="A10" s="29"/>
      <c r="B10" s="2"/>
      <c r="C10" s="18">
        <v>5</v>
      </c>
      <c r="D10" s="19">
        <v>250</v>
      </c>
      <c r="E10" s="18">
        <v>192</v>
      </c>
      <c r="F10" s="18">
        <v>16</v>
      </c>
      <c r="G10" s="19">
        <v>48000</v>
      </c>
      <c r="H10" s="21">
        <v>200000</v>
      </c>
      <c r="I10" s="21">
        <v>1300</v>
      </c>
      <c r="J10" s="22">
        <v>154</v>
      </c>
      <c r="K10" s="21">
        <v>32000</v>
      </c>
      <c r="L10" s="19">
        <f t="shared" si="0"/>
        <v>16000</v>
      </c>
    </row>
    <row r="11" spans="1:13" x14ac:dyDescent="0.2">
      <c r="A11" s="29"/>
      <c r="B11" s="2"/>
      <c r="C11" s="35">
        <v>6</v>
      </c>
      <c r="D11" s="36">
        <v>300</v>
      </c>
      <c r="E11" s="35">
        <v>192</v>
      </c>
      <c r="F11" s="35">
        <v>16</v>
      </c>
      <c r="G11" s="36">
        <v>57600</v>
      </c>
      <c r="H11" s="37">
        <v>240000</v>
      </c>
      <c r="I11" s="37">
        <v>1560</v>
      </c>
      <c r="J11" s="38">
        <v>154</v>
      </c>
      <c r="K11" s="37">
        <v>38400</v>
      </c>
      <c r="L11" s="36">
        <f t="shared" si="0"/>
        <v>19200</v>
      </c>
    </row>
    <row r="14" spans="1:13" ht="14.25" customHeight="1" x14ac:dyDescent="0.2">
      <c r="A14" s="29" t="s">
        <v>25</v>
      </c>
      <c r="B14" s="28" t="s">
        <v>14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</row>
    <row r="15" spans="1:13" x14ac:dyDescent="0.2">
      <c r="A15" s="29"/>
      <c r="C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</row>
    <row r="16" spans="1:13" x14ac:dyDescent="0.2">
      <c r="A16" s="29"/>
      <c r="B16" s="39" t="s">
        <v>15</v>
      </c>
      <c r="C16" s="3" t="s">
        <v>16</v>
      </c>
      <c r="D16" s="4">
        <v>56</v>
      </c>
      <c r="E16" s="3">
        <v>160</v>
      </c>
      <c r="F16" s="41">
        <f>SUM(E16/12)</f>
        <v>13.333333333333334</v>
      </c>
      <c r="G16" s="4">
        <f>SUM(D16*E16)</f>
        <v>8960</v>
      </c>
      <c r="H16" s="4">
        <v>36000</v>
      </c>
      <c r="I16" s="4">
        <v>248</v>
      </c>
      <c r="J16" s="54">
        <f>SUM(H16/I16)</f>
        <v>145.16129032258064</v>
      </c>
      <c r="K16" s="4">
        <f>SUM(G16/2)</f>
        <v>4480</v>
      </c>
      <c r="L16" s="4">
        <f>SUM(K16)</f>
        <v>4480</v>
      </c>
    </row>
    <row r="17" spans="1:13" x14ac:dyDescent="0.2">
      <c r="A17" s="29"/>
      <c r="B17" s="39"/>
      <c r="C17" s="8" t="s">
        <v>17</v>
      </c>
      <c r="D17" s="9">
        <v>150</v>
      </c>
      <c r="E17" s="8">
        <v>160</v>
      </c>
      <c r="F17" s="43">
        <f t="shared" ref="F17:F30" si="2">SUM(E17/12)</f>
        <v>13.333333333333334</v>
      </c>
      <c r="G17" s="9">
        <f t="shared" ref="G17:G30" si="3">SUM(D17*E17)</f>
        <v>24000</v>
      </c>
      <c r="H17" s="9">
        <v>100000</v>
      </c>
      <c r="I17" s="9">
        <v>678</v>
      </c>
      <c r="J17" s="55">
        <f t="shared" ref="J17:J30" si="4">SUM(H17/I17)</f>
        <v>147.49262536873155</v>
      </c>
      <c r="K17" s="9">
        <f t="shared" ref="K17:K30" si="5">SUM(G17/2)</f>
        <v>12000</v>
      </c>
      <c r="L17" s="9">
        <f t="shared" ref="L17:L30" si="6">SUM(K17)</f>
        <v>12000</v>
      </c>
    </row>
    <row r="18" spans="1:13" x14ac:dyDescent="0.2">
      <c r="A18" s="29"/>
      <c r="B18" s="39"/>
      <c r="C18" s="13" t="s">
        <v>18</v>
      </c>
      <c r="D18" s="14">
        <v>440</v>
      </c>
      <c r="E18" s="13">
        <v>160</v>
      </c>
      <c r="F18" s="45">
        <f t="shared" si="2"/>
        <v>13.333333333333334</v>
      </c>
      <c r="G18" s="14">
        <f t="shared" si="3"/>
        <v>70400</v>
      </c>
      <c r="H18" s="14">
        <v>300000</v>
      </c>
      <c r="I18" s="14">
        <v>1980</v>
      </c>
      <c r="J18" s="56">
        <f t="shared" si="4"/>
        <v>151.5151515151515</v>
      </c>
      <c r="K18" s="14">
        <f t="shared" si="5"/>
        <v>35200</v>
      </c>
      <c r="L18" s="14">
        <f t="shared" si="6"/>
        <v>35200</v>
      </c>
    </row>
    <row r="19" spans="1:13" x14ac:dyDescent="0.2">
      <c r="A19" s="29"/>
      <c r="B19" s="39" t="s">
        <v>19</v>
      </c>
      <c r="C19" s="3" t="s">
        <v>16</v>
      </c>
      <c r="D19" s="4">
        <v>68</v>
      </c>
      <c r="E19" s="3">
        <v>140</v>
      </c>
      <c r="F19" s="41">
        <f t="shared" si="2"/>
        <v>11.666666666666666</v>
      </c>
      <c r="G19" s="4">
        <f t="shared" si="3"/>
        <v>9520</v>
      </c>
      <c r="H19" s="4">
        <v>36000</v>
      </c>
      <c r="I19" s="4">
        <v>274</v>
      </c>
      <c r="J19" s="54">
        <f t="shared" si="4"/>
        <v>131.38686131386862</v>
      </c>
      <c r="K19" s="4">
        <f t="shared" si="5"/>
        <v>4760</v>
      </c>
      <c r="L19" s="4">
        <f t="shared" si="6"/>
        <v>4760</v>
      </c>
      <c r="M19" s="49">
        <f>SUM(L19-L16)</f>
        <v>280</v>
      </c>
    </row>
    <row r="20" spans="1:13" x14ac:dyDescent="0.2">
      <c r="A20" s="29"/>
      <c r="B20" s="39"/>
      <c r="C20" s="8" t="s">
        <v>17</v>
      </c>
      <c r="D20" s="9">
        <v>180</v>
      </c>
      <c r="E20" s="8">
        <v>140</v>
      </c>
      <c r="F20" s="43">
        <f t="shared" si="2"/>
        <v>11.666666666666666</v>
      </c>
      <c r="G20" s="9">
        <f t="shared" si="3"/>
        <v>25200</v>
      </c>
      <c r="H20" s="9">
        <v>100000</v>
      </c>
      <c r="I20" s="9">
        <v>750</v>
      </c>
      <c r="J20" s="55">
        <f t="shared" si="4"/>
        <v>133.33333333333334</v>
      </c>
      <c r="K20" s="9">
        <f t="shared" si="5"/>
        <v>12600</v>
      </c>
      <c r="L20" s="9">
        <f t="shared" si="6"/>
        <v>12600</v>
      </c>
      <c r="M20" s="49">
        <f t="shared" ref="M20:M30" si="7">SUM(L20-L17)</f>
        <v>600</v>
      </c>
    </row>
    <row r="21" spans="1:13" x14ac:dyDescent="0.2">
      <c r="A21" s="29"/>
      <c r="B21" s="39"/>
      <c r="C21" s="13" t="s">
        <v>18</v>
      </c>
      <c r="D21" s="14">
        <v>530</v>
      </c>
      <c r="E21" s="13">
        <v>140</v>
      </c>
      <c r="F21" s="45">
        <f t="shared" si="2"/>
        <v>11.666666666666666</v>
      </c>
      <c r="G21" s="14">
        <f t="shared" si="3"/>
        <v>74200</v>
      </c>
      <c r="H21" s="14">
        <v>300000</v>
      </c>
      <c r="I21" s="14">
        <v>2200</v>
      </c>
      <c r="J21" s="56">
        <f t="shared" si="4"/>
        <v>136.36363636363637</v>
      </c>
      <c r="K21" s="14">
        <f t="shared" si="5"/>
        <v>37100</v>
      </c>
      <c r="L21" s="14">
        <f t="shared" si="6"/>
        <v>37100</v>
      </c>
      <c r="M21" s="49">
        <f t="shared" si="7"/>
        <v>1900</v>
      </c>
    </row>
    <row r="22" spans="1:13" x14ac:dyDescent="0.2">
      <c r="A22" s="29"/>
      <c r="B22" s="39" t="s">
        <v>20</v>
      </c>
      <c r="C22" s="3" t="s">
        <v>16</v>
      </c>
      <c r="D22" s="4">
        <v>80</v>
      </c>
      <c r="E22" s="3">
        <v>120</v>
      </c>
      <c r="F22" s="3">
        <f t="shared" si="2"/>
        <v>10</v>
      </c>
      <c r="G22" s="4">
        <f t="shared" si="3"/>
        <v>9600</v>
      </c>
      <c r="H22" s="4">
        <v>36000</v>
      </c>
      <c r="I22" s="4">
        <v>296</v>
      </c>
      <c r="J22" s="54">
        <f t="shared" si="4"/>
        <v>121.62162162162163</v>
      </c>
      <c r="K22" s="4">
        <f t="shared" si="5"/>
        <v>4800</v>
      </c>
      <c r="L22" s="4">
        <f t="shared" si="6"/>
        <v>4800</v>
      </c>
      <c r="M22" s="49">
        <f t="shared" si="7"/>
        <v>40</v>
      </c>
    </row>
    <row r="23" spans="1:13" x14ac:dyDescent="0.2">
      <c r="A23" s="29"/>
      <c r="B23" s="39"/>
      <c r="C23" s="8" t="s">
        <v>17</v>
      </c>
      <c r="D23" s="9">
        <v>218</v>
      </c>
      <c r="E23" s="8">
        <v>120</v>
      </c>
      <c r="F23" s="8">
        <f t="shared" si="2"/>
        <v>10</v>
      </c>
      <c r="G23" s="9">
        <f t="shared" si="3"/>
        <v>26160</v>
      </c>
      <c r="H23" s="9">
        <v>100000</v>
      </c>
      <c r="I23" s="9">
        <v>812</v>
      </c>
      <c r="J23" s="55">
        <f t="shared" si="4"/>
        <v>123.15270935960591</v>
      </c>
      <c r="K23" s="9">
        <f t="shared" si="5"/>
        <v>13080</v>
      </c>
      <c r="L23" s="9">
        <f t="shared" si="6"/>
        <v>13080</v>
      </c>
      <c r="M23" s="49">
        <f t="shared" si="7"/>
        <v>480</v>
      </c>
    </row>
    <row r="24" spans="1:13" x14ac:dyDescent="0.2">
      <c r="A24" s="29"/>
      <c r="B24" s="39"/>
      <c r="C24" s="13" t="s">
        <v>18</v>
      </c>
      <c r="D24" s="14">
        <v>644</v>
      </c>
      <c r="E24" s="13">
        <v>120</v>
      </c>
      <c r="F24" s="13">
        <f t="shared" si="2"/>
        <v>10</v>
      </c>
      <c r="G24" s="14">
        <f t="shared" si="3"/>
        <v>77280</v>
      </c>
      <c r="H24" s="14">
        <v>300000</v>
      </c>
      <c r="I24" s="14">
        <v>2380</v>
      </c>
      <c r="J24" s="56">
        <f t="shared" si="4"/>
        <v>126.05042016806723</v>
      </c>
      <c r="K24" s="14">
        <f t="shared" si="5"/>
        <v>38640</v>
      </c>
      <c r="L24" s="14">
        <f t="shared" si="6"/>
        <v>38640</v>
      </c>
      <c r="M24" s="49">
        <f t="shared" si="7"/>
        <v>1540</v>
      </c>
    </row>
    <row r="25" spans="1:13" x14ac:dyDescent="0.2">
      <c r="A25" s="29"/>
      <c r="B25" s="39" t="s">
        <v>21</v>
      </c>
      <c r="C25" s="3" t="s">
        <v>16</v>
      </c>
      <c r="D25" s="4">
        <v>100</v>
      </c>
      <c r="E25" s="3">
        <v>100</v>
      </c>
      <c r="F25" s="41">
        <f t="shared" si="2"/>
        <v>8.3333333333333339</v>
      </c>
      <c r="G25" s="4">
        <f t="shared" si="3"/>
        <v>10000</v>
      </c>
      <c r="H25" s="4">
        <v>36000</v>
      </c>
      <c r="I25" s="4">
        <v>310</v>
      </c>
      <c r="J25" s="54">
        <f t="shared" si="4"/>
        <v>116.12903225806451</v>
      </c>
      <c r="K25" s="4">
        <f t="shared" si="5"/>
        <v>5000</v>
      </c>
      <c r="L25" s="4">
        <f t="shared" si="6"/>
        <v>5000</v>
      </c>
      <c r="M25" s="49">
        <f t="shared" si="7"/>
        <v>200</v>
      </c>
    </row>
    <row r="26" spans="1:13" x14ac:dyDescent="0.2">
      <c r="A26" s="29"/>
      <c r="B26" s="39"/>
      <c r="C26" s="8" t="s">
        <v>17</v>
      </c>
      <c r="D26" s="9">
        <v>270</v>
      </c>
      <c r="E26" s="8">
        <v>100</v>
      </c>
      <c r="F26" s="43">
        <f t="shared" si="2"/>
        <v>8.3333333333333339</v>
      </c>
      <c r="G26" s="9">
        <f t="shared" si="3"/>
        <v>27000</v>
      </c>
      <c r="H26" s="9">
        <v>100000</v>
      </c>
      <c r="I26" s="9">
        <v>850</v>
      </c>
      <c r="J26" s="55">
        <f t="shared" si="4"/>
        <v>117.64705882352941</v>
      </c>
      <c r="K26" s="9">
        <f t="shared" si="5"/>
        <v>13500</v>
      </c>
      <c r="L26" s="9">
        <f t="shared" si="6"/>
        <v>13500</v>
      </c>
      <c r="M26" s="49">
        <f t="shared" si="7"/>
        <v>420</v>
      </c>
    </row>
    <row r="27" spans="1:13" x14ac:dyDescent="0.2">
      <c r="A27" s="29"/>
      <c r="B27" s="39"/>
      <c r="C27" s="13" t="s">
        <v>18</v>
      </c>
      <c r="D27" s="14">
        <v>802</v>
      </c>
      <c r="E27" s="13">
        <v>100</v>
      </c>
      <c r="F27" s="45">
        <f t="shared" si="2"/>
        <v>8.3333333333333339</v>
      </c>
      <c r="G27" s="14">
        <f t="shared" si="3"/>
        <v>80200</v>
      </c>
      <c r="H27" s="14">
        <v>300000</v>
      </c>
      <c r="I27" s="14">
        <v>2520</v>
      </c>
      <c r="J27" s="56">
        <f t="shared" si="4"/>
        <v>119.04761904761905</v>
      </c>
      <c r="K27" s="14">
        <f t="shared" si="5"/>
        <v>40100</v>
      </c>
      <c r="L27" s="14">
        <f t="shared" si="6"/>
        <v>40100</v>
      </c>
      <c r="M27" s="49">
        <f t="shared" si="7"/>
        <v>1460</v>
      </c>
    </row>
    <row r="28" spans="1:13" x14ac:dyDescent="0.2">
      <c r="A28" s="29"/>
      <c r="B28" s="46" t="s">
        <v>22</v>
      </c>
      <c r="C28" s="3" t="s">
        <v>16</v>
      </c>
      <c r="D28" s="4">
        <v>104</v>
      </c>
      <c r="E28" s="3">
        <v>100</v>
      </c>
      <c r="F28" s="41">
        <f t="shared" si="2"/>
        <v>8.3333333333333339</v>
      </c>
      <c r="G28" s="4">
        <f t="shared" si="3"/>
        <v>10400</v>
      </c>
      <c r="H28" s="4">
        <v>36000</v>
      </c>
      <c r="I28" s="4">
        <v>320</v>
      </c>
      <c r="J28" s="54">
        <f t="shared" si="4"/>
        <v>112.5</v>
      </c>
      <c r="K28" s="4">
        <f t="shared" si="5"/>
        <v>5200</v>
      </c>
      <c r="L28" s="4">
        <f t="shared" si="6"/>
        <v>5200</v>
      </c>
      <c r="M28" s="49">
        <f t="shared" si="7"/>
        <v>200</v>
      </c>
    </row>
    <row r="29" spans="1:13" x14ac:dyDescent="0.2">
      <c r="A29" s="29"/>
      <c r="B29" s="46"/>
      <c r="C29" s="8" t="s">
        <v>17</v>
      </c>
      <c r="D29" s="9">
        <v>280</v>
      </c>
      <c r="E29" s="8">
        <v>100</v>
      </c>
      <c r="F29" s="43">
        <f t="shared" si="2"/>
        <v>8.3333333333333339</v>
      </c>
      <c r="G29" s="9">
        <f t="shared" si="3"/>
        <v>28000</v>
      </c>
      <c r="H29" s="9">
        <v>100000</v>
      </c>
      <c r="I29" s="9">
        <v>882</v>
      </c>
      <c r="J29" s="55">
        <f t="shared" si="4"/>
        <v>113.37868480725623</v>
      </c>
      <c r="K29" s="9">
        <f t="shared" si="5"/>
        <v>14000</v>
      </c>
      <c r="L29" s="9">
        <f t="shared" si="6"/>
        <v>14000</v>
      </c>
      <c r="M29" s="49">
        <f t="shared" si="7"/>
        <v>500</v>
      </c>
    </row>
    <row r="30" spans="1:13" x14ac:dyDescent="0.2">
      <c r="A30" s="29"/>
      <c r="B30" s="46"/>
      <c r="C30" s="13" t="s">
        <v>18</v>
      </c>
      <c r="D30" s="14">
        <v>832</v>
      </c>
      <c r="E30" s="13">
        <v>100</v>
      </c>
      <c r="F30" s="45">
        <f t="shared" si="2"/>
        <v>8.3333333333333339</v>
      </c>
      <c r="G30" s="14">
        <f t="shared" si="3"/>
        <v>83200</v>
      </c>
      <c r="H30" s="14">
        <v>300000</v>
      </c>
      <c r="I30" s="14">
        <v>2616</v>
      </c>
      <c r="J30" s="56">
        <f t="shared" si="4"/>
        <v>114.6788990825688</v>
      </c>
      <c r="K30" s="14">
        <f t="shared" si="5"/>
        <v>41600</v>
      </c>
      <c r="L30" s="14">
        <f t="shared" si="6"/>
        <v>41600</v>
      </c>
      <c r="M30" s="49">
        <f t="shared" si="7"/>
        <v>1500</v>
      </c>
    </row>
    <row r="31" spans="1:13" x14ac:dyDescent="0.2">
      <c r="A31" s="29"/>
      <c r="B31" s="28" t="s">
        <v>23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</row>
    <row r="32" spans="1:13" x14ac:dyDescent="0.2">
      <c r="A32" s="29"/>
      <c r="C32" t="s">
        <v>24</v>
      </c>
      <c r="D32" t="s">
        <v>2</v>
      </c>
      <c r="E32" t="s">
        <v>3</v>
      </c>
      <c r="F32" t="s">
        <v>4</v>
      </c>
      <c r="G32" t="s">
        <v>5</v>
      </c>
      <c r="H32" t="s">
        <v>6</v>
      </c>
      <c r="I32" t="s">
        <v>7</v>
      </c>
      <c r="J32" t="s">
        <v>8</v>
      </c>
      <c r="K32" t="s">
        <v>9</v>
      </c>
      <c r="L32" t="s">
        <v>10</v>
      </c>
    </row>
    <row r="33" spans="1:13" x14ac:dyDescent="0.2">
      <c r="A33" s="29"/>
      <c r="B33" s="39" t="s">
        <v>15</v>
      </c>
      <c r="C33" s="3" t="s">
        <v>16</v>
      </c>
      <c r="D33" s="40">
        <v>50.91</v>
      </c>
      <c r="E33" s="3">
        <v>176</v>
      </c>
      <c r="F33" s="41">
        <f>SUM(E33/12)</f>
        <v>14.666666666666666</v>
      </c>
      <c r="G33" s="40">
        <f>SUM(D33*E33)</f>
        <v>8960.16</v>
      </c>
      <c r="H33" s="40">
        <v>36000</v>
      </c>
      <c r="I33" s="40">
        <v>248</v>
      </c>
      <c r="J33" s="54">
        <f>SUM(H33/I33)</f>
        <v>145.16129032258064</v>
      </c>
      <c r="K33" s="4">
        <f>SUM(G33/2)</f>
        <v>4480.08</v>
      </c>
      <c r="L33" s="4">
        <f>SUM(K33)</f>
        <v>4480.08</v>
      </c>
    </row>
    <row r="34" spans="1:13" x14ac:dyDescent="0.2">
      <c r="A34" s="29"/>
      <c r="B34" s="39"/>
      <c r="C34" s="8" t="s">
        <v>17</v>
      </c>
      <c r="D34" s="42">
        <v>125</v>
      </c>
      <c r="E34" s="8">
        <v>192</v>
      </c>
      <c r="F34" s="8">
        <f t="shared" ref="F34:F47" si="8">SUM(E34/12)</f>
        <v>16</v>
      </c>
      <c r="G34" s="42">
        <f t="shared" ref="G34:G47" si="9">SUM(D34*E34)</f>
        <v>24000</v>
      </c>
      <c r="H34" s="42">
        <v>100000</v>
      </c>
      <c r="I34" s="42">
        <v>678</v>
      </c>
      <c r="J34" s="55">
        <f t="shared" ref="J34:J47" si="10">SUM(H34/I34)</f>
        <v>147.49262536873155</v>
      </c>
      <c r="K34" s="9">
        <f t="shared" ref="K34:K47" si="11">SUM(G34/2)</f>
        <v>12000</v>
      </c>
      <c r="L34" s="9">
        <f t="shared" ref="L34:L47" si="12">SUM(K34)</f>
        <v>12000</v>
      </c>
    </row>
    <row r="35" spans="1:13" x14ac:dyDescent="0.2">
      <c r="A35" s="29"/>
      <c r="B35" s="39"/>
      <c r="C35" s="13" t="s">
        <v>18</v>
      </c>
      <c r="D35" s="44">
        <v>338.46</v>
      </c>
      <c r="E35" s="13">
        <v>208</v>
      </c>
      <c r="F35" s="45">
        <f t="shared" si="8"/>
        <v>17.333333333333332</v>
      </c>
      <c r="G35" s="44">
        <f t="shared" si="9"/>
        <v>70399.679999999993</v>
      </c>
      <c r="H35" s="44">
        <v>300000</v>
      </c>
      <c r="I35" s="44">
        <v>1980</v>
      </c>
      <c r="J35" s="56">
        <f t="shared" si="10"/>
        <v>151.5151515151515</v>
      </c>
      <c r="K35" s="14">
        <f t="shared" si="11"/>
        <v>35199.839999999997</v>
      </c>
      <c r="L35" s="14">
        <f t="shared" si="12"/>
        <v>35199.839999999997</v>
      </c>
    </row>
    <row r="36" spans="1:13" x14ac:dyDescent="0.2">
      <c r="A36" s="29"/>
      <c r="B36" s="39" t="s">
        <v>19</v>
      </c>
      <c r="C36" s="3" t="s">
        <v>16</v>
      </c>
      <c r="D36" s="40">
        <v>61.82</v>
      </c>
      <c r="E36" s="3">
        <v>154</v>
      </c>
      <c r="F36" s="41">
        <f t="shared" si="8"/>
        <v>12.833333333333334</v>
      </c>
      <c r="G36" s="40">
        <f t="shared" si="9"/>
        <v>9520.2800000000007</v>
      </c>
      <c r="H36" s="40">
        <v>36000</v>
      </c>
      <c r="I36" s="40">
        <v>274</v>
      </c>
      <c r="J36" s="54">
        <f t="shared" si="10"/>
        <v>131.38686131386862</v>
      </c>
      <c r="K36" s="4">
        <f t="shared" si="11"/>
        <v>4760.1400000000003</v>
      </c>
      <c r="L36" s="4">
        <f t="shared" si="12"/>
        <v>4760.1400000000003</v>
      </c>
      <c r="M36" s="49">
        <f>SUM(L36-L33)</f>
        <v>280.0600000000004</v>
      </c>
    </row>
    <row r="37" spans="1:13" x14ac:dyDescent="0.2">
      <c r="A37" s="29"/>
      <c r="B37" s="39"/>
      <c r="C37" s="8" t="s">
        <v>17</v>
      </c>
      <c r="D37" s="42">
        <v>150</v>
      </c>
      <c r="E37" s="8">
        <v>168</v>
      </c>
      <c r="F37" s="8">
        <f t="shared" si="8"/>
        <v>14</v>
      </c>
      <c r="G37" s="42">
        <f t="shared" si="9"/>
        <v>25200</v>
      </c>
      <c r="H37" s="42">
        <v>100000</v>
      </c>
      <c r="I37" s="42">
        <v>750</v>
      </c>
      <c r="J37" s="55">
        <f t="shared" si="10"/>
        <v>133.33333333333334</v>
      </c>
      <c r="K37" s="9">
        <f t="shared" si="11"/>
        <v>12600</v>
      </c>
      <c r="L37" s="9">
        <f t="shared" si="12"/>
        <v>12600</v>
      </c>
      <c r="M37" s="49">
        <f t="shared" ref="M37:M47" si="13">SUM(L37-L34)</f>
        <v>600</v>
      </c>
    </row>
    <row r="38" spans="1:13" x14ac:dyDescent="0.2">
      <c r="A38" s="29"/>
      <c r="B38" s="39"/>
      <c r="C38" s="13" t="s">
        <v>18</v>
      </c>
      <c r="D38" s="44">
        <v>407.69</v>
      </c>
      <c r="E38" s="13">
        <v>182</v>
      </c>
      <c r="F38" s="45">
        <f t="shared" si="8"/>
        <v>15.166666666666666</v>
      </c>
      <c r="G38" s="44">
        <f t="shared" si="9"/>
        <v>74199.58</v>
      </c>
      <c r="H38" s="44">
        <v>300000</v>
      </c>
      <c r="I38" s="44">
        <v>2200</v>
      </c>
      <c r="J38" s="56">
        <f t="shared" si="10"/>
        <v>136.36363636363637</v>
      </c>
      <c r="K38" s="14">
        <f t="shared" si="11"/>
        <v>37099.79</v>
      </c>
      <c r="L38" s="14">
        <f t="shared" si="12"/>
        <v>37099.79</v>
      </c>
      <c r="M38" s="49">
        <f t="shared" si="13"/>
        <v>1899.9500000000044</v>
      </c>
    </row>
    <row r="39" spans="1:13" x14ac:dyDescent="0.2">
      <c r="A39" s="29"/>
      <c r="B39" s="39" t="s">
        <v>20</v>
      </c>
      <c r="C39" s="3" t="s">
        <v>16</v>
      </c>
      <c r="D39" s="40">
        <v>72.73</v>
      </c>
      <c r="E39" s="3">
        <v>132</v>
      </c>
      <c r="F39" s="3">
        <f t="shared" si="8"/>
        <v>11</v>
      </c>
      <c r="G39" s="40">
        <f t="shared" si="9"/>
        <v>9600.36</v>
      </c>
      <c r="H39" s="40">
        <v>36000</v>
      </c>
      <c r="I39" s="40">
        <v>296</v>
      </c>
      <c r="J39" s="54">
        <f t="shared" si="10"/>
        <v>121.62162162162163</v>
      </c>
      <c r="K39" s="4">
        <f t="shared" si="11"/>
        <v>4800.18</v>
      </c>
      <c r="L39" s="4">
        <f t="shared" si="12"/>
        <v>4800.18</v>
      </c>
      <c r="M39" s="49">
        <f t="shared" si="13"/>
        <v>40.039999999999964</v>
      </c>
    </row>
    <row r="40" spans="1:13" x14ac:dyDescent="0.2">
      <c r="A40" s="29"/>
      <c r="B40" s="39"/>
      <c r="C40" s="8" t="s">
        <v>17</v>
      </c>
      <c r="D40" s="42">
        <v>181.67</v>
      </c>
      <c r="E40" s="8">
        <v>144</v>
      </c>
      <c r="F40" s="8">
        <f t="shared" si="8"/>
        <v>12</v>
      </c>
      <c r="G40" s="42">
        <f t="shared" si="9"/>
        <v>26160.48</v>
      </c>
      <c r="H40" s="42">
        <v>100000</v>
      </c>
      <c r="I40" s="42">
        <v>812</v>
      </c>
      <c r="J40" s="55">
        <f t="shared" si="10"/>
        <v>123.15270935960591</v>
      </c>
      <c r="K40" s="9">
        <f t="shared" si="11"/>
        <v>13080.24</v>
      </c>
      <c r="L40" s="9">
        <f t="shared" si="12"/>
        <v>13080.24</v>
      </c>
      <c r="M40" s="49">
        <f t="shared" si="13"/>
        <v>480.23999999999978</v>
      </c>
    </row>
    <row r="41" spans="1:13" x14ac:dyDescent="0.2">
      <c r="A41" s="29"/>
      <c r="B41" s="39"/>
      <c r="C41" s="13" t="s">
        <v>18</v>
      </c>
      <c r="D41" s="44">
        <v>495.38</v>
      </c>
      <c r="E41" s="13">
        <v>156</v>
      </c>
      <c r="F41" s="13">
        <f t="shared" si="8"/>
        <v>13</v>
      </c>
      <c r="G41" s="44">
        <f t="shared" si="9"/>
        <v>77279.28</v>
      </c>
      <c r="H41" s="44">
        <v>300000</v>
      </c>
      <c r="I41" s="44">
        <v>2380</v>
      </c>
      <c r="J41" s="56">
        <f t="shared" si="10"/>
        <v>126.05042016806723</v>
      </c>
      <c r="K41" s="14">
        <f t="shared" si="11"/>
        <v>38639.64</v>
      </c>
      <c r="L41" s="14">
        <f t="shared" si="12"/>
        <v>38639.64</v>
      </c>
      <c r="M41" s="49">
        <f t="shared" si="13"/>
        <v>1539.8499999999985</v>
      </c>
    </row>
    <row r="42" spans="1:13" x14ac:dyDescent="0.2">
      <c r="A42" s="29"/>
      <c r="B42" s="39" t="s">
        <v>21</v>
      </c>
      <c r="C42" s="3" t="s">
        <v>16</v>
      </c>
      <c r="D42" s="40">
        <v>90.91</v>
      </c>
      <c r="E42" s="3">
        <v>110</v>
      </c>
      <c r="F42" s="41">
        <f t="shared" si="8"/>
        <v>9.1666666666666661</v>
      </c>
      <c r="G42" s="40">
        <f t="shared" si="9"/>
        <v>10000.1</v>
      </c>
      <c r="H42" s="40">
        <v>36000</v>
      </c>
      <c r="I42" s="40">
        <v>310</v>
      </c>
      <c r="J42" s="54">
        <f t="shared" si="10"/>
        <v>116.12903225806451</v>
      </c>
      <c r="K42" s="4">
        <f t="shared" si="11"/>
        <v>5000.05</v>
      </c>
      <c r="L42" s="4">
        <f t="shared" si="12"/>
        <v>5000.05</v>
      </c>
      <c r="M42" s="49">
        <f t="shared" si="13"/>
        <v>199.86999999999989</v>
      </c>
    </row>
    <row r="43" spans="1:13" x14ac:dyDescent="0.2">
      <c r="A43" s="29"/>
      <c r="B43" s="39"/>
      <c r="C43" s="8" t="s">
        <v>17</v>
      </c>
      <c r="D43" s="42">
        <v>225</v>
      </c>
      <c r="E43" s="8">
        <v>120</v>
      </c>
      <c r="F43" s="8">
        <f t="shared" si="8"/>
        <v>10</v>
      </c>
      <c r="G43" s="42">
        <f t="shared" si="9"/>
        <v>27000</v>
      </c>
      <c r="H43" s="42">
        <v>100000</v>
      </c>
      <c r="I43" s="42">
        <v>850</v>
      </c>
      <c r="J43" s="55">
        <f t="shared" si="10"/>
        <v>117.64705882352941</v>
      </c>
      <c r="K43" s="9">
        <f t="shared" si="11"/>
        <v>13500</v>
      </c>
      <c r="L43" s="9">
        <f t="shared" si="12"/>
        <v>13500</v>
      </c>
      <c r="M43" s="49">
        <f t="shared" si="13"/>
        <v>419.76000000000022</v>
      </c>
    </row>
    <row r="44" spans="1:13" x14ac:dyDescent="0.2">
      <c r="A44" s="29"/>
      <c r="B44" s="39"/>
      <c r="C44" s="13" t="s">
        <v>18</v>
      </c>
      <c r="D44" s="44">
        <v>616.91999999999996</v>
      </c>
      <c r="E44" s="13">
        <v>130</v>
      </c>
      <c r="F44" s="45">
        <f t="shared" si="8"/>
        <v>10.833333333333334</v>
      </c>
      <c r="G44" s="44">
        <f t="shared" si="9"/>
        <v>80199.599999999991</v>
      </c>
      <c r="H44" s="44">
        <v>300000</v>
      </c>
      <c r="I44" s="44">
        <v>2520</v>
      </c>
      <c r="J44" s="56">
        <f t="shared" si="10"/>
        <v>119.04761904761905</v>
      </c>
      <c r="K44" s="14">
        <f t="shared" si="11"/>
        <v>40099.799999999996</v>
      </c>
      <c r="L44" s="14">
        <f t="shared" si="12"/>
        <v>40099.799999999996</v>
      </c>
      <c r="M44" s="49">
        <f t="shared" si="13"/>
        <v>1460.1599999999962</v>
      </c>
    </row>
    <row r="45" spans="1:13" x14ac:dyDescent="0.2">
      <c r="A45" s="29"/>
      <c r="B45" s="47" t="s">
        <v>22</v>
      </c>
      <c r="C45" s="3" t="s">
        <v>16</v>
      </c>
      <c r="D45" s="40">
        <v>94.55</v>
      </c>
      <c r="E45" s="3">
        <v>110</v>
      </c>
      <c r="F45" s="41">
        <f t="shared" si="8"/>
        <v>9.1666666666666661</v>
      </c>
      <c r="G45" s="40">
        <f t="shared" si="9"/>
        <v>10400.5</v>
      </c>
      <c r="H45" s="40">
        <v>36000</v>
      </c>
      <c r="I45" s="40">
        <v>320</v>
      </c>
      <c r="J45" s="54">
        <f t="shared" si="10"/>
        <v>112.5</v>
      </c>
      <c r="K45" s="4">
        <f t="shared" si="11"/>
        <v>5200.25</v>
      </c>
      <c r="L45" s="4">
        <f t="shared" si="12"/>
        <v>5200.25</v>
      </c>
      <c r="M45" s="49">
        <f t="shared" si="13"/>
        <v>200.19999999999982</v>
      </c>
    </row>
    <row r="46" spans="1:13" x14ac:dyDescent="0.2">
      <c r="A46" s="29"/>
      <c r="B46" s="47"/>
      <c r="C46" s="8" t="s">
        <v>17</v>
      </c>
      <c r="D46" s="42">
        <v>233.33</v>
      </c>
      <c r="E46" s="8">
        <v>120</v>
      </c>
      <c r="F46" s="8">
        <f t="shared" si="8"/>
        <v>10</v>
      </c>
      <c r="G46" s="42">
        <f t="shared" si="9"/>
        <v>27999.600000000002</v>
      </c>
      <c r="H46" s="42">
        <v>100000</v>
      </c>
      <c r="I46" s="42">
        <v>882</v>
      </c>
      <c r="J46" s="55">
        <f t="shared" si="10"/>
        <v>113.37868480725623</v>
      </c>
      <c r="K46" s="9">
        <f t="shared" si="11"/>
        <v>13999.800000000001</v>
      </c>
      <c r="L46" s="9">
        <f t="shared" si="12"/>
        <v>13999.800000000001</v>
      </c>
      <c r="M46" s="49">
        <f t="shared" si="13"/>
        <v>499.80000000000109</v>
      </c>
    </row>
    <row r="47" spans="1:13" x14ac:dyDescent="0.2">
      <c r="A47" s="48"/>
      <c r="B47" s="47"/>
      <c r="C47" s="13" t="s">
        <v>18</v>
      </c>
      <c r="D47" s="44">
        <v>640</v>
      </c>
      <c r="E47" s="13">
        <v>130</v>
      </c>
      <c r="F47" s="45">
        <f t="shared" si="8"/>
        <v>10.833333333333334</v>
      </c>
      <c r="G47" s="44">
        <f t="shared" si="9"/>
        <v>83200</v>
      </c>
      <c r="H47" s="44">
        <v>300000</v>
      </c>
      <c r="I47" s="44">
        <v>2616</v>
      </c>
      <c r="J47" s="56">
        <f t="shared" si="10"/>
        <v>114.6788990825688</v>
      </c>
      <c r="K47" s="14">
        <f t="shared" si="11"/>
        <v>41600</v>
      </c>
      <c r="L47" s="14">
        <f t="shared" si="12"/>
        <v>41600</v>
      </c>
      <c r="M47" s="49">
        <f t="shared" si="13"/>
        <v>1500.2000000000044</v>
      </c>
    </row>
    <row r="51" spans="3:14" x14ac:dyDescent="0.2">
      <c r="C51" t="s">
        <v>27</v>
      </c>
      <c r="D51" t="s">
        <v>1</v>
      </c>
      <c r="E51" t="s">
        <v>2</v>
      </c>
      <c r="F51" t="s">
        <v>3</v>
      </c>
      <c r="G51" t="s">
        <v>4</v>
      </c>
      <c r="H51" t="s">
        <v>5</v>
      </c>
      <c r="I51" t="s">
        <v>6</v>
      </c>
      <c r="J51" t="s">
        <v>7</v>
      </c>
      <c r="K51" t="s">
        <v>8</v>
      </c>
      <c r="L51" t="s">
        <v>9</v>
      </c>
      <c r="M51" t="s">
        <v>10</v>
      </c>
      <c r="N51" t="s">
        <v>11</v>
      </c>
    </row>
    <row r="52" spans="3:14" x14ac:dyDescent="0.2">
      <c r="C52" s="3" t="s">
        <v>0</v>
      </c>
      <c r="D52" s="3">
        <v>1</v>
      </c>
      <c r="E52" s="4">
        <v>40</v>
      </c>
      <c r="F52" s="3">
        <v>120</v>
      </c>
      <c r="G52" s="3">
        <v>10</v>
      </c>
      <c r="H52" s="4">
        <v>4800</v>
      </c>
      <c r="I52" s="6">
        <v>40000</v>
      </c>
      <c r="J52" s="6">
        <v>400</v>
      </c>
      <c r="K52" s="7">
        <v>100</v>
      </c>
      <c r="L52" s="6">
        <v>2400</v>
      </c>
      <c r="M52" s="6">
        <v>2400</v>
      </c>
      <c r="N52" s="6"/>
    </row>
    <row r="53" spans="3:14" x14ac:dyDescent="0.2">
      <c r="C53" s="3" t="s">
        <v>12</v>
      </c>
      <c r="D53" s="3">
        <v>1</v>
      </c>
      <c r="E53" s="4">
        <v>50</v>
      </c>
      <c r="F53" s="3">
        <v>192</v>
      </c>
      <c r="G53" s="3">
        <v>16</v>
      </c>
      <c r="H53" s="4">
        <v>9600</v>
      </c>
      <c r="I53" s="6">
        <v>40000</v>
      </c>
      <c r="J53" s="6">
        <v>260</v>
      </c>
      <c r="K53" s="7">
        <v>154</v>
      </c>
      <c r="L53" s="6">
        <v>6400</v>
      </c>
      <c r="M53" s="4">
        <f>SUM(H53-L53)</f>
        <v>3200</v>
      </c>
      <c r="N53" s="50">
        <f>SUM(M52-M53)</f>
        <v>-800</v>
      </c>
    </row>
    <row r="54" spans="3:14" x14ac:dyDescent="0.2">
      <c r="C54" s="8" t="s">
        <v>0</v>
      </c>
      <c r="D54" s="8">
        <v>2</v>
      </c>
      <c r="E54" s="9">
        <v>80</v>
      </c>
      <c r="F54" s="8">
        <v>120</v>
      </c>
      <c r="G54" s="8">
        <v>10</v>
      </c>
      <c r="H54" s="9">
        <v>9600</v>
      </c>
      <c r="I54" s="10">
        <v>80000</v>
      </c>
      <c r="J54" s="11">
        <v>800</v>
      </c>
      <c r="K54" s="12">
        <v>100</v>
      </c>
      <c r="L54" s="11">
        <v>4800</v>
      </c>
      <c r="M54" s="11">
        <v>4800</v>
      </c>
      <c r="N54" s="51"/>
    </row>
    <row r="55" spans="3:14" x14ac:dyDescent="0.2">
      <c r="C55" s="8" t="s">
        <v>12</v>
      </c>
      <c r="D55" s="8">
        <v>2</v>
      </c>
      <c r="E55" s="9">
        <v>100</v>
      </c>
      <c r="F55" s="8">
        <v>192</v>
      </c>
      <c r="G55" s="8">
        <v>16</v>
      </c>
      <c r="H55" s="9">
        <v>19200</v>
      </c>
      <c r="I55" s="11">
        <v>80000</v>
      </c>
      <c r="J55" s="11">
        <v>520</v>
      </c>
      <c r="K55" s="12">
        <v>154</v>
      </c>
      <c r="L55" s="11">
        <v>12800</v>
      </c>
      <c r="M55" s="9">
        <f t="shared" ref="M55" si="14">SUM(H55-L55)</f>
        <v>6400</v>
      </c>
      <c r="N55" s="51">
        <f>SUM(M54-M55)</f>
        <v>-1600</v>
      </c>
    </row>
    <row r="56" spans="3:14" x14ac:dyDescent="0.2">
      <c r="C56" s="13" t="s">
        <v>0</v>
      </c>
      <c r="D56" s="13">
        <v>3</v>
      </c>
      <c r="E56" s="14">
        <v>120</v>
      </c>
      <c r="F56" s="13">
        <v>120</v>
      </c>
      <c r="G56" s="13">
        <v>10</v>
      </c>
      <c r="H56" s="14">
        <v>14400</v>
      </c>
      <c r="I56" s="15">
        <v>120000</v>
      </c>
      <c r="J56" s="16">
        <v>1200</v>
      </c>
      <c r="K56" s="17">
        <v>100</v>
      </c>
      <c r="L56" s="16">
        <v>7200</v>
      </c>
      <c r="M56" s="16">
        <v>7200</v>
      </c>
      <c r="N56" s="52"/>
    </row>
    <row r="57" spans="3:14" x14ac:dyDescent="0.2">
      <c r="C57" s="13" t="s">
        <v>12</v>
      </c>
      <c r="D57" s="13">
        <v>3</v>
      </c>
      <c r="E57" s="14">
        <v>150</v>
      </c>
      <c r="F57" s="13">
        <v>192</v>
      </c>
      <c r="G57" s="13">
        <v>16</v>
      </c>
      <c r="H57" s="14">
        <v>28800</v>
      </c>
      <c r="I57" s="16">
        <v>120000</v>
      </c>
      <c r="J57" s="16">
        <v>780</v>
      </c>
      <c r="K57" s="17">
        <v>154</v>
      </c>
      <c r="L57" s="16">
        <v>19200</v>
      </c>
      <c r="M57" s="14">
        <f t="shared" ref="M57" si="15">SUM(H57-L57)</f>
        <v>9600</v>
      </c>
      <c r="N57" s="52">
        <f>SUM(M56-M57)</f>
        <v>-2400</v>
      </c>
    </row>
    <row r="58" spans="3:14" x14ac:dyDescent="0.2">
      <c r="C58" s="18" t="s">
        <v>0</v>
      </c>
      <c r="D58" s="18">
        <v>4</v>
      </c>
      <c r="E58" s="19">
        <v>160</v>
      </c>
      <c r="F58" s="18">
        <v>120</v>
      </c>
      <c r="G58" s="18">
        <v>10</v>
      </c>
      <c r="H58" s="19">
        <v>19200</v>
      </c>
      <c r="I58" s="20">
        <v>160000</v>
      </c>
      <c r="J58" s="21">
        <v>1600</v>
      </c>
      <c r="K58" s="22">
        <v>100</v>
      </c>
      <c r="L58" s="21">
        <v>9600</v>
      </c>
      <c r="M58" s="21">
        <v>9600</v>
      </c>
      <c r="N58" s="53"/>
    </row>
    <row r="59" spans="3:14" x14ac:dyDescent="0.2">
      <c r="C59" s="18" t="s">
        <v>12</v>
      </c>
      <c r="D59" s="18">
        <v>4</v>
      </c>
      <c r="E59" s="19">
        <v>200</v>
      </c>
      <c r="F59" s="18">
        <v>192</v>
      </c>
      <c r="G59" s="18">
        <v>16</v>
      </c>
      <c r="H59" s="19">
        <v>38000</v>
      </c>
      <c r="I59" s="21">
        <v>160000</v>
      </c>
      <c r="J59" s="21">
        <v>1040</v>
      </c>
      <c r="K59" s="22">
        <v>154</v>
      </c>
      <c r="L59" s="21">
        <v>25600</v>
      </c>
      <c r="M59" s="19">
        <f t="shared" ref="M59" si="16">SUM(H59-L59)</f>
        <v>12400</v>
      </c>
      <c r="N59" s="53">
        <f>SUM(M58-M59)</f>
        <v>-2800</v>
      </c>
    </row>
    <row r="61" spans="3:14" x14ac:dyDescent="0.2">
      <c r="D61" t="s">
        <v>24</v>
      </c>
      <c r="E61" t="s">
        <v>2</v>
      </c>
      <c r="F61" t="s">
        <v>3</v>
      </c>
      <c r="G61" t="s">
        <v>4</v>
      </c>
      <c r="H61" t="s">
        <v>5</v>
      </c>
      <c r="I61" t="s">
        <v>6</v>
      </c>
      <c r="J61" t="s">
        <v>7</v>
      </c>
      <c r="K61" t="s">
        <v>8</v>
      </c>
      <c r="L61" t="s">
        <v>9</v>
      </c>
      <c r="M61" t="s">
        <v>10</v>
      </c>
    </row>
    <row r="62" spans="3:14" x14ac:dyDescent="0.2">
      <c r="C62" t="s">
        <v>15</v>
      </c>
      <c r="D62" s="3" t="s">
        <v>16</v>
      </c>
      <c r="E62" s="40">
        <v>50.91</v>
      </c>
      <c r="F62" s="3">
        <v>176</v>
      </c>
      <c r="G62" s="41">
        <f>SUM(F62/12)</f>
        <v>14.666666666666666</v>
      </c>
      <c r="H62" s="40">
        <f>SUM(E62*F62)</f>
        <v>8960.16</v>
      </c>
      <c r="I62" s="4">
        <v>36000</v>
      </c>
      <c r="J62" s="4">
        <v>248</v>
      </c>
      <c r="K62" s="54">
        <f>SUM(I62/J62)</f>
        <v>145.16129032258064</v>
      </c>
      <c r="L62" s="4">
        <f>SUM(H62/2)</f>
        <v>4480.08</v>
      </c>
      <c r="M62" s="4">
        <f>SUM(L62)</f>
        <v>4480.08</v>
      </c>
    </row>
    <row r="63" spans="3:14" x14ac:dyDescent="0.2">
      <c r="C63" t="s">
        <v>19</v>
      </c>
      <c r="D63" s="3" t="s">
        <v>16</v>
      </c>
      <c r="E63" s="40">
        <v>61.82</v>
      </c>
      <c r="F63" s="3">
        <v>154</v>
      </c>
      <c r="G63" s="41">
        <f t="shared" ref="G63:G76" si="17">SUM(F63/12)</f>
        <v>12.833333333333334</v>
      </c>
      <c r="H63" s="40">
        <f t="shared" ref="H63:H76" si="18">SUM(E63*F63)</f>
        <v>9520.2800000000007</v>
      </c>
      <c r="I63" s="4">
        <v>36000</v>
      </c>
      <c r="J63" s="4">
        <v>274</v>
      </c>
      <c r="K63" s="54">
        <f t="shared" ref="K63:K76" si="19">SUM(I63/J63)</f>
        <v>131.38686131386862</v>
      </c>
      <c r="L63" s="4">
        <f t="shared" ref="L63:L76" si="20">SUM(H63/2)</f>
        <v>4760.1400000000003</v>
      </c>
      <c r="M63" s="4">
        <f t="shared" ref="M63:M76" si="21">SUM(L63)</f>
        <v>4760.1400000000003</v>
      </c>
      <c r="N63" s="49">
        <f>SUM(M62-M63)</f>
        <v>-280.0600000000004</v>
      </c>
    </row>
    <row r="64" spans="3:14" x14ac:dyDescent="0.2">
      <c r="C64" t="s">
        <v>20</v>
      </c>
      <c r="D64" s="3" t="s">
        <v>16</v>
      </c>
      <c r="E64" s="40">
        <v>72.73</v>
      </c>
      <c r="F64" s="3">
        <v>132</v>
      </c>
      <c r="G64" s="3">
        <f t="shared" si="17"/>
        <v>11</v>
      </c>
      <c r="H64" s="40">
        <f t="shared" si="18"/>
        <v>9600.36</v>
      </c>
      <c r="I64" s="4">
        <v>36000</v>
      </c>
      <c r="J64" s="4">
        <v>296</v>
      </c>
      <c r="K64" s="54">
        <f t="shared" si="19"/>
        <v>121.62162162162163</v>
      </c>
      <c r="L64" s="4">
        <f t="shared" si="20"/>
        <v>4800.18</v>
      </c>
      <c r="M64" s="4">
        <f t="shared" si="21"/>
        <v>4800.18</v>
      </c>
      <c r="N64" s="49">
        <f t="shared" ref="N64:N76" si="22">SUM(M63-M64)</f>
        <v>-40.039999999999964</v>
      </c>
    </row>
    <row r="65" spans="3:14" x14ac:dyDescent="0.2">
      <c r="C65" t="s">
        <v>21</v>
      </c>
      <c r="D65" s="3" t="s">
        <v>16</v>
      </c>
      <c r="E65" s="40">
        <v>90.91</v>
      </c>
      <c r="F65" s="3">
        <v>110</v>
      </c>
      <c r="G65" s="41">
        <f t="shared" si="17"/>
        <v>9.1666666666666661</v>
      </c>
      <c r="H65" s="40">
        <f t="shared" si="18"/>
        <v>10000.1</v>
      </c>
      <c r="I65" s="4">
        <v>36000</v>
      </c>
      <c r="J65" s="4">
        <v>310</v>
      </c>
      <c r="K65" s="54">
        <f t="shared" si="19"/>
        <v>116.12903225806451</v>
      </c>
      <c r="L65" s="4">
        <f t="shared" si="20"/>
        <v>5000.05</v>
      </c>
      <c r="M65" s="4">
        <f t="shared" si="21"/>
        <v>5000.05</v>
      </c>
      <c r="N65" s="49">
        <f t="shared" si="22"/>
        <v>-199.86999999999989</v>
      </c>
    </row>
    <row r="66" spans="3:14" x14ac:dyDescent="0.2">
      <c r="C66" t="s">
        <v>22</v>
      </c>
      <c r="D66" s="3" t="s">
        <v>16</v>
      </c>
      <c r="E66" s="40">
        <v>94.55</v>
      </c>
      <c r="F66" s="3">
        <v>110</v>
      </c>
      <c r="G66" s="41">
        <f t="shared" si="17"/>
        <v>9.1666666666666661</v>
      </c>
      <c r="H66" s="40">
        <f t="shared" si="18"/>
        <v>10400.5</v>
      </c>
      <c r="I66" s="4">
        <v>36000</v>
      </c>
      <c r="J66" s="4">
        <v>320</v>
      </c>
      <c r="K66" s="54">
        <f t="shared" si="19"/>
        <v>112.5</v>
      </c>
      <c r="L66" s="4">
        <f t="shared" si="20"/>
        <v>5200.25</v>
      </c>
      <c r="M66" s="4">
        <f t="shared" si="21"/>
        <v>5200.25</v>
      </c>
      <c r="N66" s="49">
        <f t="shared" si="22"/>
        <v>-200.19999999999982</v>
      </c>
    </row>
    <row r="67" spans="3:14" x14ac:dyDescent="0.2">
      <c r="C67" t="s">
        <v>15</v>
      </c>
      <c r="D67" s="8" t="s">
        <v>17</v>
      </c>
      <c r="E67" s="42">
        <v>125</v>
      </c>
      <c r="F67" s="8">
        <v>192</v>
      </c>
      <c r="G67" s="8">
        <f t="shared" si="17"/>
        <v>16</v>
      </c>
      <c r="H67" s="42">
        <f t="shared" si="18"/>
        <v>24000</v>
      </c>
      <c r="I67" s="9">
        <v>100000</v>
      </c>
      <c r="J67" s="9">
        <v>678</v>
      </c>
      <c r="K67" s="55">
        <f t="shared" si="19"/>
        <v>147.49262536873155</v>
      </c>
      <c r="L67" s="9">
        <f t="shared" si="20"/>
        <v>12000</v>
      </c>
      <c r="M67" s="9">
        <f t="shared" si="21"/>
        <v>12000</v>
      </c>
      <c r="N67" s="49"/>
    </row>
    <row r="68" spans="3:14" x14ac:dyDescent="0.2">
      <c r="C68" t="s">
        <v>19</v>
      </c>
      <c r="D68" s="8" t="s">
        <v>17</v>
      </c>
      <c r="E68" s="42">
        <v>150</v>
      </c>
      <c r="F68" s="8">
        <v>168</v>
      </c>
      <c r="G68" s="8">
        <f t="shared" si="17"/>
        <v>14</v>
      </c>
      <c r="H68" s="42">
        <f t="shared" si="18"/>
        <v>25200</v>
      </c>
      <c r="I68" s="9">
        <v>100000</v>
      </c>
      <c r="J68" s="9">
        <v>750</v>
      </c>
      <c r="K68" s="55">
        <f t="shared" si="19"/>
        <v>133.33333333333334</v>
      </c>
      <c r="L68" s="9">
        <f t="shared" si="20"/>
        <v>12600</v>
      </c>
      <c r="M68" s="9">
        <f t="shared" si="21"/>
        <v>12600</v>
      </c>
      <c r="N68" s="49">
        <f t="shared" si="22"/>
        <v>-600</v>
      </c>
    </row>
    <row r="69" spans="3:14" x14ac:dyDescent="0.2">
      <c r="C69" t="s">
        <v>20</v>
      </c>
      <c r="D69" s="8" t="s">
        <v>17</v>
      </c>
      <c r="E69" s="42">
        <v>181.67</v>
      </c>
      <c r="F69" s="8">
        <v>144</v>
      </c>
      <c r="G69" s="8">
        <f t="shared" si="17"/>
        <v>12</v>
      </c>
      <c r="H69" s="42">
        <f t="shared" si="18"/>
        <v>26160.48</v>
      </c>
      <c r="I69" s="9">
        <v>100000</v>
      </c>
      <c r="J69" s="9">
        <v>812</v>
      </c>
      <c r="K69" s="55">
        <f t="shared" si="19"/>
        <v>123.15270935960591</v>
      </c>
      <c r="L69" s="9">
        <f t="shared" si="20"/>
        <v>13080.24</v>
      </c>
      <c r="M69" s="9">
        <f t="shared" si="21"/>
        <v>13080.24</v>
      </c>
      <c r="N69" s="49">
        <f t="shared" si="22"/>
        <v>-480.23999999999978</v>
      </c>
    </row>
    <row r="70" spans="3:14" x14ac:dyDescent="0.2">
      <c r="C70" t="s">
        <v>21</v>
      </c>
      <c r="D70" s="8" t="s">
        <v>17</v>
      </c>
      <c r="E70" s="42">
        <v>225</v>
      </c>
      <c r="F70" s="8">
        <v>120</v>
      </c>
      <c r="G70" s="8">
        <f t="shared" si="17"/>
        <v>10</v>
      </c>
      <c r="H70" s="42">
        <f t="shared" si="18"/>
        <v>27000</v>
      </c>
      <c r="I70" s="9">
        <v>100000</v>
      </c>
      <c r="J70" s="9">
        <v>850</v>
      </c>
      <c r="K70" s="55">
        <f t="shared" si="19"/>
        <v>117.64705882352941</v>
      </c>
      <c r="L70" s="9">
        <f t="shared" si="20"/>
        <v>13500</v>
      </c>
      <c r="M70" s="9">
        <f t="shared" si="21"/>
        <v>13500</v>
      </c>
      <c r="N70" s="49">
        <f t="shared" si="22"/>
        <v>-419.76000000000022</v>
      </c>
    </row>
    <row r="71" spans="3:14" x14ac:dyDescent="0.2">
      <c r="C71" t="s">
        <v>22</v>
      </c>
      <c r="D71" s="8" t="s">
        <v>17</v>
      </c>
      <c r="E71" s="42">
        <v>233.33</v>
      </c>
      <c r="F71" s="8">
        <v>120</v>
      </c>
      <c r="G71" s="8">
        <f t="shared" si="17"/>
        <v>10</v>
      </c>
      <c r="H71" s="42">
        <f t="shared" si="18"/>
        <v>27999.600000000002</v>
      </c>
      <c r="I71" s="9">
        <v>100000</v>
      </c>
      <c r="J71" s="9">
        <v>882</v>
      </c>
      <c r="K71" s="55">
        <f t="shared" si="19"/>
        <v>113.37868480725623</v>
      </c>
      <c r="L71" s="9">
        <f t="shared" si="20"/>
        <v>13999.800000000001</v>
      </c>
      <c r="M71" s="9">
        <f t="shared" si="21"/>
        <v>13999.800000000001</v>
      </c>
      <c r="N71" s="49">
        <f t="shared" si="22"/>
        <v>-499.80000000000109</v>
      </c>
    </row>
    <row r="72" spans="3:14" x14ac:dyDescent="0.2">
      <c r="C72" t="s">
        <v>15</v>
      </c>
      <c r="D72" s="13" t="s">
        <v>18</v>
      </c>
      <c r="E72" s="44">
        <v>338.46</v>
      </c>
      <c r="F72" s="13">
        <v>208</v>
      </c>
      <c r="G72" s="45">
        <f t="shared" si="17"/>
        <v>17.333333333333332</v>
      </c>
      <c r="H72" s="44">
        <f t="shared" si="18"/>
        <v>70399.679999999993</v>
      </c>
      <c r="I72" s="14">
        <v>300000</v>
      </c>
      <c r="J72" s="14">
        <v>1980</v>
      </c>
      <c r="K72" s="56">
        <f t="shared" si="19"/>
        <v>151.5151515151515</v>
      </c>
      <c r="L72" s="14">
        <f t="shared" si="20"/>
        <v>35199.839999999997</v>
      </c>
      <c r="M72" s="14">
        <f t="shared" si="21"/>
        <v>35199.839999999997</v>
      </c>
      <c r="N72" s="49"/>
    </row>
    <row r="73" spans="3:14" x14ac:dyDescent="0.2">
      <c r="C73" t="s">
        <v>19</v>
      </c>
      <c r="D73" s="13" t="s">
        <v>18</v>
      </c>
      <c r="E73" s="44">
        <v>407.69</v>
      </c>
      <c r="F73" s="13">
        <v>182</v>
      </c>
      <c r="G73" s="45">
        <f t="shared" si="17"/>
        <v>15.166666666666666</v>
      </c>
      <c r="H73" s="44">
        <f t="shared" si="18"/>
        <v>74199.58</v>
      </c>
      <c r="I73" s="14">
        <v>300000</v>
      </c>
      <c r="J73" s="14">
        <v>2200</v>
      </c>
      <c r="K73" s="56">
        <f t="shared" si="19"/>
        <v>136.36363636363637</v>
      </c>
      <c r="L73" s="14">
        <f t="shared" si="20"/>
        <v>37099.79</v>
      </c>
      <c r="M73" s="14">
        <f t="shared" si="21"/>
        <v>37099.79</v>
      </c>
      <c r="N73" s="49">
        <f t="shared" si="22"/>
        <v>-1899.9500000000044</v>
      </c>
    </row>
    <row r="74" spans="3:14" x14ac:dyDescent="0.2">
      <c r="C74" t="s">
        <v>20</v>
      </c>
      <c r="D74" s="13" t="s">
        <v>18</v>
      </c>
      <c r="E74" s="44">
        <v>495.38</v>
      </c>
      <c r="F74" s="13">
        <v>156</v>
      </c>
      <c r="G74" s="13">
        <f t="shared" si="17"/>
        <v>13</v>
      </c>
      <c r="H74" s="44">
        <f t="shared" si="18"/>
        <v>77279.28</v>
      </c>
      <c r="I74" s="14">
        <v>300000</v>
      </c>
      <c r="J74" s="14">
        <v>2380</v>
      </c>
      <c r="K74" s="56">
        <f t="shared" si="19"/>
        <v>126.05042016806723</v>
      </c>
      <c r="L74" s="14">
        <f t="shared" si="20"/>
        <v>38639.64</v>
      </c>
      <c r="M74" s="14">
        <f t="shared" si="21"/>
        <v>38639.64</v>
      </c>
      <c r="N74" s="49">
        <f t="shared" si="22"/>
        <v>-1539.8499999999985</v>
      </c>
    </row>
    <row r="75" spans="3:14" x14ac:dyDescent="0.2">
      <c r="C75" t="s">
        <v>21</v>
      </c>
      <c r="D75" s="13" t="s">
        <v>18</v>
      </c>
      <c r="E75" s="44">
        <v>616.91999999999996</v>
      </c>
      <c r="F75" s="13">
        <v>130</v>
      </c>
      <c r="G75" s="45">
        <f t="shared" si="17"/>
        <v>10.833333333333334</v>
      </c>
      <c r="H75" s="44">
        <f t="shared" si="18"/>
        <v>80199.599999999991</v>
      </c>
      <c r="I75" s="14">
        <v>300000</v>
      </c>
      <c r="J75" s="14">
        <v>2520</v>
      </c>
      <c r="K75" s="56">
        <f t="shared" si="19"/>
        <v>119.04761904761905</v>
      </c>
      <c r="L75" s="14">
        <f t="shared" si="20"/>
        <v>40099.799999999996</v>
      </c>
      <c r="M75" s="14">
        <f t="shared" si="21"/>
        <v>40099.799999999996</v>
      </c>
      <c r="N75" s="49">
        <f t="shared" si="22"/>
        <v>-1460.1599999999962</v>
      </c>
    </row>
    <row r="76" spans="3:14" x14ac:dyDescent="0.2">
      <c r="C76" t="s">
        <v>22</v>
      </c>
      <c r="D76" s="13" t="s">
        <v>18</v>
      </c>
      <c r="E76" s="44">
        <v>640</v>
      </c>
      <c r="F76" s="13">
        <v>130</v>
      </c>
      <c r="G76" s="45">
        <f t="shared" si="17"/>
        <v>10.833333333333334</v>
      </c>
      <c r="H76" s="44">
        <f t="shared" si="18"/>
        <v>83200</v>
      </c>
      <c r="I76" s="14">
        <v>300000</v>
      </c>
      <c r="J76" s="14">
        <v>2616</v>
      </c>
      <c r="K76" s="56">
        <f t="shared" si="19"/>
        <v>114.6788990825688</v>
      </c>
      <c r="L76" s="14">
        <f t="shared" si="20"/>
        <v>41600</v>
      </c>
      <c r="M76" s="14">
        <f t="shared" si="21"/>
        <v>41600</v>
      </c>
      <c r="N76" s="49">
        <f t="shared" si="22"/>
        <v>-1500.2000000000044</v>
      </c>
    </row>
  </sheetData>
  <mergeCells count="18">
    <mergeCell ref="B39:B41"/>
    <mergeCell ref="B42:B44"/>
    <mergeCell ref="B45:B47"/>
    <mergeCell ref="A14:A24"/>
    <mergeCell ref="A25:A35"/>
    <mergeCell ref="A36:A46"/>
    <mergeCell ref="B14:L14"/>
    <mergeCell ref="B16:B18"/>
    <mergeCell ref="B19:B21"/>
    <mergeCell ref="B22:B24"/>
    <mergeCell ref="B25:B27"/>
    <mergeCell ref="B28:B30"/>
    <mergeCell ref="B31:L31"/>
    <mergeCell ref="B33:B35"/>
    <mergeCell ref="B36:B38"/>
    <mergeCell ref="B1:B5"/>
    <mergeCell ref="B6:B11"/>
    <mergeCell ref="A1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משרד</dc:creator>
  <cp:lastModifiedBy>משרד</cp:lastModifiedBy>
  <dcterms:created xsi:type="dcterms:W3CDTF">2020-06-17T21:36:28Z</dcterms:created>
  <dcterms:modified xsi:type="dcterms:W3CDTF">2020-06-17T21:53:43Z</dcterms:modified>
</cp:coreProperties>
</file>