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mc:AlternateContent xmlns:mc="http://schemas.openxmlformats.org/markup-compatibility/2006">
    <mc:Choice Requires="x15">
      <x15ac:absPath xmlns:x15ac="http://schemas.microsoft.com/office/spreadsheetml/2010/11/ac" url="D:\Users\מועדון הלוטוס\Downloads\"/>
    </mc:Choice>
  </mc:AlternateContent>
  <xr:revisionPtr revIDLastSave="0" documentId="13_ncr:1_{BF645F8E-AC64-4100-BC61-666E14079D53}" xr6:coauthVersionLast="36" xr6:coauthVersionMax="36" xr10:uidLastSave="{00000000-0000-0000-0000-000000000000}"/>
  <bookViews>
    <workbookView xWindow="0" yWindow="0" windowWidth="28800" windowHeight="12255" xr2:uid="{00000000-000D-0000-FFFF-FFFF00000000}"/>
  </bookViews>
  <sheets>
    <sheet name="גליון הזנת נתונים אישיים" sheetId="1" r:id="rId1"/>
    <sheet name="גיליון חישובים קרן השתלמות" sheetId="2" r:id="rId2"/>
    <sheet name="גיליון חישובים תיק השקעות" sheetId="3" r:id="rId3"/>
  </sheets>
  <calcPr calcId="191029"/>
</workbook>
</file>

<file path=xl/calcChain.xml><?xml version="1.0" encoding="utf-8"?>
<calcChain xmlns="http://schemas.openxmlformats.org/spreadsheetml/2006/main">
  <c r="D6" i="1" l="1"/>
  <c r="D7" i="1"/>
  <c r="AI4" i="3" l="1"/>
  <c r="AI5" i="3"/>
  <c r="AI6" i="3"/>
  <c r="AI7" i="3"/>
  <c r="AI8" i="3"/>
  <c r="AI9" i="3"/>
  <c r="AI10" i="3"/>
  <c r="AI11" i="3"/>
  <c r="AI12" i="3"/>
  <c r="AI13" i="3"/>
  <c r="AI14" i="3"/>
  <c r="AI15" i="3"/>
  <c r="AI16" i="3"/>
  <c r="AI17" i="3"/>
  <c r="AI18" i="3"/>
  <c r="AI19" i="3"/>
  <c r="AI20" i="3"/>
  <c r="AI21" i="3"/>
  <c r="AI22" i="3"/>
  <c r="AI23" i="3"/>
  <c r="AI24" i="3"/>
  <c r="AI25" i="3"/>
  <c r="AI26" i="3"/>
  <c r="AI27" i="3"/>
  <c r="AI28" i="3"/>
  <c r="AI29" i="3"/>
  <c r="AI30" i="3"/>
  <c r="AI31" i="3"/>
  <c r="AI32" i="3"/>
  <c r="AI33" i="3"/>
  <c r="AI34" i="3"/>
  <c r="AI35" i="3"/>
  <c r="AI36" i="3"/>
  <c r="AI37" i="3"/>
  <c r="AI38" i="3"/>
  <c r="AI39" i="3"/>
  <c r="AI40" i="3"/>
  <c r="AI41" i="3"/>
  <c r="AI42" i="3"/>
  <c r="AI43" i="3"/>
  <c r="AI44" i="3"/>
  <c r="AI45" i="3"/>
  <c r="AI46" i="3"/>
  <c r="AI47" i="3"/>
  <c r="AI48" i="3"/>
  <c r="AI49" i="3"/>
  <c r="AI50" i="3"/>
  <c r="AI51" i="3"/>
  <c r="AI52" i="3"/>
  <c r="AI53" i="3"/>
  <c r="AI54" i="3"/>
  <c r="AI55" i="3"/>
  <c r="AI56" i="3"/>
  <c r="AI57" i="3"/>
  <c r="AI58" i="3"/>
  <c r="AI59" i="3"/>
  <c r="AI60" i="3"/>
  <c r="AI61" i="3"/>
  <c r="AI62" i="3"/>
  <c r="AI63" i="3"/>
  <c r="AI64" i="3"/>
  <c r="AI65" i="3"/>
  <c r="AI66" i="3"/>
  <c r="AI67" i="3"/>
  <c r="AI68" i="3"/>
  <c r="AI69" i="3"/>
  <c r="AI70" i="3"/>
  <c r="AI71" i="3"/>
  <c r="AI72" i="3"/>
  <c r="AI73" i="3"/>
  <c r="AI74" i="3"/>
  <c r="AI75" i="3"/>
  <c r="AI76" i="3"/>
  <c r="AI77" i="3"/>
  <c r="AI78" i="3"/>
  <c r="AI79" i="3"/>
  <c r="AI80" i="3"/>
  <c r="AI81" i="3"/>
  <c r="AI82" i="3"/>
  <c r="AI83" i="3"/>
  <c r="AI84" i="3"/>
  <c r="AD16" i="2"/>
  <c r="AD17" i="2"/>
  <c r="AD18" i="2"/>
  <c r="AD19" i="2"/>
  <c r="AD20" i="2"/>
  <c r="AD21" i="2"/>
  <c r="AD22" i="2"/>
  <c r="AD23" i="2"/>
  <c r="AD24" i="2"/>
  <c r="AD25" i="2"/>
  <c r="AD26" i="2"/>
  <c r="AD27" i="2"/>
  <c r="AD28" i="2"/>
  <c r="AD29" i="2"/>
  <c r="AD30" i="2"/>
  <c r="AD31" i="2"/>
  <c r="AD32" i="2"/>
  <c r="AD33" i="2"/>
  <c r="AD34" i="2"/>
  <c r="AD35" i="2"/>
  <c r="AD36" i="2"/>
  <c r="AD37" i="2"/>
  <c r="AD38" i="2"/>
  <c r="AD39" i="2"/>
  <c r="AD40" i="2"/>
  <c r="AD41" i="2"/>
  <c r="AD42" i="2"/>
  <c r="AD43" i="2"/>
  <c r="AD44" i="2"/>
  <c r="AD45" i="2"/>
  <c r="AD46" i="2"/>
  <c r="AD47" i="2"/>
  <c r="AD48" i="2"/>
  <c r="AD49" i="2"/>
  <c r="AD50" i="2"/>
  <c r="AD51" i="2"/>
  <c r="AD52" i="2"/>
  <c r="AD53" i="2"/>
  <c r="AD54" i="2"/>
  <c r="AD55" i="2"/>
  <c r="AD56" i="2"/>
  <c r="AD57" i="2"/>
  <c r="AD58" i="2"/>
  <c r="AD59" i="2"/>
  <c r="AD60" i="2"/>
  <c r="AD61" i="2"/>
  <c r="AD62" i="2"/>
  <c r="AD63" i="2"/>
  <c r="AD64" i="2"/>
  <c r="AD65" i="2"/>
  <c r="AD66" i="2"/>
  <c r="AD67" i="2"/>
  <c r="AD68" i="2"/>
  <c r="AD69" i="2"/>
  <c r="AD70" i="2"/>
  <c r="AD71" i="2"/>
  <c r="AD72" i="2"/>
  <c r="AD73" i="2"/>
  <c r="AD74" i="2"/>
  <c r="AD75" i="2"/>
  <c r="AD76" i="2"/>
  <c r="AD77" i="2"/>
  <c r="AD78" i="2"/>
  <c r="AD79" i="2"/>
  <c r="AD80" i="2"/>
  <c r="AD81" i="2"/>
  <c r="AD82" i="2"/>
  <c r="AD83" i="2"/>
  <c r="AD84" i="2"/>
  <c r="AD6" i="2"/>
  <c r="AD7" i="2"/>
  <c r="AD8" i="2"/>
  <c r="AD9" i="2"/>
  <c r="AD10" i="2"/>
  <c r="AD11" i="2"/>
  <c r="AD12" i="2"/>
  <c r="AD13" i="2"/>
  <c r="AD14" i="2"/>
  <c r="AD15" i="2"/>
  <c r="AD5" i="2"/>
  <c r="AD4" i="2"/>
  <c r="AE4" i="2" s="1"/>
  <c r="D9" i="1"/>
  <c r="D8" i="1"/>
  <c r="AA4" i="3" s="1"/>
  <c r="D5" i="1"/>
  <c r="AD14" i="3" s="1"/>
  <c r="AA4" i="2"/>
  <c r="AD81" i="3" l="1"/>
  <c r="AD65" i="3"/>
  <c r="AD49" i="3"/>
  <c r="AD33" i="3"/>
  <c r="AD17" i="3"/>
  <c r="AD5" i="3"/>
  <c r="AD77" i="3"/>
  <c r="AD61" i="3"/>
  <c r="AD45" i="3"/>
  <c r="AD29" i="3"/>
  <c r="AD10" i="3"/>
  <c r="AD73" i="3"/>
  <c r="AD57" i="3"/>
  <c r="AD41" i="3"/>
  <c r="AD25" i="3"/>
  <c r="Z4" i="2"/>
  <c r="AJ4" i="2" s="1"/>
  <c r="AB4" i="2" s="1"/>
  <c r="AM4" i="2"/>
  <c r="AP4" i="2" s="1"/>
  <c r="AD6" i="3"/>
  <c r="AD69" i="3"/>
  <c r="AD53" i="3"/>
  <c r="AD37" i="3"/>
  <c r="AD21" i="3"/>
  <c r="AN9" i="3"/>
  <c r="AN13" i="3"/>
  <c r="AN17" i="3"/>
  <c r="AN21" i="3"/>
  <c r="AN25" i="3"/>
  <c r="AN29" i="3"/>
  <c r="AN33" i="3"/>
  <c r="AN37" i="3"/>
  <c r="AN41" i="3"/>
  <c r="AN45" i="3"/>
  <c r="AN49" i="3"/>
  <c r="AN53" i="3"/>
  <c r="AN57" i="3"/>
  <c r="AN61" i="3"/>
  <c r="AN65" i="3"/>
  <c r="AN69" i="3"/>
  <c r="AN73" i="3"/>
  <c r="AN77" i="3"/>
  <c r="AN81" i="3"/>
  <c r="AN5" i="3"/>
  <c r="AN76" i="3"/>
  <c r="AN6" i="3"/>
  <c r="AN10" i="3"/>
  <c r="AN14" i="3"/>
  <c r="AN18" i="3"/>
  <c r="AN22" i="3"/>
  <c r="AN26" i="3"/>
  <c r="AN30" i="3"/>
  <c r="AN34" i="3"/>
  <c r="AN38" i="3"/>
  <c r="AN42" i="3"/>
  <c r="AN46" i="3"/>
  <c r="AN50" i="3"/>
  <c r="AN54" i="3"/>
  <c r="AN58" i="3"/>
  <c r="AN62" i="3"/>
  <c r="AN66" i="3"/>
  <c r="AN70" i="3"/>
  <c r="AN74" i="3"/>
  <c r="AN78" i="3"/>
  <c r="AN82" i="3"/>
  <c r="AN4" i="3"/>
  <c r="AN7" i="3"/>
  <c r="AN11" i="3"/>
  <c r="AN15" i="3"/>
  <c r="AN19" i="3"/>
  <c r="AN23" i="3"/>
  <c r="AN27" i="3"/>
  <c r="AN31" i="3"/>
  <c r="AN35" i="3"/>
  <c r="AN39" i="3"/>
  <c r="AN43" i="3"/>
  <c r="AN47" i="3"/>
  <c r="AN51" i="3"/>
  <c r="AN55" i="3"/>
  <c r="AN59" i="3"/>
  <c r="AN63" i="3"/>
  <c r="AN67" i="3"/>
  <c r="AN71" i="3"/>
  <c r="AN75" i="3"/>
  <c r="AN79" i="3"/>
  <c r="AN83" i="3"/>
  <c r="AN8" i="3"/>
  <c r="AN12" i="3"/>
  <c r="AN16" i="3"/>
  <c r="AN20" i="3"/>
  <c r="AN24" i="3"/>
  <c r="AN28" i="3"/>
  <c r="AN32" i="3"/>
  <c r="AN36" i="3"/>
  <c r="AN40" i="3"/>
  <c r="AN44" i="3"/>
  <c r="AN48" i="3"/>
  <c r="AN52" i="3"/>
  <c r="AN56" i="3"/>
  <c r="AN60" i="3"/>
  <c r="AN64" i="3"/>
  <c r="AN68" i="3"/>
  <c r="AN72" i="3"/>
  <c r="AN80" i="3"/>
  <c r="AN84" i="3"/>
  <c r="AD13" i="3"/>
  <c r="AD9" i="3"/>
  <c r="AD84" i="3"/>
  <c r="AD80" i="3"/>
  <c r="AD76" i="3"/>
  <c r="AD72" i="3"/>
  <c r="AD68" i="3"/>
  <c r="AD64" i="3"/>
  <c r="AD60" i="3"/>
  <c r="AD56" i="3"/>
  <c r="AD52" i="3"/>
  <c r="AD48" i="3"/>
  <c r="AD44" i="3"/>
  <c r="AD40" i="3"/>
  <c r="AD36" i="3"/>
  <c r="AD32" i="3"/>
  <c r="AD28" i="3"/>
  <c r="AD24" i="3"/>
  <c r="AD20" i="3"/>
  <c r="AD16" i="3"/>
  <c r="AF4" i="2"/>
  <c r="AG4" i="2" s="1"/>
  <c r="AH4" i="2" s="1"/>
  <c r="AL4" i="2" s="1"/>
  <c r="AD12" i="3"/>
  <c r="AD8" i="3"/>
  <c r="AD83" i="3"/>
  <c r="AD79" i="3"/>
  <c r="AD75" i="3"/>
  <c r="AD71" i="3"/>
  <c r="AD67" i="3"/>
  <c r="AD63" i="3"/>
  <c r="AD59" i="3"/>
  <c r="AD55" i="3"/>
  <c r="AD51" i="3"/>
  <c r="AD47" i="3"/>
  <c r="AD43" i="3"/>
  <c r="AD39" i="3"/>
  <c r="AD35" i="3"/>
  <c r="AD31" i="3"/>
  <c r="AD27" i="3"/>
  <c r="AD23" i="3"/>
  <c r="AD19" i="3"/>
  <c r="AD15" i="3"/>
  <c r="AD4" i="3"/>
  <c r="AE4" i="3" s="1"/>
  <c r="AF4" i="3" s="1"/>
  <c r="AG4" i="3" s="1"/>
  <c r="AJ4" i="3" s="1"/>
  <c r="AD11" i="3"/>
  <c r="AD7" i="3"/>
  <c r="AD82" i="3"/>
  <c r="AD78" i="3"/>
  <c r="AD74" i="3"/>
  <c r="AD70" i="3"/>
  <c r="AD66" i="3"/>
  <c r="AD62" i="3"/>
  <c r="AD58" i="3"/>
  <c r="AD54" i="3"/>
  <c r="AD50" i="3"/>
  <c r="AD46" i="3"/>
  <c r="AD42" i="3"/>
  <c r="AD38" i="3"/>
  <c r="AD34" i="3"/>
  <c r="AD30" i="3"/>
  <c r="AD26" i="3"/>
  <c r="AD22" i="3"/>
  <c r="AD18" i="3"/>
  <c r="Z4" i="3"/>
  <c r="AA5" i="3"/>
  <c r="AO4" i="3"/>
  <c r="AA5" i="2"/>
  <c r="AS4" i="3" l="1"/>
  <c r="AR4" i="3"/>
  <c r="AH4" i="3"/>
  <c r="AK4" i="3"/>
  <c r="AL4" i="3" s="1"/>
  <c r="Z5" i="2"/>
  <c r="AA6" i="3"/>
  <c r="Z5" i="3"/>
  <c r="AA6" i="2"/>
  <c r="Z6" i="2" s="1"/>
  <c r="AM5" i="2"/>
  <c r="AO5" i="3"/>
  <c r="AS5" i="3" l="1"/>
  <c r="AR5" i="3"/>
  <c r="AA7" i="2"/>
  <c r="AM4" i="3"/>
  <c r="AK5" i="3"/>
  <c r="AB5" i="3" s="1"/>
  <c r="AB4" i="3"/>
  <c r="AM6" i="2"/>
  <c r="AA7" i="3"/>
  <c r="Z7" i="3" s="1"/>
  <c r="Z6" i="3"/>
  <c r="AO6" i="3"/>
  <c r="AI4" i="2"/>
  <c r="AP5" i="2" s="1"/>
  <c r="Z7" i="2"/>
  <c r="AA8" i="2"/>
  <c r="AM7" i="2"/>
  <c r="AA8" i="3" l="1"/>
  <c r="Z8" i="3" s="1"/>
  <c r="AO7" i="3"/>
  <c r="AE5" i="3"/>
  <c r="AF5" i="3" s="1"/>
  <c r="AQ4" i="3"/>
  <c r="AP4" i="3"/>
  <c r="AQ5" i="3"/>
  <c r="AP5" i="3"/>
  <c r="AA9" i="2"/>
  <c r="AM8" i="2"/>
  <c r="Z8" i="2"/>
  <c r="AK4" i="2"/>
  <c r="AN4" i="2"/>
  <c r="AO4" i="2"/>
  <c r="AN5" i="2"/>
  <c r="AO5" i="2"/>
  <c r="AE5" i="2" l="1"/>
  <c r="AJ5" i="2"/>
  <c r="AB5" i="2" s="1"/>
  <c r="AG5" i="3"/>
  <c r="AJ5" i="3" s="1"/>
  <c r="AA9" i="3"/>
  <c r="Z9" i="3" s="1"/>
  <c r="AO8" i="3"/>
  <c r="AF5" i="2"/>
  <c r="AG5" i="2" s="1"/>
  <c r="Z9" i="2"/>
  <c r="AA10" i="2"/>
  <c r="AM9" i="2"/>
  <c r="AS6" i="3" l="1"/>
  <c r="AR6" i="3"/>
  <c r="AH5" i="3"/>
  <c r="AO9" i="3"/>
  <c r="AA10" i="3"/>
  <c r="Z10" i="3" s="1"/>
  <c r="AA11" i="2"/>
  <c r="Z10" i="2"/>
  <c r="AM10" i="2"/>
  <c r="AH5" i="2"/>
  <c r="AI5" i="2" l="1"/>
  <c r="AP6" i="2" s="1"/>
  <c r="AL5" i="2"/>
  <c r="AM5" i="3"/>
  <c r="AA11" i="3"/>
  <c r="Z11" i="3" s="1"/>
  <c r="AO10" i="3"/>
  <c r="Z11" i="2"/>
  <c r="AA12" i="2"/>
  <c r="AO6" i="2" l="1"/>
  <c r="AN6" i="2"/>
  <c r="AK5" i="2"/>
  <c r="AL5" i="3"/>
  <c r="AK6" i="3" s="1"/>
  <c r="AB6" i="3" s="1"/>
  <c r="AP6" i="3"/>
  <c r="AQ6" i="3"/>
  <c r="AA12" i="3"/>
  <c r="Z12" i="3" s="1"/>
  <c r="AM12" i="2"/>
  <c r="Z12" i="2"/>
  <c r="AA13" i="2"/>
  <c r="AE6" i="2" l="1"/>
  <c r="AF6" i="2" s="1"/>
  <c r="AG6" i="2" s="1"/>
  <c r="AH6" i="2" s="1"/>
  <c r="AJ6" i="2"/>
  <c r="AB6" i="2" s="1"/>
  <c r="AE6" i="3"/>
  <c r="AF6" i="3" s="1"/>
  <c r="AG6" i="3" s="1"/>
  <c r="AJ6" i="3" s="1"/>
  <c r="AA13" i="3"/>
  <c r="Z13" i="3" s="1"/>
  <c r="AO12" i="3"/>
  <c r="Z13" i="2"/>
  <c r="AA14" i="2"/>
  <c r="AM13" i="2"/>
  <c r="AS7" i="3" l="1"/>
  <c r="AR7" i="3"/>
  <c r="AI6" i="2"/>
  <c r="AP7" i="2" s="1"/>
  <c r="AL6" i="2"/>
  <c r="AH6" i="3"/>
  <c r="AA14" i="3"/>
  <c r="Z14" i="3" s="1"/>
  <c r="AO13" i="3"/>
  <c r="AA15" i="2"/>
  <c r="Z14" i="2"/>
  <c r="AM14" i="2"/>
  <c r="AO7" i="2" l="1"/>
  <c r="AN7" i="2"/>
  <c r="AK6" i="2"/>
  <c r="AM6" i="3"/>
  <c r="AA15" i="3"/>
  <c r="Z15" i="3" s="1"/>
  <c r="AO14" i="3"/>
  <c r="Z15" i="2"/>
  <c r="AA16" i="2"/>
  <c r="AM15" i="2"/>
  <c r="AE7" i="2" l="1"/>
  <c r="AF7" i="2" s="1"/>
  <c r="AG7" i="2" s="1"/>
  <c r="AH7" i="2" s="1"/>
  <c r="AJ7" i="2"/>
  <c r="AB7" i="2" s="1"/>
  <c r="AL6" i="3"/>
  <c r="AP7" i="3"/>
  <c r="AQ7" i="3"/>
  <c r="AA16" i="3"/>
  <c r="Z16" i="3" s="1"/>
  <c r="AO15" i="3"/>
  <c r="AA17" i="2"/>
  <c r="Z16" i="2"/>
  <c r="AM16" i="2"/>
  <c r="AE7" i="3" l="1"/>
  <c r="AF7" i="3" s="1"/>
  <c r="AG7" i="3" s="1"/>
  <c r="AJ7" i="3" s="1"/>
  <c r="AK7" i="3"/>
  <c r="AB7" i="3" s="1"/>
  <c r="AI7" i="2"/>
  <c r="AP8" i="2" s="1"/>
  <c r="AL7" i="2"/>
  <c r="AA17" i="3"/>
  <c r="Z17" i="3" s="1"/>
  <c r="AO16" i="3"/>
  <c r="Z17" i="2"/>
  <c r="AA18" i="2"/>
  <c r="AM17" i="2"/>
  <c r="AN8" i="2" l="1"/>
  <c r="AO8" i="2"/>
  <c r="AK7" i="2"/>
  <c r="AR8" i="3"/>
  <c r="AS8" i="3"/>
  <c r="AH7" i="3"/>
  <c r="AA18" i="3"/>
  <c r="Z18" i="3" s="1"/>
  <c r="AO17" i="3"/>
  <c r="AA19" i="2"/>
  <c r="Z18" i="2"/>
  <c r="AM18" i="2"/>
  <c r="AE8" i="2" l="1"/>
  <c r="AF8" i="2" s="1"/>
  <c r="AG8" i="2" s="1"/>
  <c r="AJ8" i="2"/>
  <c r="AB8" i="2" s="1"/>
  <c r="AM7" i="3"/>
  <c r="AL7" i="3"/>
  <c r="AQ8" i="3"/>
  <c r="AP8" i="3"/>
  <c r="AA19" i="3"/>
  <c r="Z19" i="3" s="1"/>
  <c r="AO18" i="3"/>
  <c r="Z19" i="2"/>
  <c r="AA20" i="2"/>
  <c r="AH8" i="2"/>
  <c r="AE8" i="3" l="1"/>
  <c r="AF8" i="3" s="1"/>
  <c r="AK8" i="3"/>
  <c r="AB8" i="3" s="1"/>
  <c r="AI8" i="2"/>
  <c r="AP9" i="2" s="1"/>
  <c r="AL8" i="2"/>
  <c r="AA20" i="3"/>
  <c r="Z20" i="3" s="1"/>
  <c r="AG8" i="3"/>
  <c r="AJ8" i="3" s="1"/>
  <c r="AM20" i="2"/>
  <c r="Z20" i="2"/>
  <c r="AA21" i="2"/>
  <c r="AN9" i="2" l="1"/>
  <c r="AO9" i="2"/>
  <c r="AK8" i="2"/>
  <c r="AS9" i="3"/>
  <c r="AR9" i="3"/>
  <c r="AH8" i="3"/>
  <c r="AA21" i="3"/>
  <c r="Z21" i="3" s="1"/>
  <c r="AO20" i="3"/>
  <c r="Z21" i="2"/>
  <c r="AA22" i="2"/>
  <c r="AM21" i="2"/>
  <c r="AE9" i="2" l="1"/>
  <c r="AF9" i="2" s="1"/>
  <c r="AG9" i="2" s="1"/>
  <c r="AH9" i="2" s="1"/>
  <c r="AJ9" i="2"/>
  <c r="AB9" i="2" s="1"/>
  <c r="AM8" i="3"/>
  <c r="AL8" i="3"/>
  <c r="AP9" i="3"/>
  <c r="AQ9" i="3"/>
  <c r="AA22" i="3"/>
  <c r="Z22" i="3" s="1"/>
  <c r="AO21" i="3"/>
  <c r="AA23" i="2"/>
  <c r="AM22" i="2"/>
  <c r="Z22" i="2"/>
  <c r="AE9" i="3" l="1"/>
  <c r="AF9" i="3" s="1"/>
  <c r="AK9" i="3"/>
  <c r="AB9" i="3" s="1"/>
  <c r="AI9" i="2"/>
  <c r="AP10" i="2" s="1"/>
  <c r="AL9" i="2"/>
  <c r="AA23" i="3"/>
  <c r="AO22" i="3"/>
  <c r="Z23" i="2"/>
  <c r="AA24" i="2"/>
  <c r="AG9" i="3" l="1"/>
  <c r="AJ9" i="3" s="1"/>
  <c r="AS10" i="3" s="1"/>
  <c r="AO10" i="2"/>
  <c r="AN10" i="2"/>
  <c r="AK9" i="2"/>
  <c r="AR10" i="3"/>
  <c r="Z23" i="3"/>
  <c r="AA24" i="3"/>
  <c r="Z24" i="3" s="1"/>
  <c r="Z24" i="2"/>
  <c r="AA25" i="2"/>
  <c r="AH9" i="3" l="1"/>
  <c r="AM9" i="3" s="1"/>
  <c r="AE10" i="2"/>
  <c r="AF10" i="2" s="1"/>
  <c r="AG10" i="2" s="1"/>
  <c r="AH10" i="2" s="1"/>
  <c r="AJ10" i="2"/>
  <c r="AB10" i="2" s="1"/>
  <c r="AL9" i="3"/>
  <c r="AQ10" i="3"/>
  <c r="AP10" i="3"/>
  <c r="AA25" i="3"/>
  <c r="Z25" i="3" s="1"/>
  <c r="Z25" i="2"/>
  <c r="AA26" i="2"/>
  <c r="AM25" i="2"/>
  <c r="AE10" i="3" l="1"/>
  <c r="AF10" i="3" s="1"/>
  <c r="AK10" i="3"/>
  <c r="AB10" i="3" s="1"/>
  <c r="AI10" i="2"/>
  <c r="AL10" i="2"/>
  <c r="AA26" i="3"/>
  <c r="Z26" i="3" s="1"/>
  <c r="AO25" i="3"/>
  <c r="AG10" i="3"/>
  <c r="AJ10" i="3" s="1"/>
  <c r="AO11" i="3" s="1"/>
  <c r="AA27" i="2"/>
  <c r="Z26" i="2"/>
  <c r="AM26" i="2"/>
  <c r="AM11" i="2" l="1"/>
  <c r="AP11" i="2" s="1"/>
  <c r="AK10" i="2"/>
  <c r="AS11" i="3"/>
  <c r="AH10" i="3"/>
  <c r="AM10" i="3" s="1"/>
  <c r="AA27" i="3"/>
  <c r="Z27" i="3" s="1"/>
  <c r="AO26" i="3"/>
  <c r="AA28" i="2"/>
  <c r="AM27" i="2"/>
  <c r="Z27" i="2"/>
  <c r="AN11" i="2" l="1"/>
  <c r="AO11" i="2"/>
  <c r="AE11" i="2"/>
  <c r="AF11" i="2" s="1"/>
  <c r="AG11" i="2" s="1"/>
  <c r="AH11" i="2" s="1"/>
  <c r="AJ11" i="2"/>
  <c r="AB11" i="2" s="1"/>
  <c r="AL10" i="3"/>
  <c r="AP11" i="3"/>
  <c r="AQ11" i="3" s="1"/>
  <c r="AA28" i="3"/>
  <c r="Z28" i="3" s="1"/>
  <c r="AO27" i="3"/>
  <c r="AA29" i="2"/>
  <c r="Z28" i="2"/>
  <c r="AE11" i="3" l="1"/>
  <c r="AF11" i="3" s="1"/>
  <c r="AK11" i="3"/>
  <c r="AB11" i="3" s="1"/>
  <c r="AI11" i="2"/>
  <c r="AP12" i="2" s="1"/>
  <c r="AL11" i="2"/>
  <c r="AA29" i="3"/>
  <c r="Z29" i="3" s="1"/>
  <c r="AG11" i="3"/>
  <c r="AJ11" i="3" s="1"/>
  <c r="Z29" i="2"/>
  <c r="AA30" i="2"/>
  <c r="AM29" i="2"/>
  <c r="AO12" i="2" l="1"/>
  <c r="AK11" i="2"/>
  <c r="AR12" i="3"/>
  <c r="AS12" i="3"/>
  <c r="AN12" i="2"/>
  <c r="AH11" i="3"/>
  <c r="AM11" i="3" s="1"/>
  <c r="AR11" i="3" s="1"/>
  <c r="AA30" i="3"/>
  <c r="Z30" i="3" s="1"/>
  <c r="AO29" i="3"/>
  <c r="AA31" i="2"/>
  <c r="AM30" i="2"/>
  <c r="Z30" i="2"/>
  <c r="AE12" i="2" l="1"/>
  <c r="AF12" i="2" s="1"/>
  <c r="AG12" i="2" s="1"/>
  <c r="AH12" i="2" s="1"/>
  <c r="AJ12" i="2"/>
  <c r="AB12" i="2" s="1"/>
  <c r="AL11" i="3"/>
  <c r="AP12" i="3"/>
  <c r="AQ12" i="3"/>
  <c r="AO30" i="3"/>
  <c r="AA31" i="3"/>
  <c r="Z31" i="3" s="1"/>
  <c r="Z31" i="2"/>
  <c r="AA32" i="2"/>
  <c r="AE12" i="3" l="1"/>
  <c r="AF12" i="3" s="1"/>
  <c r="AK12" i="3"/>
  <c r="AB12" i="3" s="1"/>
  <c r="AI12" i="2"/>
  <c r="AP13" i="2" s="1"/>
  <c r="AL12" i="2"/>
  <c r="AA32" i="3"/>
  <c r="Z32" i="3" s="1"/>
  <c r="AA33" i="2"/>
  <c r="Z32" i="2"/>
  <c r="AG12" i="3" l="1"/>
  <c r="AJ12" i="3" s="1"/>
  <c r="AK12" i="2"/>
  <c r="AE13" i="2" s="1"/>
  <c r="AF13" i="2" s="1"/>
  <c r="AG13" i="2" s="1"/>
  <c r="AN13" i="2"/>
  <c r="AO13" i="2"/>
  <c r="AS13" i="3"/>
  <c r="AR13" i="3"/>
  <c r="AA33" i="3"/>
  <c r="Z33" i="3" s="1"/>
  <c r="Z33" i="2"/>
  <c r="AA34" i="2"/>
  <c r="AJ13" i="2" l="1"/>
  <c r="AB13" i="2" s="1"/>
  <c r="AH12" i="3"/>
  <c r="AM12" i="3" s="1"/>
  <c r="AL12" i="3"/>
  <c r="AQ13" i="3"/>
  <c r="AP13" i="3"/>
  <c r="AA34" i="3"/>
  <c r="Z34" i="3" s="1"/>
  <c r="AH13" i="2"/>
  <c r="AA35" i="2"/>
  <c r="AM34" i="2"/>
  <c r="Z34" i="2"/>
  <c r="AE13" i="3" l="1"/>
  <c r="AF13" i="3" s="1"/>
  <c r="AK13" i="3"/>
  <c r="AB13" i="3" s="1"/>
  <c r="AI13" i="2"/>
  <c r="AP14" i="2" s="1"/>
  <c r="AL13" i="2"/>
  <c r="AA35" i="3"/>
  <c r="Z35" i="3" s="1"/>
  <c r="AO34" i="3"/>
  <c r="Z35" i="2"/>
  <c r="AA36" i="2"/>
  <c r="AM35" i="2"/>
  <c r="AG13" i="3" l="1"/>
  <c r="AJ13" i="3" s="1"/>
  <c r="AR14" i="3" s="1"/>
  <c r="AK13" i="2"/>
  <c r="AE14" i="2" s="1"/>
  <c r="AF14" i="2" s="1"/>
  <c r="AG14" i="2" s="1"/>
  <c r="AO14" i="2"/>
  <c r="AN14" i="2"/>
  <c r="AS14" i="3"/>
  <c r="AA36" i="3"/>
  <c r="Z36" i="3" s="1"/>
  <c r="AO35" i="3"/>
  <c r="AA37" i="2"/>
  <c r="AM36" i="2"/>
  <c r="Z36" i="2"/>
  <c r="AJ14" i="2" l="1"/>
  <c r="AB14" i="2" s="1"/>
  <c r="AH13" i="3"/>
  <c r="AM13" i="3" s="1"/>
  <c r="AL13" i="3"/>
  <c r="AQ14" i="3"/>
  <c r="AP14" i="3"/>
  <c r="AA37" i="3"/>
  <c r="Z37" i="3" s="1"/>
  <c r="AO36" i="3"/>
  <c r="AH14" i="2"/>
  <c r="Z37" i="2"/>
  <c r="AA38" i="2"/>
  <c r="AM37" i="2"/>
  <c r="AE14" i="3" l="1"/>
  <c r="AF14" i="3" s="1"/>
  <c r="AK14" i="3"/>
  <c r="AB14" i="3" s="1"/>
  <c r="AI14" i="2"/>
  <c r="AP15" i="2" s="1"/>
  <c r="AL14" i="2"/>
  <c r="AA38" i="3"/>
  <c r="Z38" i="3" s="1"/>
  <c r="AO37" i="3"/>
  <c r="AA39" i="2"/>
  <c r="Z38" i="2"/>
  <c r="AK14" i="2" l="1"/>
  <c r="AE15" i="2" s="1"/>
  <c r="AF15" i="2" s="1"/>
  <c r="AG15" i="2" s="1"/>
  <c r="AG14" i="3"/>
  <c r="AJ14" i="3" s="1"/>
  <c r="AR15" i="3" s="1"/>
  <c r="AN15" i="2"/>
  <c r="AO15" i="2"/>
  <c r="AA39" i="3"/>
  <c r="Z39" i="3" s="1"/>
  <c r="Z39" i="2"/>
  <c r="AA40" i="2"/>
  <c r="AM39" i="2"/>
  <c r="AJ15" i="2" l="1"/>
  <c r="AB15" i="2" s="1"/>
  <c r="AS15" i="3"/>
  <c r="AH14" i="3"/>
  <c r="AM14" i="3" s="1"/>
  <c r="AL14" i="3"/>
  <c r="AQ15" i="3"/>
  <c r="AP15" i="3"/>
  <c r="AA40" i="3"/>
  <c r="Z40" i="3" s="1"/>
  <c r="AO39" i="3"/>
  <c r="AH15" i="2"/>
  <c r="AM40" i="2"/>
  <c r="AA41" i="2"/>
  <c r="Z40" i="2"/>
  <c r="AE15" i="3" l="1"/>
  <c r="AF15" i="3" s="1"/>
  <c r="AK15" i="3"/>
  <c r="AB15" i="3" s="1"/>
  <c r="AI15" i="2"/>
  <c r="AP16" i="2" s="1"/>
  <c r="AL15" i="2"/>
  <c r="AO40" i="3"/>
  <c r="AA41" i="3"/>
  <c r="Z41" i="3" s="1"/>
  <c r="Z41" i="2"/>
  <c r="AA42" i="2"/>
  <c r="AM41" i="2"/>
  <c r="AG15" i="3" l="1"/>
  <c r="AJ15" i="3" s="1"/>
  <c r="AS16" i="3" s="1"/>
  <c r="AN16" i="2"/>
  <c r="AK15" i="2"/>
  <c r="AO16" i="2"/>
  <c r="AH15" i="3"/>
  <c r="AM15" i="3" s="1"/>
  <c r="AA42" i="3"/>
  <c r="Z42" i="3" s="1"/>
  <c r="AO41" i="3"/>
  <c r="Z42" i="2"/>
  <c r="AA43" i="2"/>
  <c r="AM42" i="2"/>
  <c r="AR16" i="3" l="1"/>
  <c r="AE16" i="2"/>
  <c r="AF16" i="2" s="1"/>
  <c r="AG16" i="2" s="1"/>
  <c r="AH16" i="2" s="1"/>
  <c r="AJ16" i="2"/>
  <c r="AB16" i="2" s="1"/>
  <c r="AL15" i="3"/>
  <c r="AK16" i="3" s="1"/>
  <c r="AQ16" i="3"/>
  <c r="AP16" i="3"/>
  <c r="AA43" i="3"/>
  <c r="Z43" i="3" s="1"/>
  <c r="AO42" i="3"/>
  <c r="Z43" i="2"/>
  <c r="AA44" i="2"/>
  <c r="AI16" i="2" l="1"/>
  <c r="AP17" i="2" s="1"/>
  <c r="AL16" i="2"/>
  <c r="AE16" i="3"/>
  <c r="AF16" i="3" s="1"/>
  <c r="AB16" i="3"/>
  <c r="AA44" i="3"/>
  <c r="Z44" i="3" s="1"/>
  <c r="Z44" i="2"/>
  <c r="AA45" i="2"/>
  <c r="AM44" i="2"/>
  <c r="AO17" i="2" l="1"/>
  <c r="AN17" i="2"/>
  <c r="AG16" i="3"/>
  <c r="AJ16" i="3" s="1"/>
  <c r="AR17" i="3" s="1"/>
  <c r="AK16" i="2"/>
  <c r="AA45" i="3"/>
  <c r="Z45" i="3" s="1"/>
  <c r="AO44" i="3"/>
  <c r="Z45" i="2"/>
  <c r="AM45" i="2"/>
  <c r="AA46" i="2"/>
  <c r="AE17" i="2" l="1"/>
  <c r="AF17" i="2" s="1"/>
  <c r="AG17" i="2" s="1"/>
  <c r="AJ17" i="2"/>
  <c r="AB17" i="2" s="1"/>
  <c r="AH16" i="3"/>
  <c r="AM16" i="3" s="1"/>
  <c r="AS17" i="3"/>
  <c r="AL16" i="3"/>
  <c r="AP17" i="3"/>
  <c r="AQ17" i="3"/>
  <c r="AA46" i="3"/>
  <c r="Z46" i="3" s="1"/>
  <c r="AO45" i="3"/>
  <c r="AH17" i="2"/>
  <c r="AA47" i="2"/>
  <c r="AM46" i="2"/>
  <c r="Z46" i="2"/>
  <c r="AE17" i="3" l="1"/>
  <c r="AF17" i="3" s="1"/>
  <c r="AK17" i="3"/>
  <c r="AB17" i="3" s="1"/>
  <c r="AI17" i="2"/>
  <c r="AK17" i="2" s="1"/>
  <c r="AL17" i="2"/>
  <c r="AO46" i="3"/>
  <c r="AA47" i="3"/>
  <c r="Z47" i="3" s="1"/>
  <c r="Z47" i="2"/>
  <c r="AA48" i="2"/>
  <c r="AM47" i="2"/>
  <c r="AG17" i="3" l="1"/>
  <c r="AJ17" i="3" s="1"/>
  <c r="AN18" i="2"/>
  <c r="AE18" i="2"/>
  <c r="AJ18" i="2"/>
  <c r="AB18" i="2" s="1"/>
  <c r="AS18" i="3"/>
  <c r="AR18" i="3"/>
  <c r="AO18" i="2"/>
  <c r="AP18" i="2"/>
  <c r="AH17" i="3"/>
  <c r="AM17" i="3" s="1"/>
  <c r="AA48" i="3"/>
  <c r="Z48" i="3" s="1"/>
  <c r="AO47" i="3"/>
  <c r="Z48" i="2"/>
  <c r="AA49" i="2"/>
  <c r="AM48" i="2"/>
  <c r="AF18" i="2"/>
  <c r="AG18" i="2" s="1"/>
  <c r="AO48" i="3" l="1"/>
  <c r="AA49" i="3"/>
  <c r="Z49" i="3" s="1"/>
  <c r="AL17" i="3"/>
  <c r="AK18" i="3" s="1"/>
  <c r="AQ18" i="3"/>
  <c r="AP18" i="3"/>
  <c r="AH18" i="2"/>
  <c r="Z49" i="2"/>
  <c r="AA50" i="2"/>
  <c r="AM49" i="2"/>
  <c r="AI18" i="2" l="1"/>
  <c r="AL18" i="2"/>
  <c r="AE18" i="3"/>
  <c r="AB18" i="3"/>
  <c r="AA50" i="3"/>
  <c r="Z50" i="3" s="1"/>
  <c r="AO49" i="3"/>
  <c r="Z50" i="2"/>
  <c r="AA51" i="2"/>
  <c r="AM50" i="2"/>
  <c r="AM19" i="2" l="1"/>
  <c r="AP19" i="2" s="1"/>
  <c r="AK18" i="2"/>
  <c r="AF18" i="3"/>
  <c r="AG18" i="3" s="1"/>
  <c r="AJ18" i="3" s="1"/>
  <c r="AO19" i="3" s="1"/>
  <c r="AA51" i="3"/>
  <c r="Z51" i="3" s="1"/>
  <c r="AO50" i="3"/>
  <c r="Z51" i="2"/>
  <c r="AA52" i="2"/>
  <c r="AM51" i="2"/>
  <c r="AN19" i="2" l="1"/>
  <c r="AO19" i="2" s="1"/>
  <c r="AE19" i="2"/>
  <c r="AF19" i="2" s="1"/>
  <c r="AG19" i="2" s="1"/>
  <c r="AH19" i="2" s="1"/>
  <c r="AJ19" i="2"/>
  <c r="AB19" i="2" s="1"/>
  <c r="AS19" i="3"/>
  <c r="AH18" i="3"/>
  <c r="AA52" i="3"/>
  <c r="Z52" i="3" s="1"/>
  <c r="AO51" i="3"/>
  <c r="Z52" i="2"/>
  <c r="AA53" i="2"/>
  <c r="AM52" i="2"/>
  <c r="AI19" i="2" l="1"/>
  <c r="AP20" i="2" s="1"/>
  <c r="AL19" i="2"/>
  <c r="AM18" i="3"/>
  <c r="AP19" i="3"/>
  <c r="AQ19" i="3" s="1"/>
  <c r="AL18" i="3"/>
  <c r="AA53" i="3"/>
  <c r="Z53" i="3" s="1"/>
  <c r="AO52" i="3"/>
  <c r="AK19" i="2"/>
  <c r="AO20" i="2"/>
  <c r="Z53" i="2"/>
  <c r="AA54" i="2"/>
  <c r="AN20" i="2" l="1"/>
  <c r="AE19" i="3"/>
  <c r="AF19" i="3" s="1"/>
  <c r="AK19" i="3"/>
  <c r="AB19" i="3" s="1"/>
  <c r="AE20" i="2"/>
  <c r="AF20" i="2" s="1"/>
  <c r="AG20" i="2" s="1"/>
  <c r="AJ20" i="2"/>
  <c r="AB20" i="2" s="1"/>
  <c r="AG19" i="3"/>
  <c r="AA54" i="3"/>
  <c r="Z54" i="3" s="1"/>
  <c r="Z54" i="2"/>
  <c r="AA55" i="2"/>
  <c r="AH19" i="3" l="1"/>
  <c r="AM19" i="3" s="1"/>
  <c r="AR19" i="3" s="1"/>
  <c r="AJ19" i="3"/>
  <c r="AA55" i="3"/>
  <c r="Z55" i="3" s="1"/>
  <c r="AH20" i="2"/>
  <c r="Z55" i="2"/>
  <c r="AA56" i="2"/>
  <c r="AI20" i="2" l="1"/>
  <c r="AP21" i="2" s="1"/>
  <c r="AL20" i="2"/>
  <c r="AL19" i="3"/>
  <c r="AS20" i="3"/>
  <c r="AR20" i="3"/>
  <c r="AQ20" i="3"/>
  <c r="AP20" i="3"/>
  <c r="AA56" i="3"/>
  <c r="Z56" i="3" s="1"/>
  <c r="AK20" i="2"/>
  <c r="AN21" i="2"/>
  <c r="AO21" i="2"/>
  <c r="Z56" i="2"/>
  <c r="AA57" i="2"/>
  <c r="AE20" i="3" l="1"/>
  <c r="AF20" i="3" s="1"/>
  <c r="AK20" i="3"/>
  <c r="AB20" i="3" s="1"/>
  <c r="AE21" i="2"/>
  <c r="AF21" i="2" s="1"/>
  <c r="AG21" i="2" s="1"/>
  <c r="AJ21" i="2"/>
  <c r="AB21" i="2" s="1"/>
  <c r="AG20" i="3"/>
  <c r="AJ20" i="3" s="1"/>
  <c r="AS21" i="3" s="1"/>
  <c r="AR21" i="3"/>
  <c r="AH20" i="3"/>
  <c r="AM20" i="3" s="1"/>
  <c r="AA57" i="3"/>
  <c r="Z57" i="3" s="1"/>
  <c r="Z57" i="2"/>
  <c r="AA58" i="2"/>
  <c r="AL20" i="3" l="1"/>
  <c r="AK21" i="3" s="1"/>
  <c r="AQ21" i="3"/>
  <c r="AP21" i="3"/>
  <c r="AA58" i="3"/>
  <c r="Z58" i="3" s="1"/>
  <c r="AH21" i="2"/>
  <c r="Z58" i="2"/>
  <c r="AA59" i="2"/>
  <c r="AI21" i="2" l="1"/>
  <c r="AP22" i="2" s="1"/>
  <c r="AL21" i="2"/>
  <c r="AE21" i="3"/>
  <c r="AF21" i="3" s="1"/>
  <c r="AG21" i="3" s="1"/>
  <c r="AJ21" i="3" s="1"/>
  <c r="AB21" i="3"/>
  <c r="AA59" i="3"/>
  <c r="Z59" i="3" s="1"/>
  <c r="Z59" i="2"/>
  <c r="AA60" i="2"/>
  <c r="AM59" i="2"/>
  <c r="AO22" i="2" l="1"/>
  <c r="AN22" i="2"/>
  <c r="AK21" i="2"/>
  <c r="AS22" i="3"/>
  <c r="AR22" i="3"/>
  <c r="AH21" i="3"/>
  <c r="AM21" i="3" s="1"/>
  <c r="AA60" i="3"/>
  <c r="Z60" i="3" s="1"/>
  <c r="AO59" i="3"/>
  <c r="Z60" i="2"/>
  <c r="AM60" i="2"/>
  <c r="AA61" i="2"/>
  <c r="AE22" i="2" l="1"/>
  <c r="AF22" i="2" s="1"/>
  <c r="AG22" i="2" s="1"/>
  <c r="AH22" i="2" s="1"/>
  <c r="AJ22" i="2"/>
  <c r="AB22" i="2" s="1"/>
  <c r="AL21" i="3"/>
  <c r="AK22" i="3" s="1"/>
  <c r="AQ22" i="3"/>
  <c r="AP22" i="3"/>
  <c r="AA61" i="3"/>
  <c r="Z61" i="3" s="1"/>
  <c r="AO60" i="3"/>
  <c r="AA62" i="2"/>
  <c r="AM61" i="2"/>
  <c r="Z61" i="2"/>
  <c r="AI22" i="2" l="1"/>
  <c r="AM23" i="2" s="1"/>
  <c r="AL22" i="2"/>
  <c r="AE22" i="3"/>
  <c r="AB22" i="3"/>
  <c r="AO61" i="3"/>
  <c r="AA62" i="3"/>
  <c r="Z62" i="3" s="1"/>
  <c r="Z62" i="2"/>
  <c r="AM62" i="2"/>
  <c r="AA63" i="2"/>
  <c r="AN23" i="2" l="1"/>
  <c r="AO23" i="2" s="1"/>
  <c r="AP23" i="2"/>
  <c r="AK22" i="2"/>
  <c r="AE23" i="2" s="1"/>
  <c r="AF22" i="3"/>
  <c r="AG22" i="3" s="1"/>
  <c r="AJ22" i="3" s="1"/>
  <c r="AO23" i="3" s="1"/>
  <c r="AS23" i="3" s="1"/>
  <c r="AO62" i="3"/>
  <c r="AA63" i="3"/>
  <c r="Z63" i="3" s="1"/>
  <c r="Z63" i="2"/>
  <c r="AA64" i="2"/>
  <c r="AJ23" i="2" l="1"/>
  <c r="AB23" i="2" s="1"/>
  <c r="AP23" i="3"/>
  <c r="AQ23" i="3" s="1"/>
  <c r="AH22" i="3"/>
  <c r="AM22" i="3" s="1"/>
  <c r="AA64" i="3"/>
  <c r="Z64" i="3" s="1"/>
  <c r="Z64" i="2"/>
  <c r="AA65" i="2"/>
  <c r="AM64" i="2"/>
  <c r="AF23" i="2"/>
  <c r="AG23" i="2" s="1"/>
  <c r="AL22" i="3" l="1"/>
  <c r="AK23" i="3" s="1"/>
  <c r="AB23" i="3" s="1"/>
  <c r="AA65" i="3"/>
  <c r="Z65" i="3" s="1"/>
  <c r="AO64" i="3"/>
  <c r="AH23" i="2"/>
  <c r="AA66" i="2"/>
  <c r="AM65" i="2"/>
  <c r="Z65" i="2"/>
  <c r="AI23" i="2" l="1"/>
  <c r="AL23" i="2"/>
  <c r="AE23" i="3"/>
  <c r="AF23" i="3" s="1"/>
  <c r="AO65" i="3"/>
  <c r="AA66" i="3"/>
  <c r="Z66" i="3" s="1"/>
  <c r="Z66" i="2"/>
  <c r="AA67" i="2"/>
  <c r="AM66" i="2"/>
  <c r="AM24" i="2" l="1"/>
  <c r="AP24" i="2" s="1"/>
  <c r="AK23" i="2"/>
  <c r="AJ24" i="2" s="1"/>
  <c r="AB24" i="2" s="1"/>
  <c r="AG23" i="3"/>
  <c r="AJ23" i="3" s="1"/>
  <c r="AO24" i="3" s="1"/>
  <c r="AO66" i="3"/>
  <c r="AA67" i="3"/>
  <c r="Z67" i="3" s="1"/>
  <c r="AA68" i="2"/>
  <c r="AM67" i="2"/>
  <c r="Z67" i="2"/>
  <c r="AE24" i="2" l="1"/>
  <c r="AN24" i="2"/>
  <c r="AO24" i="2" s="1"/>
  <c r="AS24" i="3"/>
  <c r="AH23" i="3"/>
  <c r="AM23" i="3" s="1"/>
  <c r="AR23" i="3" s="1"/>
  <c r="AA68" i="3"/>
  <c r="Z68" i="3" s="1"/>
  <c r="AO67" i="3"/>
  <c r="AL23" i="3"/>
  <c r="AK24" i="3" s="1"/>
  <c r="AP24" i="3"/>
  <c r="AQ24" i="3" s="1"/>
  <c r="AF24" i="2"/>
  <c r="AG24" i="2" s="1"/>
  <c r="Z68" i="2"/>
  <c r="AA69" i="2"/>
  <c r="AM68" i="2"/>
  <c r="AE24" i="3" l="1"/>
  <c r="AF24" i="3" s="1"/>
  <c r="AB24" i="3"/>
  <c r="AA69" i="3"/>
  <c r="Z69" i="3" s="1"/>
  <c r="AO68" i="3"/>
  <c r="AH24" i="2"/>
  <c r="AA70" i="2"/>
  <c r="AM69" i="2"/>
  <c r="Z69" i="2"/>
  <c r="AI24" i="2" l="1"/>
  <c r="AP25" i="2" s="1"/>
  <c r="AL24" i="2"/>
  <c r="AO69" i="3"/>
  <c r="AA70" i="3"/>
  <c r="Z70" i="3" s="1"/>
  <c r="AG24" i="3"/>
  <c r="AJ24" i="3" s="1"/>
  <c r="Z70" i="2"/>
  <c r="AA71" i="2"/>
  <c r="AM70" i="2"/>
  <c r="AN25" i="2" l="1"/>
  <c r="AO25" i="2"/>
  <c r="AK24" i="2"/>
  <c r="AE25" i="2" s="1"/>
  <c r="AS25" i="3"/>
  <c r="AR25" i="3"/>
  <c r="AH24" i="3"/>
  <c r="AM24" i="3" s="1"/>
  <c r="AR24" i="3" s="1"/>
  <c r="AO70" i="3"/>
  <c r="AA71" i="3"/>
  <c r="Z71" i="3" s="1"/>
  <c r="AA72" i="2"/>
  <c r="AM71" i="2"/>
  <c r="Z71" i="2"/>
  <c r="AJ25" i="2"/>
  <c r="AB25" i="2" s="1"/>
  <c r="AL24" i="3" l="1"/>
  <c r="AK25" i="3" s="1"/>
  <c r="AQ25" i="3"/>
  <c r="AP25" i="3"/>
  <c r="AA72" i="3"/>
  <c r="Z72" i="3" s="1"/>
  <c r="AO71" i="3"/>
  <c r="AF25" i="2"/>
  <c r="AG25" i="2" s="1"/>
  <c r="Z72" i="2"/>
  <c r="AA73" i="2"/>
  <c r="AM72" i="2"/>
  <c r="AO72" i="3" l="1"/>
  <c r="AA73" i="3"/>
  <c r="Z73" i="3" s="1"/>
  <c r="AE25" i="3"/>
  <c r="AF25" i="3" s="1"/>
  <c r="AB25" i="3"/>
  <c r="AH25" i="2"/>
  <c r="AA74" i="2"/>
  <c r="AM73" i="2"/>
  <c r="Z73" i="2"/>
  <c r="AI25" i="2" l="1"/>
  <c r="AP26" i="2" s="1"/>
  <c r="AL25" i="2"/>
  <c r="AG25" i="3"/>
  <c r="AJ25" i="3" s="1"/>
  <c r="AA74" i="3"/>
  <c r="Z74" i="3" s="1"/>
  <c r="AO73" i="3"/>
  <c r="Z74" i="2"/>
  <c r="AA75" i="2"/>
  <c r="AM74" i="2"/>
  <c r="AO26" i="2" l="1"/>
  <c r="AN26" i="2"/>
  <c r="AK25" i="2"/>
  <c r="AE26" i="2" s="1"/>
  <c r="AR26" i="3"/>
  <c r="AS26" i="3"/>
  <c r="AH25" i="3"/>
  <c r="AM25" i="3" s="1"/>
  <c r="AA75" i="3"/>
  <c r="Z75" i="3" s="1"/>
  <c r="AO74" i="3"/>
  <c r="AA76" i="2"/>
  <c r="AM75" i="2"/>
  <c r="Z75" i="2"/>
  <c r="AJ26" i="2"/>
  <c r="AB26" i="2" s="1"/>
  <c r="AA76" i="3" l="1"/>
  <c r="Z76" i="3" s="1"/>
  <c r="AO75" i="3"/>
  <c r="AL25" i="3"/>
  <c r="AK26" i="3" s="1"/>
  <c r="AQ26" i="3"/>
  <c r="AP26" i="3"/>
  <c r="AF26" i="2"/>
  <c r="AG26" i="2" s="1"/>
  <c r="Z76" i="2"/>
  <c r="AA77" i="2"/>
  <c r="AM76" i="2"/>
  <c r="AE26" i="3" l="1"/>
  <c r="AF26" i="3" s="1"/>
  <c r="AB26" i="3"/>
  <c r="AA77" i="3"/>
  <c r="Z77" i="3" s="1"/>
  <c r="AO76" i="3"/>
  <c r="AH26" i="2"/>
  <c r="AA78" i="2"/>
  <c r="AM77" i="2"/>
  <c r="Z77" i="2"/>
  <c r="AI26" i="2" l="1"/>
  <c r="AP27" i="2" s="1"/>
  <c r="AL26" i="2"/>
  <c r="AG26" i="3"/>
  <c r="AJ26" i="3" s="1"/>
  <c r="AA78" i="3"/>
  <c r="Z78" i="3" s="1"/>
  <c r="AO77" i="3"/>
  <c r="Z78" i="2"/>
  <c r="AA79" i="2"/>
  <c r="AM78" i="2"/>
  <c r="AN27" i="2" l="1"/>
  <c r="AO27" i="2"/>
  <c r="AS27" i="3"/>
  <c r="AR27" i="3"/>
  <c r="AK26" i="2"/>
  <c r="AJ27" i="2" s="1"/>
  <c r="AB27" i="2" s="1"/>
  <c r="AH26" i="3"/>
  <c r="AM26" i="3" s="1"/>
  <c r="AA79" i="3"/>
  <c r="Z79" i="3" s="1"/>
  <c r="AO78" i="3"/>
  <c r="AA80" i="2"/>
  <c r="AM79" i="2"/>
  <c r="Z79" i="2"/>
  <c r="AE27" i="2" l="1"/>
  <c r="AF27" i="2" s="1"/>
  <c r="AG27" i="2" s="1"/>
  <c r="AL26" i="3"/>
  <c r="AK27" i="3" s="1"/>
  <c r="AP27" i="3"/>
  <c r="AQ27" i="3"/>
  <c r="AA80" i="3"/>
  <c r="Z80" i="3" s="1"/>
  <c r="AO79" i="3"/>
  <c r="Z80" i="2"/>
  <c r="AA81" i="2"/>
  <c r="AM80" i="2"/>
  <c r="AA81" i="3" l="1"/>
  <c r="Z81" i="3" s="1"/>
  <c r="AO80" i="3"/>
  <c r="AE27" i="3"/>
  <c r="AF27" i="3" s="1"/>
  <c r="AB27" i="3"/>
  <c r="AH27" i="2"/>
  <c r="AA82" i="2"/>
  <c r="AM81" i="2"/>
  <c r="Z81" i="2"/>
  <c r="AI27" i="2" l="1"/>
  <c r="AL27" i="2"/>
  <c r="AG27" i="3"/>
  <c r="AJ27" i="3" s="1"/>
  <c r="AO28" i="3" s="1"/>
  <c r="AA82" i="3"/>
  <c r="Z82" i="3" s="1"/>
  <c r="AO81" i="3"/>
  <c r="Z82" i="2"/>
  <c r="AA83" i="2"/>
  <c r="AM82" i="2"/>
  <c r="AM28" i="2" l="1"/>
  <c r="AP28" i="2" s="1"/>
  <c r="AK27" i="2"/>
  <c r="AE28" i="2" s="1"/>
  <c r="AS28" i="3"/>
  <c r="AH27" i="3"/>
  <c r="AM27" i="3" s="1"/>
  <c r="AA83" i="3"/>
  <c r="Z83" i="3" s="1"/>
  <c r="AO82" i="3"/>
  <c r="AA84" i="2"/>
  <c r="AM83" i="2"/>
  <c r="Z83" i="2"/>
  <c r="AN28" i="2" l="1"/>
  <c r="AO28" i="2" s="1"/>
  <c r="AJ28" i="2"/>
  <c r="AB28" i="2" s="1"/>
  <c r="AA84" i="3"/>
  <c r="Z84" i="3" s="1"/>
  <c r="AO83" i="3"/>
  <c r="AL27" i="3"/>
  <c r="AK28" i="3" s="1"/>
  <c r="AP28" i="3"/>
  <c r="AQ28" i="3" s="1"/>
  <c r="AF28" i="2"/>
  <c r="AG28" i="2" s="1"/>
  <c r="Z84" i="2"/>
  <c r="AM84" i="2"/>
  <c r="AO84" i="3" l="1"/>
  <c r="AE28" i="3"/>
  <c r="AF28" i="3" s="1"/>
  <c r="AB28" i="3"/>
  <c r="AH28" i="2"/>
  <c r="AI28" i="2" l="1"/>
  <c r="AP29" i="2" s="1"/>
  <c r="AL28" i="2"/>
  <c r="AG28" i="3"/>
  <c r="AJ28" i="3" s="1"/>
  <c r="AN29" i="2" l="1"/>
  <c r="AO29" i="2"/>
  <c r="AK28" i="2"/>
  <c r="AE29" i="2" s="1"/>
  <c r="AS29" i="3"/>
  <c r="AR29" i="3"/>
  <c r="AH28" i="3"/>
  <c r="AM28" i="3" s="1"/>
  <c r="AR28" i="3" s="1"/>
  <c r="AJ29" i="2"/>
  <c r="AB29" i="2" s="1"/>
  <c r="AL28" i="3" l="1"/>
  <c r="AK29" i="3" s="1"/>
  <c r="AP29" i="3"/>
  <c r="AQ29" i="3"/>
  <c r="AF29" i="2"/>
  <c r="AG29" i="2" s="1"/>
  <c r="AE29" i="3" l="1"/>
  <c r="AF29" i="3" s="1"/>
  <c r="AB29" i="3"/>
  <c r="AH29" i="2"/>
  <c r="AI29" i="2" l="1"/>
  <c r="AP30" i="2" s="1"/>
  <c r="AL29" i="2"/>
  <c r="AG29" i="3"/>
  <c r="AJ29" i="3" s="1"/>
  <c r="AK29" i="2" l="1"/>
  <c r="AE30" i="2" s="1"/>
  <c r="AO30" i="2"/>
  <c r="AN30" i="2"/>
  <c r="AR30" i="3"/>
  <c r="AS30" i="3"/>
  <c r="AH29" i="3"/>
  <c r="AM29" i="3" s="1"/>
  <c r="AJ30" i="2" l="1"/>
  <c r="AB30" i="2" s="1"/>
  <c r="AL29" i="3"/>
  <c r="AK30" i="3" s="1"/>
  <c r="AQ30" i="3"/>
  <c r="AP30" i="3"/>
  <c r="AF30" i="2"/>
  <c r="AG30" i="2" s="1"/>
  <c r="AE30" i="3" l="1"/>
  <c r="AF30" i="3" s="1"/>
  <c r="AB30" i="3"/>
  <c r="AH30" i="2"/>
  <c r="AI30" i="2" l="1"/>
  <c r="AM31" i="2" s="1"/>
  <c r="AN31" i="2" s="1"/>
  <c r="AO31" i="2" s="1"/>
  <c r="AL30" i="2"/>
  <c r="AG30" i="3"/>
  <c r="AJ30" i="3" s="1"/>
  <c r="AO31" i="3" s="1"/>
  <c r="AK30" i="2" l="1"/>
  <c r="AS31" i="3"/>
  <c r="AP31" i="2"/>
  <c r="AH30" i="3"/>
  <c r="AM30" i="3" s="1"/>
  <c r="AE31" i="2"/>
  <c r="AJ31" i="2"/>
  <c r="AB31" i="2" s="1"/>
  <c r="AL30" i="3" l="1"/>
  <c r="AK31" i="3" s="1"/>
  <c r="AP31" i="3"/>
  <c r="AQ31" i="3" s="1"/>
  <c r="AF31" i="2"/>
  <c r="AG31" i="2" s="1"/>
  <c r="AE31" i="3" l="1"/>
  <c r="AF31" i="3" s="1"/>
  <c r="AB31" i="3"/>
  <c r="AH31" i="2"/>
  <c r="AI31" i="2" l="1"/>
  <c r="AL31" i="2"/>
  <c r="AG31" i="3"/>
  <c r="AJ31" i="3" s="1"/>
  <c r="AO32" i="3" s="1"/>
  <c r="AM32" i="2" l="1"/>
  <c r="AP32" i="2" s="1"/>
  <c r="AK31" i="2"/>
  <c r="AE32" i="2" s="1"/>
  <c r="AS32" i="3"/>
  <c r="AH31" i="3"/>
  <c r="AM31" i="3" s="1"/>
  <c r="AR31" i="3" s="1"/>
  <c r="AJ32" i="2" l="1"/>
  <c r="AB32" i="2" s="1"/>
  <c r="AN32" i="2"/>
  <c r="AO32" i="2" s="1"/>
  <c r="AL31" i="3"/>
  <c r="AK32" i="3" s="1"/>
  <c r="AP32" i="3"/>
  <c r="AQ32" i="3" s="1"/>
  <c r="AF32" i="2"/>
  <c r="AG32" i="2" s="1"/>
  <c r="AE32" i="3" l="1"/>
  <c r="AF32" i="3" s="1"/>
  <c r="AB32" i="3"/>
  <c r="AH32" i="2"/>
  <c r="AI32" i="2" l="1"/>
  <c r="AK32" i="2" s="1"/>
  <c r="AL32" i="2"/>
  <c r="AG32" i="3"/>
  <c r="AJ32" i="3" s="1"/>
  <c r="AO33" i="3" s="1"/>
  <c r="AM33" i="2" l="1"/>
  <c r="AS33" i="3"/>
  <c r="AH32" i="3"/>
  <c r="AM32" i="3" s="1"/>
  <c r="AR32" i="3" s="1"/>
  <c r="AE33" i="2"/>
  <c r="AJ33" i="2"/>
  <c r="AB33" i="2" s="1"/>
  <c r="AN33" i="2" l="1"/>
  <c r="AO33" i="2" s="1"/>
  <c r="AP33" i="2"/>
  <c r="AL32" i="3"/>
  <c r="AK33" i="3" s="1"/>
  <c r="AP33" i="3"/>
  <c r="AQ33" i="3" s="1"/>
  <c r="AF33" i="2"/>
  <c r="AG33" i="2" s="1"/>
  <c r="AE33" i="3" l="1"/>
  <c r="AF33" i="3" s="1"/>
  <c r="AB33" i="3"/>
  <c r="AH33" i="2"/>
  <c r="AI33" i="2" l="1"/>
  <c r="AP34" i="2" s="1"/>
  <c r="AL33" i="2"/>
  <c r="AG33" i="3"/>
  <c r="AJ33" i="3" s="1"/>
  <c r="AN34" i="2" l="1"/>
  <c r="AK33" i="2"/>
  <c r="AE34" i="2" s="1"/>
  <c r="AO34" i="2"/>
  <c r="AR34" i="3"/>
  <c r="AS34" i="3"/>
  <c r="AH33" i="3"/>
  <c r="AM33" i="3" s="1"/>
  <c r="AR33" i="3" s="1"/>
  <c r="AJ34" i="2"/>
  <c r="AB34" i="2" s="1"/>
  <c r="AL33" i="3" l="1"/>
  <c r="AK34" i="3" s="1"/>
  <c r="AQ34" i="3"/>
  <c r="AP34" i="3"/>
  <c r="AF34" i="2"/>
  <c r="AG34" i="2" s="1"/>
  <c r="AE34" i="3" l="1"/>
  <c r="AF34" i="3" s="1"/>
  <c r="AB34" i="3"/>
  <c r="AH34" i="2"/>
  <c r="AI34" i="2" l="1"/>
  <c r="AP35" i="2" s="1"/>
  <c r="AL34" i="2"/>
  <c r="AG34" i="3"/>
  <c r="AJ34" i="3" s="1"/>
  <c r="AN35" i="2" l="1"/>
  <c r="AO35" i="2"/>
  <c r="AK34" i="2"/>
  <c r="AE35" i="2" s="1"/>
  <c r="AS35" i="3"/>
  <c r="AR35" i="3"/>
  <c r="AH34" i="3"/>
  <c r="AM34" i="3" s="1"/>
  <c r="AJ35" i="2"/>
  <c r="AB35" i="2" s="1"/>
  <c r="AL34" i="3" l="1"/>
  <c r="AK35" i="3" s="1"/>
  <c r="AQ35" i="3"/>
  <c r="AP35" i="3"/>
  <c r="AF35" i="2"/>
  <c r="AG35" i="2" s="1"/>
  <c r="AE35" i="3" l="1"/>
  <c r="AF35" i="3" s="1"/>
  <c r="AB35" i="3"/>
  <c r="AH35" i="2"/>
  <c r="AI35" i="2" l="1"/>
  <c r="AP36" i="2" s="1"/>
  <c r="AL35" i="2"/>
  <c r="AG35" i="3"/>
  <c r="AJ35" i="3" s="1"/>
  <c r="AO36" i="2" l="1"/>
  <c r="AK35" i="2"/>
  <c r="AE36" i="2" s="1"/>
  <c r="AN36" i="2"/>
  <c r="AR36" i="3"/>
  <c r="AS36" i="3"/>
  <c r="AH35" i="3"/>
  <c r="AM35" i="3" s="1"/>
  <c r="AJ36" i="2"/>
  <c r="AB36" i="2" s="1"/>
  <c r="AL35" i="3" l="1"/>
  <c r="AK36" i="3" s="1"/>
  <c r="AQ36" i="3"/>
  <c r="AP36" i="3"/>
  <c r="AF36" i="2"/>
  <c r="AG36" i="2" s="1"/>
  <c r="AE36" i="3" l="1"/>
  <c r="AF36" i="3" s="1"/>
  <c r="AB36" i="3"/>
  <c r="AH36" i="2"/>
  <c r="AI36" i="2" l="1"/>
  <c r="AP37" i="2" s="1"/>
  <c r="AL36" i="2"/>
  <c r="AG36" i="3"/>
  <c r="AJ36" i="3" s="1"/>
  <c r="AO37" i="2"/>
  <c r="AN37" i="2"/>
  <c r="AK36" i="2" l="1"/>
  <c r="AE37" i="2" s="1"/>
  <c r="AR37" i="3"/>
  <c r="AS37" i="3"/>
  <c r="AH36" i="3"/>
  <c r="AM36" i="3" s="1"/>
  <c r="AJ37" i="2"/>
  <c r="AB37" i="2" s="1"/>
  <c r="AL36" i="3" l="1"/>
  <c r="AK37" i="3" s="1"/>
  <c r="AP37" i="3"/>
  <c r="AQ37" i="3"/>
  <c r="AF37" i="2"/>
  <c r="AG37" i="2" s="1"/>
  <c r="AE37" i="3" l="1"/>
  <c r="AF37" i="3" s="1"/>
  <c r="AB37" i="3"/>
  <c r="AH37" i="2"/>
  <c r="AI37" i="2" l="1"/>
  <c r="AK37" i="2" s="1"/>
  <c r="AL37" i="2"/>
  <c r="AG37" i="3"/>
  <c r="AJ37" i="3" s="1"/>
  <c r="AO38" i="3" s="1"/>
  <c r="AM38" i="2" l="1"/>
  <c r="AS38" i="3"/>
  <c r="AH37" i="3"/>
  <c r="AM37" i="3" s="1"/>
  <c r="AE38" i="2"/>
  <c r="AJ38" i="2"/>
  <c r="AB38" i="2" s="1"/>
  <c r="AN38" i="2" l="1"/>
  <c r="AO38" i="2" s="1"/>
  <c r="AP38" i="2"/>
  <c r="AL37" i="3"/>
  <c r="AK38" i="3" s="1"/>
  <c r="AP38" i="3"/>
  <c r="AQ38" i="3" s="1"/>
  <c r="AF38" i="2"/>
  <c r="AG38" i="2" s="1"/>
  <c r="AE38" i="3" l="1"/>
  <c r="AF38" i="3" s="1"/>
  <c r="AB38" i="3"/>
  <c r="AH38" i="2"/>
  <c r="AI38" i="2" l="1"/>
  <c r="AP39" i="2" s="1"/>
  <c r="AL38" i="2"/>
  <c r="AG38" i="3"/>
  <c r="AJ38" i="3" s="1"/>
  <c r="AN39" i="2" l="1"/>
  <c r="AO39" i="2"/>
  <c r="AK38" i="2"/>
  <c r="AE39" i="2" s="1"/>
  <c r="AS39" i="3"/>
  <c r="AR39" i="3"/>
  <c r="AH38" i="3"/>
  <c r="AM38" i="3" s="1"/>
  <c r="AR38" i="3" s="1"/>
  <c r="AJ39" i="2"/>
  <c r="AB39" i="2" s="1"/>
  <c r="AL38" i="3" l="1"/>
  <c r="AK39" i="3" s="1"/>
  <c r="AQ39" i="3"/>
  <c r="AP39" i="3"/>
  <c r="AF39" i="2"/>
  <c r="AG39" i="2" s="1"/>
  <c r="AE39" i="3" l="1"/>
  <c r="AF39" i="3" s="1"/>
  <c r="AB39" i="3"/>
  <c r="AH39" i="2"/>
  <c r="AI39" i="2" l="1"/>
  <c r="AP40" i="2" s="1"/>
  <c r="AL39" i="2"/>
  <c r="AG39" i="3"/>
  <c r="AJ39" i="3" s="1"/>
  <c r="AN40" i="2" l="1"/>
  <c r="AK39" i="2"/>
  <c r="AE40" i="2" s="1"/>
  <c r="AO40" i="2"/>
  <c r="AR40" i="3"/>
  <c r="AS40" i="3"/>
  <c r="AH39" i="3"/>
  <c r="AM39" i="3" s="1"/>
  <c r="AJ40" i="2"/>
  <c r="AB40" i="2" s="1"/>
  <c r="AL39" i="3" l="1"/>
  <c r="AK40" i="3" s="1"/>
  <c r="AP40" i="3"/>
  <c r="AQ40" i="3"/>
  <c r="AF40" i="2"/>
  <c r="AG40" i="2" s="1"/>
  <c r="AE40" i="3" l="1"/>
  <c r="AF40" i="3" s="1"/>
  <c r="AB40" i="3"/>
  <c r="AH40" i="2"/>
  <c r="AC40" i="2" l="1"/>
  <c r="AL40" i="2"/>
  <c r="AG40" i="3"/>
  <c r="AJ40" i="3" s="1"/>
  <c r="AI40" i="2"/>
  <c r="AP41" i="2" s="1"/>
  <c r="AS41" i="3" l="1"/>
  <c r="AR41" i="3"/>
  <c r="AH40" i="3"/>
  <c r="AM40" i="3" s="1"/>
  <c r="AC40" i="3"/>
  <c r="AK40" i="2"/>
  <c r="AN41" i="2"/>
  <c r="AO41" i="2"/>
  <c r="AE41" i="2" l="1"/>
  <c r="AJ41" i="2"/>
  <c r="AB41" i="2" s="1"/>
  <c r="AL40" i="3" l="1"/>
  <c r="AK41" i="3" s="1"/>
  <c r="AQ41" i="3"/>
  <c r="AP41" i="3"/>
  <c r="AF41" i="2"/>
  <c r="AG41" i="2" s="1"/>
  <c r="AE41" i="3" l="1"/>
  <c r="AF41" i="3" s="1"/>
  <c r="AB41" i="3"/>
  <c r="AH41" i="2"/>
  <c r="AI41" i="2" l="1"/>
  <c r="AP42" i="2" s="1"/>
  <c r="AL41" i="2"/>
  <c r="AG41" i="3"/>
  <c r="AJ41" i="3" s="1"/>
  <c r="AO42" i="2" l="1"/>
  <c r="AK41" i="2"/>
  <c r="AE42" i="2" s="1"/>
  <c r="AN42" i="2"/>
  <c r="AS42" i="3"/>
  <c r="AR42" i="3"/>
  <c r="AH41" i="3"/>
  <c r="AM41" i="3" s="1"/>
  <c r="AJ42" i="2"/>
  <c r="AB42" i="2" s="1"/>
  <c r="AL41" i="3" l="1"/>
  <c r="AK42" i="3" s="1"/>
  <c r="AQ42" i="3"/>
  <c r="AP42" i="3"/>
  <c r="AF42" i="2"/>
  <c r="AG42" i="2" s="1"/>
  <c r="AE42" i="3" l="1"/>
  <c r="AF42" i="3" s="1"/>
  <c r="AB42" i="3"/>
  <c r="AH42" i="2"/>
  <c r="AI42" i="2" l="1"/>
  <c r="AK42" i="2" s="1"/>
  <c r="AL42" i="2"/>
  <c r="AG42" i="3"/>
  <c r="AJ42" i="3" s="1"/>
  <c r="AO43" i="3" s="1"/>
  <c r="AM43" i="2" l="1"/>
  <c r="AS43" i="3"/>
  <c r="AH42" i="3"/>
  <c r="AM42" i="3" s="1"/>
  <c r="AE43" i="2"/>
  <c r="AJ43" i="2"/>
  <c r="AB43" i="2" s="1"/>
  <c r="AN43" i="2" l="1"/>
  <c r="AO43" i="2" s="1"/>
  <c r="AP43" i="2"/>
  <c r="AL42" i="3"/>
  <c r="AK43" i="3" s="1"/>
  <c r="AQ43" i="3"/>
  <c r="AP43" i="3"/>
  <c r="AF43" i="2"/>
  <c r="AG43" i="2" s="1"/>
  <c r="AE43" i="3" l="1"/>
  <c r="AF43" i="3" s="1"/>
  <c r="AB43" i="3"/>
  <c r="AH43" i="2"/>
  <c r="AI43" i="2" l="1"/>
  <c r="AP44" i="2" s="1"/>
  <c r="AL43" i="2"/>
  <c r="AG43" i="3"/>
  <c r="AJ43" i="3" s="1"/>
  <c r="AO44" i="2"/>
  <c r="AK43" i="2" l="1"/>
  <c r="AN44" i="2"/>
  <c r="AS44" i="3"/>
  <c r="AR44" i="3"/>
  <c r="AH43" i="3"/>
  <c r="AM43" i="3" s="1"/>
  <c r="AR43" i="3" s="1"/>
  <c r="AE44" i="2"/>
  <c r="AJ44" i="2"/>
  <c r="AB44" i="2" s="1"/>
  <c r="AL43" i="3" l="1"/>
  <c r="AK44" i="3" s="1"/>
  <c r="AP44" i="3"/>
  <c r="AQ44" i="3"/>
  <c r="AF44" i="2"/>
  <c r="AG44" i="2" s="1"/>
  <c r="AE44" i="3" l="1"/>
  <c r="AF44" i="3" s="1"/>
  <c r="AB44" i="3"/>
  <c r="AH44" i="2"/>
  <c r="AI44" i="2" l="1"/>
  <c r="AP45" i="2" s="1"/>
  <c r="AL44" i="2"/>
  <c r="AG44" i="3"/>
  <c r="AJ44" i="3" s="1"/>
  <c r="AN45" i="2"/>
  <c r="AK44" i="2" l="1"/>
  <c r="AE45" i="2" s="1"/>
  <c r="AO45" i="2"/>
  <c r="AS45" i="3"/>
  <c r="AR45" i="3"/>
  <c r="AH44" i="3"/>
  <c r="AM44" i="3" s="1"/>
  <c r="AJ45" i="2"/>
  <c r="AB45" i="2" s="1"/>
  <c r="AL44" i="3" l="1"/>
  <c r="AK45" i="3" s="1"/>
  <c r="AQ45" i="3"/>
  <c r="AP45" i="3"/>
  <c r="AF45" i="2"/>
  <c r="AG45" i="2" s="1"/>
  <c r="AE45" i="3" l="1"/>
  <c r="AF45" i="3" s="1"/>
  <c r="AB45" i="3"/>
  <c r="AH45" i="2"/>
  <c r="AI45" i="2" l="1"/>
  <c r="AP46" i="2" s="1"/>
  <c r="AL45" i="2"/>
  <c r="AG45" i="3"/>
  <c r="AJ45" i="3" s="1"/>
  <c r="AK45" i="2" l="1"/>
  <c r="AE46" i="2" s="1"/>
  <c r="AN46" i="2"/>
  <c r="AO46" i="2"/>
  <c r="AS46" i="3"/>
  <c r="AR46" i="3"/>
  <c r="AH45" i="3"/>
  <c r="AM45" i="3" s="1"/>
  <c r="AJ46" i="2"/>
  <c r="AB46" i="2" s="1"/>
  <c r="AL45" i="3" l="1"/>
  <c r="AK46" i="3" s="1"/>
  <c r="AQ46" i="3"/>
  <c r="AP46" i="3"/>
  <c r="AF46" i="2"/>
  <c r="AG46" i="2" s="1"/>
  <c r="AE46" i="3" l="1"/>
  <c r="AF46" i="3" s="1"/>
  <c r="AB46" i="3"/>
  <c r="AH46" i="2"/>
  <c r="AI46" i="2" l="1"/>
  <c r="AP47" i="2" s="1"/>
  <c r="AL46" i="2"/>
  <c r="AG46" i="3"/>
  <c r="AJ46" i="3" s="1"/>
  <c r="AO47" i="2" l="1"/>
  <c r="AK46" i="2"/>
  <c r="AE47" i="2" s="1"/>
  <c r="AN47" i="2"/>
  <c r="AS47" i="3"/>
  <c r="AR47" i="3"/>
  <c r="AH46" i="3"/>
  <c r="AM46" i="3" s="1"/>
  <c r="AJ47" i="2" l="1"/>
  <c r="AB47" i="2" s="1"/>
  <c r="AL46" i="3"/>
  <c r="AK47" i="3" s="1"/>
  <c r="AQ47" i="3"/>
  <c r="AP47" i="3"/>
  <c r="AF47" i="2"/>
  <c r="AG47" i="2" s="1"/>
  <c r="AE47" i="3" l="1"/>
  <c r="AF47" i="3" s="1"/>
  <c r="AB47" i="3"/>
  <c r="AH47" i="2"/>
  <c r="AI47" i="2" l="1"/>
  <c r="AP48" i="2" s="1"/>
  <c r="AL47" i="2"/>
  <c r="AG47" i="3"/>
  <c r="AJ47" i="3" s="1"/>
  <c r="AO48" i="2"/>
  <c r="AK47" i="2" l="1"/>
  <c r="AE48" i="2" s="1"/>
  <c r="AN48" i="2"/>
  <c r="AS48" i="3"/>
  <c r="AR48" i="3"/>
  <c r="AH47" i="3"/>
  <c r="AM47" i="3" s="1"/>
  <c r="AJ48" i="2"/>
  <c r="AB48" i="2" s="1"/>
  <c r="AL47" i="3" l="1"/>
  <c r="AK48" i="3" s="1"/>
  <c r="AQ48" i="3"/>
  <c r="AP48" i="3"/>
  <c r="AF48" i="2"/>
  <c r="AG48" i="2" s="1"/>
  <c r="AE48" i="3" l="1"/>
  <c r="AF48" i="3" s="1"/>
  <c r="AB48" i="3"/>
  <c r="AH48" i="2"/>
  <c r="AI48" i="2" l="1"/>
  <c r="AP49" i="2" s="1"/>
  <c r="AL48" i="2"/>
  <c r="AG48" i="3"/>
  <c r="AJ48" i="3" s="1"/>
  <c r="AN49" i="2" l="1"/>
  <c r="AO49" i="2"/>
  <c r="AK48" i="2"/>
  <c r="AE49" i="2" s="1"/>
  <c r="AR49" i="3"/>
  <c r="AS49" i="3"/>
  <c r="AH48" i="3"/>
  <c r="AM48" i="3" s="1"/>
  <c r="AJ49" i="2"/>
  <c r="AB49" i="2" s="1"/>
  <c r="AL48" i="3" l="1"/>
  <c r="AK49" i="3" s="1"/>
  <c r="AQ49" i="3"/>
  <c r="AP49" i="3"/>
  <c r="AF49" i="2"/>
  <c r="AG49" i="2" s="1"/>
  <c r="AE49" i="3" l="1"/>
  <c r="AF49" i="3" s="1"/>
  <c r="AB49" i="3"/>
  <c r="AH49" i="2"/>
  <c r="AI49" i="2" l="1"/>
  <c r="AP50" i="2" s="1"/>
  <c r="AL49" i="2"/>
  <c r="AG49" i="3"/>
  <c r="AJ49" i="3" s="1"/>
  <c r="AK49" i="2"/>
  <c r="AO50" i="2"/>
  <c r="AN50" i="2" l="1"/>
  <c r="AS50" i="3"/>
  <c r="AR50" i="3"/>
  <c r="AH49" i="3"/>
  <c r="AM49" i="3" s="1"/>
  <c r="AE50" i="2"/>
  <c r="AJ50" i="2"/>
  <c r="AB50" i="2" s="1"/>
  <c r="AL49" i="3" l="1"/>
  <c r="AK50" i="3" s="1"/>
  <c r="AP50" i="3"/>
  <c r="AQ50" i="3"/>
  <c r="AF50" i="2"/>
  <c r="AG50" i="2" s="1"/>
  <c r="AE50" i="3" l="1"/>
  <c r="AF50" i="3" s="1"/>
  <c r="AB50" i="3"/>
  <c r="AH50" i="2"/>
  <c r="AI50" i="2" l="1"/>
  <c r="AP51" i="2" s="1"/>
  <c r="AL50" i="2"/>
  <c r="AG50" i="3"/>
  <c r="AJ50" i="3" s="1"/>
  <c r="AN51" i="2" l="1"/>
  <c r="AO51" i="2"/>
  <c r="AK50" i="2"/>
  <c r="AE51" i="2" s="1"/>
  <c r="AS51" i="3"/>
  <c r="AR51" i="3"/>
  <c r="AH50" i="3"/>
  <c r="AM50" i="3" s="1"/>
  <c r="AJ51" i="2"/>
  <c r="AB51" i="2" s="1"/>
  <c r="AL50" i="3" l="1"/>
  <c r="AK51" i="3" s="1"/>
  <c r="AQ51" i="3"/>
  <c r="AP51" i="3"/>
  <c r="AF51" i="2"/>
  <c r="AG51" i="2" s="1"/>
  <c r="AE51" i="3" l="1"/>
  <c r="AF51" i="3" s="1"/>
  <c r="AB51" i="3"/>
  <c r="AH51" i="2"/>
  <c r="AI51" i="2" l="1"/>
  <c r="AP52" i="2" s="1"/>
  <c r="AL51" i="2"/>
  <c r="AG51" i="3"/>
  <c r="AJ51" i="3" s="1"/>
  <c r="AO52" i="2" l="1"/>
  <c r="AK51" i="2"/>
  <c r="AE52" i="2" s="1"/>
  <c r="AN52" i="2"/>
  <c r="AS52" i="3"/>
  <c r="AR52" i="3"/>
  <c r="AH51" i="3"/>
  <c r="AM51" i="3" s="1"/>
  <c r="AJ52" i="2"/>
  <c r="AB52" i="2" s="1"/>
  <c r="AL51" i="3" l="1"/>
  <c r="AK52" i="3" s="1"/>
  <c r="AP52" i="3"/>
  <c r="AQ52" i="3"/>
  <c r="AF52" i="2"/>
  <c r="AG52" i="2" s="1"/>
  <c r="AE52" i="3" l="1"/>
  <c r="AF52" i="3" s="1"/>
  <c r="AB52" i="3"/>
  <c r="AH52" i="2"/>
  <c r="AI52" i="2" l="1"/>
  <c r="AL52" i="2"/>
  <c r="AG52" i="3"/>
  <c r="AJ52" i="3" s="1"/>
  <c r="AO53" i="3" s="1"/>
  <c r="AM53" i="2" l="1"/>
  <c r="AS53" i="3"/>
  <c r="AK52" i="2"/>
  <c r="AE53" i="2" s="1"/>
  <c r="AH52" i="3"/>
  <c r="AM52" i="3" s="1"/>
  <c r="AJ53" i="2" l="1"/>
  <c r="AB53" i="2" s="1"/>
  <c r="AN53" i="2"/>
  <c r="AO53" i="2" s="1"/>
  <c r="AP53" i="2"/>
  <c r="AL52" i="3"/>
  <c r="AK53" i="3" s="1"/>
  <c r="AP53" i="3"/>
  <c r="AQ53" i="3" s="1"/>
  <c r="AF53" i="2"/>
  <c r="AG53" i="2" s="1"/>
  <c r="AE53" i="3" l="1"/>
  <c r="AF53" i="3" s="1"/>
  <c r="AB53" i="3"/>
  <c r="AH53" i="2"/>
  <c r="AI53" i="2" l="1"/>
  <c r="AL53" i="2"/>
  <c r="AG53" i="3"/>
  <c r="AJ53" i="3" s="1"/>
  <c r="AO54" i="3" s="1"/>
  <c r="AM54" i="2" l="1"/>
  <c r="AP54" i="2" s="1"/>
  <c r="AK53" i="2"/>
  <c r="AE54" i="2" s="1"/>
  <c r="AS54" i="3"/>
  <c r="AH53" i="3"/>
  <c r="AM53" i="3" s="1"/>
  <c r="AR53" i="3" s="1"/>
  <c r="AN54" i="2" l="1"/>
  <c r="AJ54" i="2"/>
  <c r="AB54" i="2" s="1"/>
  <c r="AO54" i="2"/>
  <c r="AL53" i="3"/>
  <c r="AK54" i="3" s="1"/>
  <c r="AP54" i="3"/>
  <c r="AQ54" i="3"/>
  <c r="AF54" i="2"/>
  <c r="AG54" i="2" s="1"/>
  <c r="AE54" i="3" l="1"/>
  <c r="AF54" i="3" s="1"/>
  <c r="AB54" i="3"/>
  <c r="AH54" i="2"/>
  <c r="AI54" i="2" l="1"/>
  <c r="AL54" i="2"/>
  <c r="AG54" i="3"/>
  <c r="AJ54" i="3" s="1"/>
  <c r="AO55" i="3" s="1"/>
  <c r="AM55" i="2" l="1"/>
  <c r="AN55" i="2" s="1"/>
  <c r="AK54" i="2"/>
  <c r="AE55" i="2" s="1"/>
  <c r="AS55" i="3"/>
  <c r="AH54" i="3"/>
  <c r="AM54" i="3" s="1"/>
  <c r="AR54" i="3" s="1"/>
  <c r="AJ55" i="2"/>
  <c r="AB55" i="2" s="1"/>
  <c r="AO55" i="2" l="1"/>
  <c r="AP55" i="2"/>
  <c r="AL54" i="3"/>
  <c r="AK55" i="3" s="1"/>
  <c r="AP55" i="3"/>
  <c r="AQ55" i="3" s="1"/>
  <c r="AF55" i="2"/>
  <c r="AG55" i="2" s="1"/>
  <c r="AE55" i="3" l="1"/>
  <c r="AF55" i="3" s="1"/>
  <c r="AB55" i="3"/>
  <c r="AH55" i="2"/>
  <c r="AI55" i="2" l="1"/>
  <c r="AL55" i="2"/>
  <c r="AG55" i="3"/>
  <c r="AJ55" i="3" s="1"/>
  <c r="AO56" i="3" s="1"/>
  <c r="AM56" i="2" l="1"/>
  <c r="AP56" i="2" s="1"/>
  <c r="AK55" i="2"/>
  <c r="AE56" i="2" s="1"/>
  <c r="AS56" i="3"/>
  <c r="AH55" i="3"/>
  <c r="AM55" i="3" s="1"/>
  <c r="AR55" i="3" s="1"/>
  <c r="AN56" i="2" l="1"/>
  <c r="AO56" i="2" s="1"/>
  <c r="AJ56" i="2"/>
  <c r="AB56" i="2" s="1"/>
  <c r="AL55" i="3"/>
  <c r="AK56" i="3" s="1"/>
  <c r="AP56" i="3"/>
  <c r="AQ56" i="3" s="1"/>
  <c r="AF56" i="2"/>
  <c r="AG56" i="2" s="1"/>
  <c r="AE56" i="3" l="1"/>
  <c r="AF56" i="3" s="1"/>
  <c r="AB56" i="3"/>
  <c r="AH56" i="2"/>
  <c r="AI56" i="2" l="1"/>
  <c r="AL56" i="2"/>
  <c r="AG56" i="3"/>
  <c r="AJ56" i="3" s="1"/>
  <c r="AO57" i="3" s="1"/>
  <c r="AM57" i="2" l="1"/>
  <c r="AP57" i="2" s="1"/>
  <c r="AK56" i="2"/>
  <c r="AE57" i="2" s="1"/>
  <c r="AS57" i="3"/>
  <c r="AH56" i="3"/>
  <c r="AM56" i="3" s="1"/>
  <c r="AR56" i="3" s="1"/>
  <c r="AJ57" i="2" l="1"/>
  <c r="AB57" i="2" s="1"/>
  <c r="AN57" i="2"/>
  <c r="AO57" i="2" s="1"/>
  <c r="AL56" i="3"/>
  <c r="AK57" i="3" s="1"/>
  <c r="AP57" i="3"/>
  <c r="AQ57" i="3" s="1"/>
  <c r="AF57" i="2"/>
  <c r="AG57" i="2" s="1"/>
  <c r="AE57" i="3" l="1"/>
  <c r="AF57" i="3" s="1"/>
  <c r="AB57" i="3"/>
  <c r="AH57" i="2"/>
  <c r="AI57" i="2" l="1"/>
  <c r="AL57" i="2"/>
  <c r="AG57" i="3"/>
  <c r="AJ57" i="3" s="1"/>
  <c r="AO58" i="3" s="1"/>
  <c r="AM58" i="2" l="1"/>
  <c r="AP58" i="2" s="1"/>
  <c r="AK57" i="2"/>
  <c r="AE58" i="2" s="1"/>
  <c r="AS58" i="3"/>
  <c r="AH57" i="3"/>
  <c r="AM57" i="3" s="1"/>
  <c r="AR57" i="3" s="1"/>
  <c r="AN58" i="2" l="1"/>
  <c r="AO58" i="2" s="1"/>
  <c r="AJ58" i="2"/>
  <c r="AB58" i="2" s="1"/>
  <c r="AL57" i="3"/>
  <c r="AK58" i="3" s="1"/>
  <c r="AP58" i="3"/>
  <c r="AQ58" i="3" s="1"/>
  <c r="AF58" i="2"/>
  <c r="AG58" i="2" s="1"/>
  <c r="AE58" i="3" l="1"/>
  <c r="AF58" i="3" s="1"/>
  <c r="AB58" i="3"/>
  <c r="AH58" i="2"/>
  <c r="AI58" i="2" l="1"/>
  <c r="AP59" i="2" s="1"/>
  <c r="AL58" i="2"/>
  <c r="AG58" i="3"/>
  <c r="AJ58" i="3" s="1"/>
  <c r="AO59" i="2" l="1"/>
  <c r="AK58" i="2"/>
  <c r="AE59" i="2" s="1"/>
  <c r="AN59" i="2"/>
  <c r="AS59" i="3"/>
  <c r="AR59" i="3"/>
  <c r="AH58" i="3"/>
  <c r="AM58" i="3" s="1"/>
  <c r="AR58" i="3" s="1"/>
  <c r="AJ59" i="2"/>
  <c r="AB59" i="2" s="1"/>
  <c r="AL58" i="3" l="1"/>
  <c r="AK59" i="3" s="1"/>
  <c r="AQ59" i="3"/>
  <c r="AP59" i="3"/>
  <c r="AF59" i="2"/>
  <c r="AG59" i="2" s="1"/>
  <c r="AE59" i="3" l="1"/>
  <c r="AF59" i="3" s="1"/>
  <c r="AB59" i="3"/>
  <c r="AH59" i="2"/>
  <c r="AI59" i="2" l="1"/>
  <c r="AP60" i="2" s="1"/>
  <c r="AL59" i="2"/>
  <c r="AG59" i="3"/>
  <c r="AJ59" i="3" s="1"/>
  <c r="AN60" i="2" l="1"/>
  <c r="AK59" i="2"/>
  <c r="AE60" i="2" s="1"/>
  <c r="AO60" i="2"/>
  <c r="AS60" i="3"/>
  <c r="AR60" i="3"/>
  <c r="AH59" i="3"/>
  <c r="AM59" i="3" s="1"/>
  <c r="AJ60" i="2"/>
  <c r="AB60" i="2" s="1"/>
  <c r="AL59" i="3" l="1"/>
  <c r="AK60" i="3" s="1"/>
  <c r="AP60" i="3"/>
  <c r="AQ60" i="3"/>
  <c r="AF60" i="2"/>
  <c r="AG60" i="2" s="1"/>
  <c r="AE60" i="3" l="1"/>
  <c r="AF60" i="3" s="1"/>
  <c r="AB60" i="3"/>
  <c r="AH60" i="2"/>
  <c r="AI60" i="2" l="1"/>
  <c r="AP61" i="2" s="1"/>
  <c r="AL60" i="2"/>
  <c r="AG60" i="3"/>
  <c r="AJ60" i="3" s="1"/>
  <c r="AO61" i="2" l="1"/>
  <c r="AK60" i="2"/>
  <c r="AE61" i="2" s="1"/>
  <c r="AN61" i="2"/>
  <c r="AS61" i="3"/>
  <c r="AR61" i="3"/>
  <c r="AH60" i="3"/>
  <c r="AM60" i="3" s="1"/>
  <c r="AJ61" i="2"/>
  <c r="AB61" i="2" s="1"/>
  <c r="AL60" i="3" l="1"/>
  <c r="AK61" i="3" s="1"/>
  <c r="AP61" i="3"/>
  <c r="AQ61" i="3"/>
  <c r="AF61" i="2"/>
  <c r="AG61" i="2" s="1"/>
  <c r="AE61" i="3" l="1"/>
  <c r="AF61" i="3" s="1"/>
  <c r="AB61" i="3"/>
  <c r="AH61" i="2"/>
  <c r="AI61" i="2" l="1"/>
  <c r="AP62" i="2" s="1"/>
  <c r="AL61" i="2"/>
  <c r="AG61" i="3"/>
  <c r="AJ61" i="3" s="1"/>
  <c r="AO62" i="2" l="1"/>
  <c r="AN62" i="2"/>
  <c r="AK61" i="2"/>
  <c r="AE62" i="2" s="1"/>
  <c r="AS62" i="3"/>
  <c r="AR62" i="3"/>
  <c r="AH61" i="3"/>
  <c r="AM61" i="3" s="1"/>
  <c r="AJ62" i="2" l="1"/>
  <c r="AB62" i="2" s="1"/>
  <c r="AL61" i="3"/>
  <c r="AK62" i="3" s="1"/>
  <c r="AP62" i="3"/>
  <c r="AQ62" i="3"/>
  <c r="AF62" i="2"/>
  <c r="AG62" i="2" s="1"/>
  <c r="AE62" i="3" l="1"/>
  <c r="AF62" i="3" s="1"/>
  <c r="AB62" i="3"/>
  <c r="AH62" i="2"/>
  <c r="AI62" i="2" l="1"/>
  <c r="AL62" i="2"/>
  <c r="AG62" i="3"/>
  <c r="AJ62" i="3" s="1"/>
  <c r="AO63" i="3" s="1"/>
  <c r="H5" i="1" s="1"/>
  <c r="AM63" i="2" l="1"/>
  <c r="AN63" i="2" s="1"/>
  <c r="AK62" i="2"/>
  <c r="AE63" i="2" s="1"/>
  <c r="AS63" i="3"/>
  <c r="AH62" i="3"/>
  <c r="AM62" i="3" s="1"/>
  <c r="AJ63" i="2" l="1"/>
  <c r="AB63" i="2" s="1"/>
  <c r="G5" i="1"/>
  <c r="G9" i="1" s="1"/>
  <c r="AO63" i="2"/>
  <c r="AP63" i="2"/>
  <c r="AL62" i="3"/>
  <c r="AK63" i="3" s="1"/>
  <c r="AP63" i="3"/>
  <c r="AQ63" i="3" s="1"/>
  <c r="AF63" i="2"/>
  <c r="AG63" i="2" s="1"/>
  <c r="AE63" i="3" l="1"/>
  <c r="AF63" i="3" s="1"/>
  <c r="AB63" i="3"/>
  <c r="AH63" i="2"/>
  <c r="AI63" i="2" l="1"/>
  <c r="AP64" i="2" s="1"/>
  <c r="AL63" i="2"/>
  <c r="AG63" i="3"/>
  <c r="AJ63" i="3" s="1"/>
  <c r="AO64" i="2"/>
  <c r="AN64" i="2"/>
  <c r="AK63" i="2" l="1"/>
  <c r="AR64" i="3"/>
  <c r="AS64" i="3"/>
  <c r="AH63" i="3"/>
  <c r="AM63" i="3" s="1"/>
  <c r="AR63" i="3" s="1"/>
  <c r="AE64" i="2"/>
  <c r="AJ64" i="2"/>
  <c r="AB64" i="2" s="1"/>
  <c r="AL63" i="3" l="1"/>
  <c r="AK64" i="3" s="1"/>
  <c r="AP64" i="3"/>
  <c r="AQ64" i="3"/>
  <c r="AF64" i="2"/>
  <c r="AG64" i="2" s="1"/>
  <c r="AE64" i="3" l="1"/>
  <c r="AF64" i="3" s="1"/>
  <c r="AB64" i="3"/>
  <c r="AH64" i="2"/>
  <c r="AI64" i="2" l="1"/>
  <c r="AP65" i="2" s="1"/>
  <c r="AL64" i="2"/>
  <c r="AG64" i="3"/>
  <c r="AJ64" i="3" s="1"/>
  <c r="AO65" i="2" l="1"/>
  <c r="AN65" i="2"/>
  <c r="AK64" i="2"/>
  <c r="AJ65" i="2" s="1"/>
  <c r="AB65" i="2" s="1"/>
  <c r="AS65" i="3"/>
  <c r="AR65" i="3"/>
  <c r="AH64" i="3"/>
  <c r="AM64" i="3" s="1"/>
  <c r="AE65" i="2" l="1"/>
  <c r="AF65" i="2" s="1"/>
  <c r="AG65" i="2" s="1"/>
  <c r="AL64" i="3"/>
  <c r="AK65" i="3" s="1"/>
  <c r="AP65" i="3"/>
  <c r="AQ65" i="3"/>
  <c r="AE65" i="3" l="1"/>
  <c r="AF65" i="3" s="1"/>
  <c r="AB65" i="3"/>
  <c r="AH65" i="2"/>
  <c r="AI65" i="2" l="1"/>
  <c r="AP66" i="2" s="1"/>
  <c r="AL65" i="2"/>
  <c r="AG65" i="3"/>
  <c r="AJ65" i="3" s="1"/>
  <c r="AO66" i="2"/>
  <c r="AK65" i="2" l="1"/>
  <c r="AE66" i="2" s="1"/>
  <c r="AN66" i="2"/>
  <c r="AS66" i="3"/>
  <c r="AR66" i="3"/>
  <c r="AH65" i="3"/>
  <c r="AM65" i="3" s="1"/>
  <c r="AJ66" i="2"/>
  <c r="AB66" i="2" s="1"/>
  <c r="AL65" i="3" l="1"/>
  <c r="AK66" i="3" s="1"/>
  <c r="AQ66" i="3"/>
  <c r="AP66" i="3"/>
  <c r="AF66" i="2"/>
  <c r="AG66" i="2" s="1"/>
  <c r="AE66" i="3" l="1"/>
  <c r="AF66" i="3" s="1"/>
  <c r="AB66" i="3"/>
  <c r="AH66" i="2"/>
  <c r="AI66" i="2" l="1"/>
  <c r="AP67" i="2" s="1"/>
  <c r="AL66" i="2"/>
  <c r="AG66" i="3"/>
  <c r="AJ66" i="3" s="1"/>
  <c r="AN67" i="2" l="1"/>
  <c r="AK66" i="2"/>
  <c r="AE67" i="2" s="1"/>
  <c r="AO67" i="2"/>
  <c r="AS67" i="3"/>
  <c r="AR67" i="3"/>
  <c r="AH66" i="3"/>
  <c r="AM66" i="3" s="1"/>
  <c r="AJ67" i="2"/>
  <c r="AB67" i="2" s="1"/>
  <c r="AL66" i="3" l="1"/>
  <c r="AK67" i="3" s="1"/>
  <c r="AP67" i="3"/>
  <c r="AQ67" i="3"/>
  <c r="AF67" i="2"/>
  <c r="AG67" i="2" s="1"/>
  <c r="AE67" i="3" l="1"/>
  <c r="AF67" i="3" s="1"/>
  <c r="AB67" i="3"/>
  <c r="AH67" i="2"/>
  <c r="AI67" i="2" l="1"/>
  <c r="AP68" i="2" s="1"/>
  <c r="AL67" i="2"/>
  <c r="AG67" i="3"/>
  <c r="AJ67" i="3" s="1"/>
  <c r="AK67" i="2" l="1"/>
  <c r="AE68" i="2" s="1"/>
  <c r="AN68" i="2"/>
  <c r="AO68" i="2"/>
  <c r="AS68" i="3"/>
  <c r="AR68" i="3"/>
  <c r="AH67" i="3"/>
  <c r="AM67" i="3" s="1"/>
  <c r="AJ68" i="2" l="1"/>
  <c r="AB68" i="2" s="1"/>
  <c r="AL67" i="3"/>
  <c r="AK68" i="3" s="1"/>
  <c r="AP68" i="3"/>
  <c r="AQ68" i="3"/>
  <c r="AF68" i="2"/>
  <c r="AG68" i="2" s="1"/>
  <c r="AE68" i="3" l="1"/>
  <c r="AF68" i="3" s="1"/>
  <c r="AB68" i="3"/>
  <c r="AH68" i="2"/>
  <c r="AI68" i="2" l="1"/>
  <c r="AP69" i="2" s="1"/>
  <c r="AL68" i="2"/>
  <c r="AG68" i="3"/>
  <c r="AJ68" i="3" s="1"/>
  <c r="AN69" i="2" l="1"/>
  <c r="AK68" i="2"/>
  <c r="AE69" i="2" s="1"/>
  <c r="AO69" i="2"/>
  <c r="AR69" i="3"/>
  <c r="AS69" i="3"/>
  <c r="AH68" i="3"/>
  <c r="AM68" i="3" s="1"/>
  <c r="AJ69" i="2"/>
  <c r="AB69" i="2" s="1"/>
  <c r="AL68" i="3" l="1"/>
  <c r="AK69" i="3" s="1"/>
  <c r="AP69" i="3"/>
  <c r="AQ69" i="3"/>
  <c r="AF69" i="2"/>
  <c r="AG69" i="2" s="1"/>
  <c r="AE69" i="3" l="1"/>
  <c r="AF69" i="3" s="1"/>
  <c r="AB69" i="3"/>
  <c r="AH69" i="2"/>
  <c r="AI69" i="2" l="1"/>
  <c r="AP70" i="2" s="1"/>
  <c r="AL69" i="2"/>
  <c r="AG69" i="3"/>
  <c r="AJ69" i="3" s="1"/>
  <c r="AO70" i="2" l="1"/>
  <c r="AK69" i="2"/>
  <c r="AJ70" i="2" s="1"/>
  <c r="AB70" i="2" s="1"/>
  <c r="AN70" i="2"/>
  <c r="AS70" i="3"/>
  <c r="AR70" i="3"/>
  <c r="AH69" i="3"/>
  <c r="AM69" i="3" s="1"/>
  <c r="AE70" i="2" l="1"/>
  <c r="AF70" i="2" s="1"/>
  <c r="AG70" i="2" s="1"/>
  <c r="AL69" i="3"/>
  <c r="AK70" i="3" s="1"/>
  <c r="AP70" i="3"/>
  <c r="AQ70" i="3"/>
  <c r="AE70" i="3" l="1"/>
  <c r="AF70" i="3" s="1"/>
  <c r="AB70" i="3"/>
  <c r="AH70" i="2"/>
  <c r="AI70" i="2" l="1"/>
  <c r="AP71" i="2" s="1"/>
  <c r="AL70" i="2"/>
  <c r="AG70" i="3"/>
  <c r="AJ70" i="3" s="1"/>
  <c r="AO71" i="2" l="1"/>
  <c r="AK70" i="2"/>
  <c r="AE71" i="2" s="1"/>
  <c r="AS71" i="3"/>
  <c r="AR71" i="3"/>
  <c r="AN71" i="2"/>
  <c r="AH70" i="3"/>
  <c r="AM70" i="3" s="1"/>
  <c r="AJ71" i="2" l="1"/>
  <c r="AB71" i="2" s="1"/>
  <c r="AL70" i="3"/>
  <c r="AK71" i="3" s="1"/>
  <c r="AP71" i="3"/>
  <c r="AQ71" i="3"/>
  <c r="AF71" i="2"/>
  <c r="AG71" i="2" s="1"/>
  <c r="AE71" i="3" l="1"/>
  <c r="AF71" i="3" s="1"/>
  <c r="AB71" i="3"/>
  <c r="AH71" i="2"/>
  <c r="AI71" i="2" l="1"/>
  <c r="AP72" i="2" s="1"/>
  <c r="AL71" i="2"/>
  <c r="AG71" i="3"/>
  <c r="AJ71" i="3" s="1"/>
  <c r="AN72" i="2" l="1"/>
  <c r="AK71" i="2"/>
  <c r="AE72" i="2" s="1"/>
  <c r="AS72" i="3"/>
  <c r="AR72" i="3"/>
  <c r="AO72" i="2"/>
  <c r="AH71" i="3"/>
  <c r="AM71" i="3" s="1"/>
  <c r="AJ72" i="2" l="1"/>
  <c r="AB72" i="2" s="1"/>
  <c r="AL71" i="3"/>
  <c r="AK72" i="3" s="1"/>
  <c r="AQ72" i="3"/>
  <c r="AP72" i="3"/>
  <c r="AF72" i="2"/>
  <c r="AG72" i="2" s="1"/>
  <c r="AE72" i="3" l="1"/>
  <c r="AF72" i="3" s="1"/>
  <c r="AB72" i="3"/>
  <c r="AH72" i="2"/>
  <c r="AI72" i="2" l="1"/>
  <c r="AP73" i="2" s="1"/>
  <c r="AL72" i="2"/>
  <c r="AG72" i="3"/>
  <c r="AJ72" i="3" s="1"/>
  <c r="AN73" i="2" l="1"/>
  <c r="AK72" i="2"/>
  <c r="AE73" i="2" s="1"/>
  <c r="AR73" i="3"/>
  <c r="AS73" i="3"/>
  <c r="AO73" i="2"/>
  <c r="AH72" i="3"/>
  <c r="AM72" i="3" s="1"/>
  <c r="AJ73" i="2" l="1"/>
  <c r="AB73" i="2" s="1"/>
  <c r="AL72" i="3"/>
  <c r="AK73" i="3" s="1"/>
  <c r="AQ73" i="3"/>
  <c r="AP73" i="3"/>
  <c r="AF73" i="2"/>
  <c r="AG73" i="2" s="1"/>
  <c r="AE73" i="3" l="1"/>
  <c r="AF73" i="3" s="1"/>
  <c r="AB73" i="3"/>
  <c r="AH73" i="2"/>
  <c r="AI73" i="2" l="1"/>
  <c r="AP74" i="2" s="1"/>
  <c r="AL73" i="2"/>
  <c r="AG73" i="3"/>
  <c r="AJ73" i="3" s="1"/>
  <c r="AK73" i="2" l="1"/>
  <c r="AE74" i="2" s="1"/>
  <c r="AO74" i="2"/>
  <c r="AN74" i="2"/>
  <c r="AS74" i="3"/>
  <c r="AR74" i="3"/>
  <c r="AH73" i="3"/>
  <c r="AM73" i="3" s="1"/>
  <c r="AJ74" i="2" l="1"/>
  <c r="AB74" i="2" s="1"/>
  <c r="AL73" i="3"/>
  <c r="AK74" i="3" s="1"/>
  <c r="AP74" i="3"/>
  <c r="AQ74" i="3"/>
  <c r="AF74" i="2"/>
  <c r="AG74" i="2" s="1"/>
  <c r="AE74" i="3" l="1"/>
  <c r="AF74" i="3" s="1"/>
  <c r="AB74" i="3"/>
  <c r="AH74" i="2"/>
  <c r="AI74" i="2" l="1"/>
  <c r="AP75" i="2" s="1"/>
  <c r="AL74" i="2"/>
  <c r="AG74" i="3"/>
  <c r="AJ74" i="3" s="1"/>
  <c r="AN75" i="2" l="1"/>
  <c r="AK74" i="2"/>
  <c r="AE75" i="2" s="1"/>
  <c r="AO75" i="2"/>
  <c r="AS75" i="3"/>
  <c r="AR75" i="3"/>
  <c r="AH74" i="3"/>
  <c r="AM74" i="3" s="1"/>
  <c r="AJ75" i="2" l="1"/>
  <c r="AB75" i="2" s="1"/>
  <c r="AL74" i="3"/>
  <c r="AK75" i="3" s="1"/>
  <c r="AQ75" i="3"/>
  <c r="AP75" i="3"/>
  <c r="AF75" i="2"/>
  <c r="AG75" i="2" s="1"/>
  <c r="AE75" i="3" l="1"/>
  <c r="AF75" i="3" s="1"/>
  <c r="AB75" i="3"/>
  <c r="AH75" i="2"/>
  <c r="AI75" i="2" l="1"/>
  <c r="AP76" i="2" s="1"/>
  <c r="AL75" i="2"/>
  <c r="AG75" i="3"/>
  <c r="AJ75" i="3" s="1"/>
  <c r="AN76" i="2" l="1"/>
  <c r="AK75" i="2"/>
  <c r="AE76" i="2" s="1"/>
  <c r="AO76" i="2"/>
  <c r="AR76" i="3"/>
  <c r="AS76" i="3"/>
  <c r="AH75" i="3"/>
  <c r="AM75" i="3" s="1"/>
  <c r="AJ76" i="2"/>
  <c r="AB76" i="2" s="1"/>
  <c r="AL75" i="3" l="1"/>
  <c r="AK76" i="3" s="1"/>
  <c r="AQ76" i="3"/>
  <c r="AP76" i="3"/>
  <c r="AF76" i="2"/>
  <c r="AG76" i="2" s="1"/>
  <c r="AE76" i="3" l="1"/>
  <c r="AF76" i="3" s="1"/>
  <c r="AB76" i="3"/>
  <c r="AH76" i="2"/>
  <c r="AI76" i="2" l="1"/>
  <c r="AP77" i="2" s="1"/>
  <c r="AL76" i="2"/>
  <c r="AG76" i="3"/>
  <c r="AJ76" i="3" s="1"/>
  <c r="AO77" i="2" l="1"/>
  <c r="AK76" i="2"/>
  <c r="AJ77" i="2" s="1"/>
  <c r="AB77" i="2" s="1"/>
  <c r="AN77" i="2"/>
  <c r="AS77" i="3"/>
  <c r="AR77" i="3"/>
  <c r="AH76" i="3"/>
  <c r="AM76" i="3" s="1"/>
  <c r="AE77" i="2" l="1"/>
  <c r="AF77" i="2" s="1"/>
  <c r="AG77" i="2" s="1"/>
  <c r="AL76" i="3"/>
  <c r="AK77" i="3" s="1"/>
  <c r="AQ77" i="3"/>
  <c r="AP77" i="3"/>
  <c r="AE77" i="3" l="1"/>
  <c r="AF77" i="3" s="1"/>
  <c r="AB77" i="3"/>
  <c r="AH77" i="2"/>
  <c r="AI77" i="2" l="1"/>
  <c r="AP78" i="2" s="1"/>
  <c r="AL77" i="2"/>
  <c r="AG77" i="3"/>
  <c r="AJ77" i="3" s="1"/>
  <c r="AO78" i="2" l="1"/>
  <c r="AK77" i="2"/>
  <c r="AE78" i="2" s="1"/>
  <c r="AN78" i="2"/>
  <c r="AS78" i="3"/>
  <c r="AR78" i="3"/>
  <c r="AH77" i="3"/>
  <c r="AM77" i="3" s="1"/>
  <c r="AJ78" i="2" l="1"/>
  <c r="AB78" i="2" s="1"/>
  <c r="AL77" i="3"/>
  <c r="AK78" i="3" s="1"/>
  <c r="AP78" i="3"/>
  <c r="AQ78" i="3"/>
  <c r="AF78" i="2"/>
  <c r="AG78" i="2" s="1"/>
  <c r="AE78" i="3" l="1"/>
  <c r="AF78" i="3" s="1"/>
  <c r="AB78" i="3"/>
  <c r="AH78" i="2"/>
  <c r="AI78" i="2" l="1"/>
  <c r="AP79" i="2" s="1"/>
  <c r="AL78" i="2"/>
  <c r="AG78" i="3"/>
  <c r="AJ78" i="3" s="1"/>
  <c r="AO79" i="2" l="1"/>
  <c r="AN79" i="2"/>
  <c r="AK78" i="2"/>
  <c r="AJ79" i="2" s="1"/>
  <c r="AB79" i="2" s="1"/>
  <c r="AS79" i="3"/>
  <c r="AR79" i="3"/>
  <c r="AH78" i="3"/>
  <c r="AM78" i="3" s="1"/>
  <c r="AE79" i="2" l="1"/>
  <c r="AF79" i="2" s="1"/>
  <c r="AG79" i="2" s="1"/>
  <c r="AL78" i="3"/>
  <c r="AK79" i="3" s="1"/>
  <c r="AQ79" i="3"/>
  <c r="AP79" i="3"/>
  <c r="AE79" i="3" l="1"/>
  <c r="AF79" i="3" s="1"/>
  <c r="AB79" i="3"/>
  <c r="AH79" i="2"/>
  <c r="AI79" i="2" l="1"/>
  <c r="AP80" i="2" s="1"/>
  <c r="AL79" i="2"/>
  <c r="AG79" i="3"/>
  <c r="AJ79" i="3" s="1"/>
  <c r="AN80" i="2" l="1"/>
  <c r="AK79" i="2"/>
  <c r="AE80" i="2" s="1"/>
  <c r="AO80" i="2"/>
  <c r="AR80" i="3"/>
  <c r="AS80" i="3"/>
  <c r="AH79" i="3"/>
  <c r="AM79" i="3" s="1"/>
  <c r="AJ80" i="2" l="1"/>
  <c r="AB80" i="2" s="1"/>
  <c r="AL79" i="3"/>
  <c r="AK80" i="3" s="1"/>
  <c r="AP80" i="3"/>
  <c r="AQ80" i="3"/>
  <c r="AF80" i="2"/>
  <c r="AG80" i="2" s="1"/>
  <c r="AE80" i="3" l="1"/>
  <c r="AF80" i="3" s="1"/>
  <c r="AB80" i="3"/>
  <c r="AH80" i="2"/>
  <c r="AI80" i="2" l="1"/>
  <c r="AP81" i="2" s="1"/>
  <c r="AL80" i="2"/>
  <c r="AG80" i="3"/>
  <c r="AJ80" i="3" s="1"/>
  <c r="AO81" i="2" l="1"/>
  <c r="AK80" i="2"/>
  <c r="AE81" i="2" s="1"/>
  <c r="AN81" i="2"/>
  <c r="AR81" i="3"/>
  <c r="AS81" i="3"/>
  <c r="AH80" i="3"/>
  <c r="AM80" i="3" s="1"/>
  <c r="AJ81" i="2" l="1"/>
  <c r="AB81" i="2" s="1"/>
  <c r="AL80" i="3"/>
  <c r="AK81" i="3" s="1"/>
  <c r="AP81" i="3"/>
  <c r="AQ81" i="3"/>
  <c r="AF81" i="2"/>
  <c r="AG81" i="2" s="1"/>
  <c r="AE81" i="3" l="1"/>
  <c r="AF81" i="3" s="1"/>
  <c r="AB81" i="3"/>
  <c r="AH81" i="2"/>
  <c r="AI81" i="2" l="1"/>
  <c r="AP82" i="2" s="1"/>
  <c r="AL81" i="2"/>
  <c r="AG81" i="3"/>
  <c r="AJ81" i="3" s="1"/>
  <c r="AO82" i="2" l="1"/>
  <c r="AK81" i="2"/>
  <c r="AJ82" i="2" s="1"/>
  <c r="AB82" i="2" s="1"/>
  <c r="AN82" i="2"/>
  <c r="AS82" i="3"/>
  <c r="AR82" i="3"/>
  <c r="AH81" i="3"/>
  <c r="AM81" i="3" s="1"/>
  <c r="AE82" i="2" l="1"/>
  <c r="AL81" i="3"/>
  <c r="AK82" i="3" s="1"/>
  <c r="AQ82" i="3"/>
  <c r="AP82" i="3"/>
  <c r="AF82" i="2"/>
  <c r="AG82" i="2" s="1"/>
  <c r="AE82" i="3" l="1"/>
  <c r="AF82" i="3" s="1"/>
  <c r="AB82" i="3"/>
  <c r="AH82" i="2"/>
  <c r="AI82" i="2" l="1"/>
  <c r="AP83" i="2" s="1"/>
  <c r="AL82" i="2"/>
  <c r="AG82" i="3"/>
  <c r="AJ82" i="3" s="1"/>
  <c r="AO83" i="2" l="1"/>
  <c r="AK82" i="2"/>
  <c r="AE83" i="2" s="1"/>
  <c r="AN83" i="2"/>
  <c r="AS83" i="3"/>
  <c r="AR83" i="3"/>
  <c r="AH82" i="3"/>
  <c r="AM82" i="3" s="1"/>
  <c r="AJ83" i="2" l="1"/>
  <c r="AB83" i="2" s="1"/>
  <c r="AL82" i="3"/>
  <c r="AK83" i="3" s="1"/>
  <c r="AQ83" i="3"/>
  <c r="AP83" i="3"/>
  <c r="AF83" i="2"/>
  <c r="AG83" i="2" s="1"/>
  <c r="AE83" i="3" l="1"/>
  <c r="AF83" i="3" s="1"/>
  <c r="AB83" i="3"/>
  <c r="AH83" i="2"/>
  <c r="AI83" i="2" l="1"/>
  <c r="AP84" i="2" s="1"/>
  <c r="G6" i="1" s="1"/>
  <c r="AL83" i="2"/>
  <c r="AG83" i="3"/>
  <c r="AJ83" i="3" s="1"/>
  <c r="AO84" i="2" l="1"/>
  <c r="G4" i="1" s="1"/>
  <c r="AN84" i="2"/>
  <c r="AK83" i="2"/>
  <c r="AE84" i="2" s="1"/>
  <c r="AS84" i="3"/>
  <c r="H6" i="1" s="1"/>
  <c r="AR84" i="3"/>
  <c r="G3" i="1"/>
  <c r="AH83" i="3"/>
  <c r="AM83" i="3" s="1"/>
  <c r="AJ84" i="2" l="1"/>
  <c r="AB84" i="2" s="1"/>
  <c r="AL83" i="3"/>
  <c r="AK84" i="3" s="1"/>
  <c r="AQ84" i="3"/>
  <c r="H4" i="1" s="1"/>
  <c r="H7" i="1" s="1"/>
  <c r="H8" i="1" s="1"/>
  <c r="H9" i="1" s="1"/>
  <c r="AP84" i="3"/>
  <c r="H3" i="1" s="1"/>
  <c r="AF84" i="2"/>
  <c r="AG84" i="2" s="1"/>
  <c r="AE84" i="3" l="1"/>
  <c r="AF84" i="3" s="1"/>
  <c r="AB84" i="3"/>
  <c r="AH84" i="2"/>
  <c r="AI84" i="2" l="1"/>
  <c r="AK84" i="2" s="1"/>
  <c r="AL84" i="2"/>
  <c r="AG84" i="3"/>
  <c r="AJ84" i="3" s="1"/>
  <c r="AH84" i="3" l="1"/>
  <c r="AM84" i="3" s="1"/>
  <c r="AL84" i="3"/>
</calcChain>
</file>

<file path=xl/sharedStrings.xml><?xml version="1.0" encoding="utf-8"?>
<sst xmlns="http://schemas.openxmlformats.org/spreadsheetml/2006/main" count="65" uniqueCount="43">
  <si>
    <t>הזנת נתונים אישיים</t>
  </si>
  <si>
    <t>דמי ניהול</t>
  </si>
  <si>
    <t>הפקדות עד משיכה</t>
  </si>
  <si>
    <t>תשואה עד משיכה</t>
  </si>
  <si>
    <t>צבירה כעת בקרן השתלמות</t>
  </si>
  <si>
    <t>אחוזי תשואה</t>
  </si>
  <si>
    <t>שנת תחילת ההפרשה</t>
  </si>
  <si>
    <t>הטבלה אינה יכולה להיות מדויקת מכמה סיבות:</t>
  </si>
  <si>
    <t>©</t>
  </si>
  <si>
    <t>א. כי לא נוכל לדעת מראש כמה תשואה תעניק לנו הקרן.</t>
  </si>
  <si>
    <t>ב. כי לא נוכל לדעת מראש בכמה יעלה מדד המחירים לצרכן.</t>
  </si>
  <si>
    <t>Aribakramim@gmail.com</t>
  </si>
  <si>
    <t>משיכה</t>
  </si>
  <si>
    <t>שנה</t>
  </si>
  <si>
    <t>משיכה חודשית</t>
  </si>
  <si>
    <t>הפקדה שנתית</t>
  </si>
  <si>
    <t>צבירה</t>
  </si>
  <si>
    <t>תשואה</t>
  </si>
  <si>
    <t>הפקדה + תשואה</t>
  </si>
  <si>
    <t>הפקדה + תשואה - דמי ניהול</t>
  </si>
  <si>
    <t>משיכה שנתית</t>
  </si>
  <si>
    <t>הפקדה + תשואה - דמי ניהול - משיכה</t>
  </si>
  <si>
    <t>תיק השקעות</t>
  </si>
  <si>
    <t>קרן השתלמות במעמד עצמאי</t>
  </si>
  <si>
    <t>תשלום חודשי</t>
  </si>
  <si>
    <t>סכום הפקדה</t>
  </si>
  <si>
    <t>עליית מדד המחירים שנתית צפויה</t>
  </si>
  <si>
    <t>דמי ניהול שישולמו עד למשיכה ראשונה</t>
  </si>
  <si>
    <t>דמי ניהול שנתיים</t>
  </si>
  <si>
    <t>עליית המדד</t>
  </si>
  <si>
    <t>סיכום עליית המדד</t>
  </si>
  <si>
    <t>עליית מדד</t>
  </si>
  <si>
    <t>סיכום דמי הניהול</t>
  </si>
  <si>
    <t>הפקדה</t>
  </si>
  <si>
    <t>תשואה לאחר ניכוי עליית מדד</t>
  </si>
  <si>
    <t>צבירה במשיכה לאחר ניכוי דמי ניהול</t>
  </si>
  <si>
    <t>משיכה נטו</t>
  </si>
  <si>
    <t>משיכה בשנת</t>
  </si>
  <si>
    <t>הטבלה מיועדת כדי לתת מבט כללי כמה תשואה, דמי ניהול ומס רווח הון קרטיים לגובה החיסכון בתיק השקעות או בקרן השתלמות.  (הטבלה מיועדת רק למי שקרן השתלמות היא כלי לחיסכון. ולא למי שמעוניין לצאת לשנת שבתון)</t>
  </si>
  <si>
    <t>ג. הטבלה לא מחשבת הוצאות ניהול השקעה. (זהו סעיף זניח הקיים בקרן השתלמות)</t>
  </si>
  <si>
    <t>מס 25% ריאלי במשיכה</t>
  </si>
  <si>
    <t>כמו"כ הטבלה תתן השוואה מה ריווחי יותר קרן השתלמות עם תשלום דמי ניהול גבוהים, או פתיחת תיק השקעות עם תשלום מס 25% ריאלי.</t>
  </si>
  <si>
    <t>ארי בכרמים</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</si>
</sst>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quot;₪&quot;\ * #,##0.00_ ;_ &quot;₪&quot;\ * \-#,##0.00_ ;_ &quot;₪&quot;\ * &quot;-&quot;??_ ;_ @_ "/>
    <numFmt numFmtId="164" formatCode="_ &quot;₪&quot;\ * #,##0_ ;_ &quot;₪&quot;\ * \-#,##0_ ;_ &quot;₪&quot;\ * &quot;-&quot;??_ ;_ @_ "/>
    <numFmt numFmtId="165" formatCode="&quot;₪&quot;\ #,##0"/>
    <numFmt numFmtId="166" formatCode="&quot;₪&quot;\ #,##0.00"/>
  </numFmts>
  <fonts count="17">
    <font>
      <sz val="11"/>
      <color theme="1"/>
      <name val="Arial"/>
    </font>
    <font>
      <b/>
      <sz val="15"/>
      <color rgb="FF44546A"/>
      <name val="Calibri"/>
      <family val="2"/>
    </font>
    <font>
      <b/>
      <sz val="14"/>
      <color rgb="FF44546A"/>
      <name val="Times New Roman"/>
      <family val="1"/>
    </font>
    <font>
      <b/>
      <sz val="11"/>
      <color rgb="FFFA7D00"/>
      <name val="Calibri"/>
      <family val="2"/>
    </font>
    <font>
      <b/>
      <sz val="11"/>
      <color rgb="FF3F3F3F"/>
      <name val="Calibri"/>
      <family val="2"/>
    </font>
    <font>
      <sz val="11"/>
      <color theme="1"/>
      <name val="Calibri"/>
      <family val="2"/>
    </font>
    <font>
      <b/>
      <sz val="18"/>
      <color rgb="FF44546A"/>
      <name val="Times New Roman"/>
      <family val="1"/>
    </font>
    <font>
      <sz val="11"/>
      <color rgb="FF000000"/>
      <name val="Calibri"/>
      <family val="2"/>
    </font>
    <font>
      <sz val="12"/>
      <color rgb="FF000000"/>
      <name val="&quot;Noto Sans Symbols&quot;"/>
    </font>
    <font>
      <u/>
      <sz val="12"/>
      <color rgb="FF000000"/>
      <name val="Calibri"/>
      <family val="2"/>
    </font>
    <font>
      <sz val="11"/>
      <color theme="1"/>
      <name val="Calibri"/>
      <family val="2"/>
    </font>
    <font>
      <sz val="11"/>
      <color rgb="FFFFFFFF"/>
      <name val="Calibri"/>
      <family val="2"/>
    </font>
    <font>
      <sz val="11"/>
      <color theme="1"/>
      <name val="Arial"/>
      <family val="2"/>
    </font>
    <font>
      <sz val="11"/>
      <color theme="1"/>
      <name val="Arial"/>
      <family val="2"/>
    </font>
    <font>
      <b/>
      <sz val="11"/>
      <color theme="3"/>
      <name val="Calibri"/>
      <family val="2"/>
      <charset val="177"/>
      <scheme val="minor"/>
    </font>
    <font>
      <sz val="24"/>
      <color rgb="FFC55A11"/>
      <name val="Aharoni"/>
    </font>
    <font>
      <b/>
      <sz val="12"/>
      <color rgb="FF3F3F3F"/>
      <name val="Calibri"/>
      <family val="2"/>
    </font>
  </fonts>
  <fills count="7">
    <fill>
      <patternFill patternType="none"/>
    </fill>
    <fill>
      <patternFill patternType="gray125"/>
    </fill>
    <fill>
      <patternFill patternType="solid">
        <fgColor rgb="FFF2F2F2"/>
        <bgColor rgb="FFF2F2F2"/>
      </patternFill>
    </fill>
    <fill>
      <patternFill patternType="solid">
        <fgColor rgb="FFC5E0B3"/>
        <bgColor rgb="FFC5E0B3"/>
      </patternFill>
    </fill>
    <fill>
      <patternFill patternType="solid">
        <fgColor rgb="FF4F81BD"/>
        <bgColor rgb="FF4F81BD"/>
      </patternFill>
    </fill>
    <fill>
      <patternFill patternType="solid">
        <fgColor rgb="FFC8C8C8"/>
        <bgColor rgb="FFC8C8C8"/>
      </patternFill>
    </fill>
    <fill>
      <patternFill patternType="solid">
        <fgColor rgb="FFDCE6F1"/>
        <bgColor rgb="FFDCE6F1"/>
      </patternFill>
    </fill>
  </fills>
  <borders count="13">
    <border>
      <left/>
      <right/>
      <top/>
      <bottom/>
      <diagonal/>
    </border>
    <border>
      <left/>
      <right/>
      <top/>
      <bottom style="thick">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diagonal/>
    </border>
    <border>
      <left/>
      <right/>
      <top style="thin">
        <color rgb="FF7F7F7F"/>
      </top>
      <bottom/>
      <diagonal/>
    </border>
    <border>
      <left style="thin">
        <color rgb="FF7F7F7F"/>
      </left>
      <right style="thin">
        <color rgb="FF7F7F7F"/>
      </right>
      <top/>
      <bottom style="thin">
        <color rgb="FF7F7F7F"/>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rgb="FF7F7F7F"/>
      </right>
      <top/>
      <bottom style="thin">
        <color rgb="FF7F7F7F"/>
      </bottom>
      <diagonal/>
    </border>
    <border>
      <left/>
      <right/>
      <top/>
      <bottom style="thin">
        <color indexed="64"/>
      </bottom>
      <diagonal/>
    </border>
    <border>
      <left style="thin">
        <color rgb="FF7F7F7F"/>
      </left>
      <right style="thin">
        <color indexed="64"/>
      </right>
      <top/>
      <bottom style="thin">
        <color rgb="FF7F7F7F"/>
      </bottom>
      <diagonal/>
    </border>
  </borders>
  <cellStyleXfs count="4">
    <xf numFmtId="0" fontId="0" fillId="0" borderId="0"/>
    <xf numFmtId="44" fontId="13" fillId="0" borderId="0" applyFont="0" applyFill="0" applyBorder="0" applyAlignment="0" applyProtection="0"/>
    <xf numFmtId="9" fontId="13" fillId="0" borderId="0" applyFont="0" applyFill="0" applyBorder="0" applyAlignment="0" applyProtection="0"/>
    <xf numFmtId="0" fontId="14" fillId="0" borderId="0" applyNumberFormat="0" applyFill="0" applyBorder="0" applyAlignment="0" applyProtection="0"/>
  </cellStyleXfs>
  <cellXfs count="48">
    <xf numFmtId="0" fontId="0" fillId="0" borderId="0" xfId="0" applyFont="1" applyAlignment="1"/>
    <xf numFmtId="0" fontId="2" fillId="0" borderId="2" xfId="0" applyFont="1" applyBorder="1" applyAlignment="1">
      <alignment horizontal="center" vertical="center"/>
    </xf>
    <xf numFmtId="10" fontId="3" fillId="2" borderId="2" xfId="0" applyNumberFormat="1" applyFont="1" applyFill="1" applyBorder="1" applyAlignment="1">
      <alignment horizontal="center" vertical="center"/>
    </xf>
    <xf numFmtId="0" fontId="2" fillId="0" borderId="2" xfId="0" applyFont="1" applyBorder="1" applyAlignment="1">
      <alignment horizontal="center" vertical="center"/>
    </xf>
    <xf numFmtId="0" fontId="0" fillId="0" borderId="0" xfId="0" applyFont="1"/>
    <xf numFmtId="0" fontId="2" fillId="3" borderId="2" xfId="0" applyFont="1" applyFill="1" applyBorder="1" applyAlignment="1">
      <alignment horizontal="center" vertical="center"/>
    </xf>
    <xf numFmtId="164" fontId="4" fillId="2" borderId="3" xfId="0" applyNumberFormat="1" applyFont="1" applyFill="1" applyBorder="1"/>
    <xf numFmtId="165" fontId="3" fillId="2" borderId="2" xfId="0" applyNumberFormat="1" applyFont="1" applyFill="1" applyBorder="1" applyAlignment="1">
      <alignment horizontal="center" vertical="center"/>
    </xf>
    <xf numFmtId="164" fontId="4" fillId="2" borderId="3" xfId="0" applyNumberFormat="1" applyFont="1" applyFill="1" applyBorder="1" applyAlignment="1">
      <alignment horizontal="right" vertical="center" wrapText="1"/>
    </xf>
    <xf numFmtId="0" fontId="0" fillId="0" borderId="0" xfId="0" applyFont="1" applyAlignment="1">
      <alignment horizontal="center"/>
    </xf>
    <xf numFmtId="0" fontId="6" fillId="0" borderId="0" xfId="0" applyFont="1"/>
    <xf numFmtId="1" fontId="3" fillId="2" borderId="2" xfId="0" applyNumberFormat="1" applyFont="1" applyFill="1" applyBorder="1" applyAlignment="1">
      <alignment horizontal="center" vertical="center"/>
    </xf>
    <xf numFmtId="0" fontId="7" fillId="0" borderId="0" xfId="0" applyFont="1" applyAlignment="1">
      <alignment horizontal="center"/>
    </xf>
    <xf numFmtId="1" fontId="3" fillId="2" borderId="2" xfId="0" applyNumberFormat="1" applyFont="1" applyFill="1" applyBorder="1" applyAlignment="1">
      <alignment horizontal="center" vertical="center"/>
    </xf>
    <xf numFmtId="164" fontId="5" fillId="0" borderId="0" xfId="0" applyNumberFormat="1" applyFont="1"/>
    <xf numFmtId="44" fontId="5" fillId="0" borderId="0" xfId="0" applyNumberFormat="1" applyFont="1"/>
    <xf numFmtId="0" fontId="8" fillId="0" borderId="0" xfId="0" applyFont="1" applyAlignment="1">
      <alignment horizontal="center"/>
    </xf>
    <xf numFmtId="0" fontId="8" fillId="0" borderId="0" xfId="0" applyFont="1" applyAlignment="1">
      <alignment horizontal="center"/>
    </xf>
    <xf numFmtId="0" fontId="9" fillId="0" borderId="0" xfId="0" applyFont="1" applyAlignment="1">
      <alignment horizontal="center"/>
    </xf>
    <xf numFmtId="0" fontId="10" fillId="0" borderId="0" xfId="0" applyFont="1" applyAlignment="1"/>
    <xf numFmtId="0" fontId="11" fillId="4" borderId="4" xfId="0" applyFont="1" applyFill="1" applyBorder="1" applyAlignment="1">
      <alignment horizontal="center" vertical="center"/>
    </xf>
    <xf numFmtId="0" fontId="5" fillId="5" borderId="4" xfId="0" applyFont="1" applyFill="1" applyBorder="1" applyAlignment="1">
      <alignment horizontal="center" vertical="center"/>
    </xf>
    <xf numFmtId="166" fontId="0" fillId="0" borderId="0" xfId="0" applyNumberFormat="1" applyFont="1"/>
    <xf numFmtId="0" fontId="5" fillId="0" borderId="0" xfId="0" applyFont="1" applyAlignment="1">
      <alignment horizontal="left"/>
    </xf>
    <xf numFmtId="1" fontId="5" fillId="0" borderId="0" xfId="0" applyNumberFormat="1" applyFont="1" applyAlignment="1">
      <alignment horizontal="center" vertical="center"/>
    </xf>
    <xf numFmtId="164" fontId="0" fillId="0" borderId="0" xfId="0" applyNumberFormat="1" applyFont="1"/>
    <xf numFmtId="165" fontId="0" fillId="0" borderId="0" xfId="0" applyNumberFormat="1" applyFont="1"/>
    <xf numFmtId="165" fontId="5" fillId="0" borderId="0" xfId="0" applyNumberFormat="1" applyFont="1"/>
    <xf numFmtId="165" fontId="7" fillId="6" borderId="4" xfId="0" applyNumberFormat="1" applyFont="1" applyFill="1" applyBorder="1"/>
    <xf numFmtId="0" fontId="10" fillId="0" borderId="0" xfId="0" applyFont="1"/>
    <xf numFmtId="165" fontId="10" fillId="0" borderId="0" xfId="0" applyNumberFormat="1" applyFont="1"/>
    <xf numFmtId="0" fontId="12" fillId="0" borderId="0" xfId="0" applyFont="1" applyAlignment="1"/>
    <xf numFmtId="44" fontId="3" fillId="2" borderId="2" xfId="1" applyFont="1" applyFill="1" applyBorder="1" applyAlignment="1">
      <alignment horizontal="center" vertical="center"/>
    </xf>
    <xf numFmtId="10" fontId="3" fillId="2" borderId="2" xfId="2" applyNumberFormat="1" applyFont="1" applyFill="1" applyBorder="1" applyAlignment="1">
      <alignment horizontal="center" vertical="center"/>
    </xf>
    <xf numFmtId="164" fontId="16" fillId="2" borderId="3" xfId="0" applyNumberFormat="1" applyFont="1" applyFill="1" applyBorder="1" applyAlignment="1">
      <alignment horizontal="right" vertical="center" wrapText="1"/>
    </xf>
    <xf numFmtId="164" fontId="16" fillId="2" borderId="3" xfId="0" applyNumberFormat="1" applyFont="1" applyFill="1" applyBorder="1"/>
    <xf numFmtId="0" fontId="14" fillId="0" borderId="0" xfId="3" applyAlignment="1">
      <alignment horizontal="center" vertical="center" wrapText="1"/>
    </xf>
    <xf numFmtId="0" fontId="14" fillId="0" borderId="0" xfId="3" applyAlignment="1">
      <alignment horizontal="center" vertical="center"/>
    </xf>
    <xf numFmtId="10" fontId="3" fillId="2" borderId="7" xfId="0" applyNumberFormat="1" applyFont="1" applyFill="1" applyBorder="1" applyAlignment="1">
      <alignment horizontal="center" vertical="center"/>
    </xf>
    <xf numFmtId="44" fontId="3" fillId="2" borderId="8" xfId="1" applyFont="1" applyFill="1" applyBorder="1" applyAlignment="1">
      <alignment horizontal="center" vertical="center"/>
    </xf>
    <xf numFmtId="44" fontId="3" fillId="2" borderId="10" xfId="1" applyFont="1" applyFill="1" applyBorder="1" applyAlignment="1">
      <alignment horizontal="center" vertical="center"/>
    </xf>
    <xf numFmtId="165" fontId="3" fillId="2" borderId="6" xfId="0" applyNumberFormat="1" applyFont="1" applyFill="1" applyBorder="1" applyAlignment="1">
      <alignment horizontal="center" vertical="center"/>
    </xf>
    <xf numFmtId="10" fontId="3" fillId="2" borderId="11"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2" xfId="0" applyFont="1" applyBorder="1" applyAlignment="1">
      <alignment horizontal="center" vertical="center"/>
    </xf>
    <xf numFmtId="0" fontId="1" fillId="0" borderId="1" xfId="0" applyFont="1" applyBorder="1" applyAlignment="1">
      <alignment horizontal="center"/>
    </xf>
    <xf numFmtId="0" fontId="15" fillId="0" borderId="5" xfId="0" applyFont="1" applyBorder="1" applyAlignment="1">
      <alignment horizontal="center" wrapText="1"/>
    </xf>
    <xf numFmtId="0" fontId="15" fillId="0" borderId="4" xfId="0" applyFont="1" applyBorder="1" applyAlignment="1">
      <alignment horizontal="center" wrapText="1"/>
    </xf>
  </cellXfs>
  <cellStyles count="4">
    <cellStyle name="Currency" xfId="1" builtinId="4"/>
    <cellStyle name="Normal" xfId="0" builtinId="0"/>
    <cellStyle name="Percent" xfId="2" builtinId="5"/>
    <cellStyle name="כותרת 4" xfId="3" builtin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1000"/>
  <sheetViews>
    <sheetView rightToLeft="1" tabSelected="1" workbookViewId="0">
      <selection activeCell="B21" sqref="B21"/>
    </sheetView>
  </sheetViews>
  <sheetFormatPr defaultColWidth="12.625" defaultRowHeight="15" customHeight="1"/>
  <cols>
    <col min="1" max="1" width="8.625" customWidth="1"/>
    <col min="2" max="2" width="30.125" customWidth="1"/>
    <col min="3" max="3" width="11.875" customWidth="1"/>
    <col min="4" max="4" width="15.125" customWidth="1"/>
    <col min="5" max="5" width="25" customWidth="1"/>
    <col min="6" max="6" width="37" customWidth="1"/>
    <col min="7" max="7" width="13" customWidth="1"/>
    <col min="8" max="9" width="13.625" customWidth="1"/>
    <col min="10" max="10" width="9.125" customWidth="1"/>
    <col min="11" max="11" width="5.875" customWidth="1"/>
    <col min="12" max="12" width="11.875" customWidth="1"/>
    <col min="13" max="13" width="17.125" customWidth="1"/>
    <col min="14" max="14" width="15.25" customWidth="1"/>
    <col min="15" max="15" width="11" customWidth="1"/>
    <col min="16" max="28" width="8.625" customWidth="1"/>
  </cols>
  <sheetData>
    <row r="1" spans="2:9" ht="15" customHeight="1" thickBot="1">
      <c r="B1" s="45" t="s">
        <v>0</v>
      </c>
      <c r="C1" s="45"/>
      <c r="D1" s="45"/>
      <c r="E1" s="4"/>
    </row>
    <row r="2" spans="2:9" ht="27.75" customHeight="1" thickTop="1">
      <c r="C2" s="36" t="s">
        <v>23</v>
      </c>
      <c r="D2" s="37" t="s">
        <v>22</v>
      </c>
      <c r="E2" s="4"/>
      <c r="G2" s="36" t="s">
        <v>23</v>
      </c>
      <c r="H2" s="37" t="s">
        <v>22</v>
      </c>
    </row>
    <row r="3" spans="2:9" ht="18" customHeight="1">
      <c r="B3" s="43" t="s">
        <v>1</v>
      </c>
      <c r="C3" s="38">
        <v>5.0000000000000001E-3</v>
      </c>
      <c r="D3" s="39"/>
      <c r="E3" s="4"/>
      <c r="F3" s="5" t="s">
        <v>2</v>
      </c>
      <c r="G3" s="6">
        <f>INDEX('גיליון חישובים קרן השתלמות'!AN:AN,MATCH(9.99999999999999E+307,'גיליון חישובים קרן השתלמות'!AN:AN))</f>
        <v>517440</v>
      </c>
      <c r="H3" s="6">
        <f>INDEX('גיליון חישובים תיק השקעות'!AP:AP,MATCH(9.99999999999999E+307,'גיליון חישובים תיק השקעות'!AP:AP))</f>
        <v>517440</v>
      </c>
    </row>
    <row r="4" spans="2:9" ht="18" customHeight="1">
      <c r="B4" s="44" t="s">
        <v>24</v>
      </c>
      <c r="C4" s="42"/>
      <c r="D4" s="40">
        <v>30</v>
      </c>
      <c r="E4" s="4"/>
      <c r="F4" s="5" t="s">
        <v>3</v>
      </c>
      <c r="G4" s="6">
        <f>INDEX('גיליון חישובים קרן השתלמות'!AO:AO,MATCH(9.99999999999999E+307,'גיליון חישובים קרן השתלמות'!AO:AO))</f>
        <v>520951.93068914546</v>
      </c>
      <c r="H4" s="6">
        <f>INDEX('גיליון חישובים תיק השקעות'!AQ:AQ,MATCH(9.99999999999999E+307,'גיליון חישובים תיק השקעות'!AQ:AQ))</f>
        <v>594778.78625613032</v>
      </c>
    </row>
    <row r="5" spans="2:9" ht="18" customHeight="1">
      <c r="B5" s="1" t="s">
        <v>25</v>
      </c>
      <c r="C5" s="41">
        <v>18480</v>
      </c>
      <c r="D5" s="7">
        <f>C5</f>
        <v>18480</v>
      </c>
      <c r="E5" s="4"/>
      <c r="F5" s="5" t="s">
        <v>35</v>
      </c>
      <c r="G5" s="6">
        <f>INDEX('גיליון חישובים קרן השתלמות'!AM:AM,MATCH(9.99999999999999E+307,'גיליון חישובים קרן השתלמות'!AM:AM))</f>
        <v>1038391.9306891455</v>
      </c>
      <c r="H5" s="6">
        <f>INDEX('גיליון חישובים תיק השקעות'!AO:AO,MATCH(9.99999999999999E+307,'גיליון חישובים תיק השקעות'!AO:AO))</f>
        <v>1112218.7862561303</v>
      </c>
    </row>
    <row r="6" spans="2:9" ht="18" customHeight="1">
      <c r="B6" s="1" t="s">
        <v>4</v>
      </c>
      <c r="C6" s="32"/>
      <c r="D6" s="32">
        <f>C6</f>
        <v>0</v>
      </c>
      <c r="E6" s="4"/>
      <c r="F6" s="5" t="s">
        <v>27</v>
      </c>
      <c r="G6" s="6">
        <f>INDEX('גיליון חישובים קרן השתלמות'!AP:AP,MATCH(9.99999999999999E+307,'גיליון חישובים קרן השתלמות'!AP:AP))</f>
        <v>61117.265611575749</v>
      </c>
      <c r="H6" s="6">
        <f>INDEX('גיליון חישובים תיק השקעות'!AS:AS,MATCH(9.99999999999999E+307,'גיליון חישובים תיק השקעות'!AS:AS))</f>
        <v>10440</v>
      </c>
      <c r="I6" s="10"/>
    </row>
    <row r="7" spans="2:9" ht="18" customHeight="1">
      <c r="B7" s="1" t="s">
        <v>5</v>
      </c>
      <c r="C7" s="2">
        <v>0.05</v>
      </c>
      <c r="D7" s="2">
        <f>C7</f>
        <v>0.05</v>
      </c>
      <c r="F7" s="5" t="s">
        <v>34</v>
      </c>
      <c r="G7" s="8"/>
      <c r="H7" s="6">
        <f>H4-INDEX('גיליון חישובים תיק השקעות'!AR:AR,MATCH(9.99999999999999E+307,'גיליון חישובים תיק השקעות'!AR:AR))</f>
        <v>316993.42151717673</v>
      </c>
    </row>
    <row r="8" spans="2:9" ht="18" customHeight="1">
      <c r="B8" s="1" t="s">
        <v>6</v>
      </c>
      <c r="C8" s="11">
        <v>2021</v>
      </c>
      <c r="D8" s="13">
        <f>C8</f>
        <v>2021</v>
      </c>
      <c r="F8" s="5" t="s">
        <v>40</v>
      </c>
      <c r="G8" s="8"/>
      <c r="H8" s="6">
        <f>H7*25%</f>
        <v>79248.355379294182</v>
      </c>
    </row>
    <row r="9" spans="2:9" ht="18" customHeight="1">
      <c r="B9" s="1" t="s">
        <v>37</v>
      </c>
      <c r="C9" s="13">
        <v>2049</v>
      </c>
      <c r="D9" s="13">
        <f>C9</f>
        <v>2049</v>
      </c>
      <c r="F9" s="5" t="s">
        <v>36</v>
      </c>
      <c r="G9" s="34">
        <f>G5</f>
        <v>1038391.9306891455</v>
      </c>
      <c r="H9" s="35">
        <f>H5-H8</f>
        <v>1032970.4308768362</v>
      </c>
    </row>
    <row r="10" spans="2:9" ht="18" customHeight="1">
      <c r="B10" s="3" t="s">
        <v>26</v>
      </c>
      <c r="C10" s="13"/>
      <c r="D10" s="33">
        <v>0.02</v>
      </c>
      <c r="G10" s="14"/>
      <c r="H10" s="14"/>
    </row>
    <row r="11" spans="2:9" ht="18" customHeight="1">
      <c r="C11" s="46" t="s">
        <v>0</v>
      </c>
      <c r="D11" s="46"/>
      <c r="G11" s="14"/>
      <c r="H11" s="14"/>
    </row>
    <row r="12" spans="2:9" ht="18" customHeight="1">
      <c r="C12" s="47"/>
      <c r="D12" s="47"/>
      <c r="E12" s="4"/>
      <c r="F12" s="4"/>
    </row>
    <row r="13" spans="2:9" ht="18" customHeight="1">
      <c r="C13" s="47"/>
      <c r="D13" s="47"/>
      <c r="E13" s="4"/>
      <c r="F13" s="4"/>
    </row>
    <row r="14" spans="2:9" ht="18" customHeight="1">
      <c r="C14" s="47"/>
      <c r="D14" s="47"/>
      <c r="E14" s="4"/>
      <c r="F14" s="4"/>
    </row>
    <row r="15" spans="2:9" ht="18" customHeight="1">
      <c r="E15" s="4"/>
      <c r="F15" s="4"/>
      <c r="H15" s="15"/>
      <c r="I15" s="15"/>
    </row>
    <row r="16" spans="2:9" ht="18" customHeight="1">
      <c r="E16" s="4"/>
    </row>
    <row r="17" spans="2:5" ht="18" customHeight="1">
      <c r="E17" s="12" t="s">
        <v>38</v>
      </c>
    </row>
    <row r="18" spans="2:5" ht="18" customHeight="1">
      <c r="E18" s="12" t="s">
        <v>41</v>
      </c>
    </row>
    <row r="19" spans="2:5" ht="18" customHeight="1">
      <c r="E19" s="12" t="s">
        <v>7</v>
      </c>
    </row>
    <row r="20" spans="2:5" ht="18" customHeight="1">
      <c r="B20" s="16" t="s">
        <v>8</v>
      </c>
      <c r="E20" s="12" t="s">
        <v>9</v>
      </c>
    </row>
    <row r="21" spans="2:5" ht="18" customHeight="1">
      <c r="B21" s="17" t="s">
        <v>42</v>
      </c>
      <c r="E21" s="12" t="s">
        <v>10</v>
      </c>
    </row>
    <row r="22" spans="2:5" ht="18" customHeight="1">
      <c r="B22" s="18" t="s">
        <v>11</v>
      </c>
      <c r="E22" s="12" t="s">
        <v>39</v>
      </c>
    </row>
    <row r="23" spans="2:5" ht="18" customHeight="1"/>
    <row r="24" spans="2:5" ht="18" customHeight="1"/>
    <row r="25" spans="2:5" ht="18" customHeight="1"/>
    <row r="26" spans="2:5" ht="18" customHeight="1">
      <c r="C26" s="31"/>
    </row>
    <row r="27" spans="2:5" ht="18" customHeight="1">
      <c r="C27" s="31"/>
    </row>
    <row r="28" spans="2:5" ht="18" customHeight="1"/>
    <row r="29" spans="2:5" ht="18" customHeight="1"/>
    <row r="30" spans="2:5" ht="18" customHeight="1"/>
    <row r="31" spans="2:5" ht="18" customHeight="1"/>
    <row r="32" spans="2: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row r="76" ht="18" customHeight="1"/>
    <row r="77" ht="18" customHeight="1"/>
    <row r="78" ht="18" customHeight="1"/>
    <row r="79" ht="18" customHeight="1"/>
    <row r="80"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94" ht="18" customHeight="1"/>
    <row r="95" ht="18" customHeight="1"/>
    <row r="96" ht="18" customHeight="1"/>
    <row r="97" ht="18" customHeight="1"/>
    <row r="98" ht="18" customHeight="1"/>
    <row r="99" ht="18" customHeight="1"/>
    <row r="100" ht="18" customHeight="1"/>
    <row r="101" ht="18" customHeight="1"/>
    <row r="102" ht="18" customHeight="1"/>
    <row r="103" ht="18" customHeight="1"/>
    <row r="104" ht="18" customHeight="1"/>
    <row r="105" ht="18" customHeight="1"/>
    <row r="106" ht="18" customHeight="1"/>
    <row r="107" ht="18" customHeight="1"/>
    <row r="108" ht="18" customHeight="1"/>
    <row r="109" ht="18" customHeight="1"/>
    <row r="110" ht="18" customHeight="1"/>
    <row r="111" ht="18" customHeight="1"/>
    <row r="112" ht="18" customHeight="1"/>
    <row r="113" ht="18" customHeight="1"/>
    <row r="114" ht="18" customHeight="1"/>
    <row r="115" ht="18" customHeight="1"/>
    <row r="116" ht="18" customHeight="1"/>
    <row r="117" ht="18" customHeight="1"/>
    <row r="118" ht="18" customHeight="1"/>
    <row r="119" ht="18" customHeight="1"/>
    <row r="120" ht="18" customHeight="1"/>
    <row r="121" ht="18" customHeight="1"/>
    <row r="122" ht="18" customHeight="1"/>
    <row r="123" ht="18" customHeight="1"/>
    <row r="124" ht="18" customHeight="1"/>
    <row r="125" ht="18" customHeight="1"/>
    <row r="126" ht="18" customHeight="1"/>
    <row r="127" ht="18" customHeight="1"/>
    <row r="128" ht="18" customHeight="1"/>
    <row r="129" ht="18" customHeight="1"/>
    <row r="130" ht="18" customHeight="1"/>
    <row r="131" ht="18" customHeight="1"/>
    <row r="132" ht="18" customHeight="1"/>
    <row r="133" ht="18" customHeight="1"/>
    <row r="134" ht="18" customHeight="1"/>
    <row r="135" ht="18" customHeight="1"/>
    <row r="136" ht="18" customHeight="1"/>
    <row r="137" ht="18" customHeight="1"/>
    <row r="138" ht="18" customHeight="1"/>
    <row r="139" ht="18" customHeight="1"/>
    <row r="140" ht="18" customHeight="1"/>
    <row r="141" ht="18" customHeight="1"/>
    <row r="142" ht="18" customHeight="1"/>
    <row r="143" ht="18" customHeight="1"/>
    <row r="144" ht="18" customHeight="1"/>
    <row r="145" ht="18" customHeight="1"/>
    <row r="146" ht="18" customHeight="1"/>
    <row r="147" ht="18" customHeight="1"/>
    <row r="148" ht="18" customHeight="1"/>
    <row r="149" ht="18" customHeight="1"/>
    <row r="150" ht="18" customHeight="1"/>
    <row r="151" ht="18" customHeight="1"/>
    <row r="152" ht="18" customHeight="1"/>
    <row r="153" ht="18" customHeight="1"/>
    <row r="154" ht="18" customHeight="1"/>
    <row r="155" ht="18" customHeight="1"/>
    <row r="156" ht="18" customHeight="1"/>
    <row r="157" ht="18" customHeight="1"/>
    <row r="158" ht="18" customHeight="1"/>
    <row r="159" ht="18" customHeight="1"/>
    <row r="160" ht="18" customHeight="1"/>
    <row r="161" ht="18" customHeight="1"/>
    <row r="162" ht="18" customHeight="1"/>
    <row r="163" ht="18" customHeight="1"/>
    <row r="164" ht="18" customHeight="1"/>
    <row r="165" ht="18" customHeight="1"/>
    <row r="166" ht="18" customHeight="1"/>
    <row r="167" ht="18" customHeight="1"/>
    <row r="168" ht="18" customHeight="1"/>
    <row r="169" ht="18" customHeight="1"/>
    <row r="170" ht="18" customHeight="1"/>
    <row r="171" ht="18" customHeight="1"/>
    <row r="172" ht="18" customHeight="1"/>
    <row r="173" ht="18" customHeight="1"/>
    <row r="174" ht="18" customHeight="1"/>
    <row r="175" ht="18" customHeight="1"/>
    <row r="176" ht="18" customHeight="1"/>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row r="193" ht="18" customHeight="1"/>
    <row r="194" ht="18" customHeight="1"/>
    <row r="195" ht="18" customHeight="1"/>
    <row r="196" ht="18" customHeight="1"/>
    <row r="197" ht="18" customHeight="1"/>
    <row r="198" ht="18" customHeight="1"/>
    <row r="199" ht="18" customHeight="1"/>
    <row r="200" ht="18" customHeight="1"/>
    <row r="201" ht="18" customHeight="1"/>
    <row r="202" ht="18" customHeight="1"/>
    <row r="203" ht="18" customHeight="1"/>
    <row r="204" ht="18" customHeight="1"/>
    <row r="205" ht="18" customHeight="1"/>
    <row r="206" ht="18" customHeight="1"/>
    <row r="207" ht="18" customHeight="1"/>
    <row r="208" ht="18" customHeight="1"/>
    <row r="209" ht="18" customHeight="1"/>
    <row r="210" ht="18" customHeight="1"/>
    <row r="211" ht="18" customHeight="1"/>
    <row r="212" ht="18" customHeight="1"/>
    <row r="213" ht="18" customHeight="1"/>
    <row r="214" ht="18" customHeight="1"/>
    <row r="215" ht="18" customHeight="1"/>
    <row r="216" ht="18" customHeight="1"/>
    <row r="217" ht="18" customHeight="1"/>
    <row r="218" ht="18" customHeight="1"/>
    <row r="219" ht="18" customHeight="1"/>
    <row r="220" ht="18" customHeight="1"/>
    <row r="221" ht="18" customHeight="1"/>
    <row r="222" ht="18" customHeight="1"/>
    <row r="223" ht="18" customHeight="1"/>
    <row r="224" ht="18" customHeight="1"/>
    <row r="225" ht="18" customHeight="1"/>
    <row r="226" ht="18" customHeight="1"/>
    <row r="227" ht="18" customHeight="1"/>
    <row r="228" ht="18" customHeight="1"/>
    <row r="229" ht="18" customHeight="1"/>
    <row r="230" ht="18" customHeight="1"/>
    <row r="231" ht="18" customHeight="1"/>
    <row r="232" ht="18" customHeight="1"/>
    <row r="233" ht="18" customHeight="1"/>
    <row r="234" ht="18" customHeight="1"/>
    <row r="235" ht="18" customHeight="1"/>
    <row r="236" ht="18" customHeight="1"/>
    <row r="237" ht="18" customHeight="1"/>
    <row r="238" ht="18" customHeight="1"/>
    <row r="239" ht="18" customHeight="1"/>
    <row r="240" ht="18" customHeight="1"/>
    <row r="241" ht="18" customHeight="1"/>
    <row r="242" ht="18" customHeight="1"/>
    <row r="243" ht="18" customHeight="1"/>
    <row r="244" ht="18" customHeight="1"/>
    <row r="245" ht="18" customHeight="1"/>
    <row r="246" ht="18" customHeight="1"/>
    <row r="247" ht="18" customHeight="1"/>
    <row r="248" ht="18" customHeight="1"/>
    <row r="249" ht="18" customHeight="1"/>
    <row r="250" ht="18" customHeight="1"/>
    <row r="251" ht="18" customHeight="1"/>
    <row r="252" ht="18" customHeight="1"/>
    <row r="253" ht="18" customHeight="1"/>
    <row r="254" ht="18" customHeight="1"/>
    <row r="255" ht="18" customHeight="1"/>
    <row r="256" ht="18" customHeight="1"/>
    <row r="257" ht="18" customHeight="1"/>
    <row r="258" ht="18" customHeight="1"/>
    <row r="259" ht="18" customHeight="1"/>
    <row r="260" ht="18" customHeight="1"/>
    <row r="261" ht="18" customHeight="1"/>
    <row r="262" ht="18" customHeight="1"/>
    <row r="263" ht="18" customHeight="1"/>
    <row r="264" ht="18" customHeight="1"/>
    <row r="265" ht="18" customHeight="1"/>
    <row r="266" ht="18" customHeight="1"/>
    <row r="267" ht="18" customHeight="1"/>
    <row r="268" ht="18" customHeight="1"/>
    <row r="269" ht="18" customHeight="1"/>
    <row r="270" ht="18" customHeight="1"/>
    <row r="271" ht="18" customHeight="1"/>
    <row r="272" ht="18" customHeight="1"/>
    <row r="273" ht="18" customHeight="1"/>
    <row r="274" ht="18" customHeight="1"/>
    <row r="275" ht="18" customHeight="1"/>
    <row r="276" ht="18" customHeight="1"/>
    <row r="277" ht="18" customHeight="1"/>
    <row r="278" ht="18" customHeight="1"/>
    <row r="279" ht="18" customHeight="1"/>
    <row r="280" ht="18" customHeight="1"/>
    <row r="281" ht="18" customHeight="1"/>
    <row r="282" ht="18" customHeight="1"/>
    <row r="283" ht="18" customHeight="1"/>
    <row r="284" ht="18" customHeight="1"/>
    <row r="285" ht="18" customHeight="1"/>
    <row r="286" ht="18" customHeight="1"/>
    <row r="287" ht="18" customHeight="1"/>
    <row r="288" ht="18" customHeight="1"/>
    <row r="289" ht="18" customHeight="1"/>
    <row r="290" ht="18" customHeight="1"/>
    <row r="291" ht="18" customHeight="1"/>
    <row r="292" ht="18" customHeight="1"/>
    <row r="293" ht="18" customHeight="1"/>
    <row r="294" ht="18" customHeight="1"/>
    <row r="295" ht="18" customHeight="1"/>
    <row r="296" ht="18" customHeight="1"/>
    <row r="297" ht="18" customHeight="1"/>
    <row r="298" ht="18" customHeight="1"/>
    <row r="299" ht="18" customHeight="1"/>
    <row r="300" ht="18" customHeight="1"/>
    <row r="301" ht="18" customHeight="1"/>
    <row r="302" ht="18" customHeight="1"/>
    <row r="303" ht="18" customHeight="1"/>
    <row r="304" ht="18" customHeight="1"/>
    <row r="305" ht="18" customHeight="1"/>
    <row r="306" ht="18" customHeight="1"/>
    <row r="307" ht="18" customHeight="1"/>
    <row r="308" ht="18" customHeight="1"/>
    <row r="309" ht="18" customHeight="1"/>
    <row r="310" ht="18" customHeight="1"/>
    <row r="311" ht="18" customHeight="1"/>
    <row r="312" ht="18" customHeight="1"/>
    <row r="313" ht="18" customHeight="1"/>
    <row r="314" ht="18" customHeight="1"/>
    <row r="315" ht="18" customHeight="1"/>
    <row r="316" ht="18" customHeight="1"/>
    <row r="317" ht="18" customHeight="1"/>
    <row r="318" ht="18" customHeight="1"/>
    <row r="319" ht="18" customHeight="1"/>
    <row r="320" ht="18" customHeight="1"/>
    <row r="321" ht="18" customHeight="1"/>
    <row r="322" ht="18" customHeight="1"/>
    <row r="323" ht="18" customHeight="1"/>
    <row r="324" ht="18" customHeight="1"/>
    <row r="325" ht="18" customHeight="1"/>
    <row r="326" ht="18" customHeight="1"/>
    <row r="327" ht="18" customHeight="1"/>
    <row r="328" ht="18" customHeight="1"/>
    <row r="329" ht="18" customHeight="1"/>
    <row r="330" ht="18" customHeight="1"/>
    <row r="331" ht="18" customHeight="1"/>
    <row r="332" ht="18" customHeight="1"/>
    <row r="333" ht="18" customHeight="1"/>
    <row r="334" ht="18" customHeight="1"/>
    <row r="335" ht="18" customHeight="1"/>
    <row r="336" ht="18" customHeight="1"/>
    <row r="337" ht="18" customHeight="1"/>
    <row r="338" ht="18" customHeight="1"/>
    <row r="339" ht="18" customHeight="1"/>
    <row r="340" ht="18" customHeight="1"/>
    <row r="341" ht="18" customHeight="1"/>
    <row r="342" ht="18" customHeight="1"/>
    <row r="343" ht="18" customHeight="1"/>
    <row r="344" ht="18" customHeight="1"/>
    <row r="345" ht="18" customHeight="1"/>
    <row r="346" ht="18" customHeight="1"/>
    <row r="347" ht="18" customHeight="1"/>
    <row r="348" ht="18" customHeight="1"/>
    <row r="349" ht="18" customHeight="1"/>
    <row r="350" ht="18" customHeight="1"/>
    <row r="351" ht="18" customHeight="1"/>
    <row r="352" ht="18" customHeight="1"/>
    <row r="353" ht="18" customHeight="1"/>
    <row r="354" ht="18" customHeight="1"/>
    <row r="355" ht="18" customHeight="1"/>
    <row r="356" ht="18" customHeight="1"/>
    <row r="357" ht="18" customHeight="1"/>
    <row r="358" ht="18" customHeight="1"/>
    <row r="359" ht="18" customHeight="1"/>
    <row r="360" ht="18" customHeight="1"/>
    <row r="361" ht="18" customHeight="1"/>
    <row r="362" ht="18" customHeight="1"/>
    <row r="363" ht="18" customHeight="1"/>
    <row r="364" ht="18" customHeight="1"/>
    <row r="365" ht="18" customHeight="1"/>
    <row r="366" ht="18" customHeight="1"/>
    <row r="367" ht="18" customHeight="1"/>
    <row r="368" ht="18" customHeight="1"/>
    <row r="369" ht="18" customHeight="1"/>
    <row r="370" ht="18" customHeight="1"/>
    <row r="371" ht="18" customHeight="1"/>
    <row r="372" ht="18" customHeight="1"/>
    <row r="373" ht="18" customHeight="1"/>
    <row r="374" ht="18" customHeight="1"/>
    <row r="375" ht="18" customHeight="1"/>
    <row r="376" ht="18" customHeight="1"/>
    <row r="377" ht="18" customHeight="1"/>
    <row r="378" ht="18" customHeight="1"/>
    <row r="379" ht="18" customHeight="1"/>
    <row r="380" ht="18" customHeight="1"/>
    <row r="381" ht="18" customHeight="1"/>
    <row r="382" ht="18" customHeight="1"/>
    <row r="383" ht="18" customHeight="1"/>
    <row r="384" ht="18" customHeight="1"/>
    <row r="385" ht="18" customHeight="1"/>
    <row r="386" ht="18" customHeight="1"/>
    <row r="387" ht="18" customHeight="1"/>
    <row r="388" ht="18" customHeight="1"/>
    <row r="389" ht="18" customHeight="1"/>
    <row r="390" ht="18" customHeight="1"/>
    <row r="391" ht="18" customHeight="1"/>
    <row r="392" ht="18" customHeight="1"/>
    <row r="393" ht="18" customHeight="1"/>
    <row r="394" ht="18" customHeight="1"/>
    <row r="395" ht="18" customHeight="1"/>
    <row r="396" ht="18" customHeight="1"/>
    <row r="397" ht="18" customHeight="1"/>
    <row r="398" ht="18" customHeight="1"/>
    <row r="399" ht="18" customHeight="1"/>
    <row r="400" ht="18" customHeight="1"/>
    <row r="401" ht="18" customHeight="1"/>
    <row r="402" ht="18" customHeight="1"/>
    <row r="403" ht="18" customHeight="1"/>
    <row r="404" ht="18" customHeight="1"/>
    <row r="405" ht="18" customHeight="1"/>
    <row r="406" ht="18" customHeight="1"/>
    <row r="407" ht="18" customHeight="1"/>
    <row r="408" ht="18" customHeight="1"/>
    <row r="409" ht="18" customHeight="1"/>
    <row r="410" ht="18" customHeight="1"/>
    <row r="411" ht="18" customHeight="1"/>
    <row r="412" ht="18" customHeight="1"/>
    <row r="413" ht="18" customHeight="1"/>
    <row r="414" ht="18" customHeight="1"/>
    <row r="415" ht="18" customHeight="1"/>
    <row r="416" ht="18" customHeight="1"/>
    <row r="417" ht="18" customHeight="1"/>
    <row r="418" ht="18" customHeight="1"/>
    <row r="419" ht="18" customHeight="1"/>
    <row r="420" ht="18" customHeight="1"/>
    <row r="421" ht="18" customHeight="1"/>
    <row r="422" ht="18" customHeight="1"/>
    <row r="423" ht="18" customHeight="1"/>
    <row r="424" ht="18" customHeight="1"/>
    <row r="425" ht="18" customHeight="1"/>
    <row r="426" ht="18" customHeight="1"/>
    <row r="427" ht="18" customHeight="1"/>
    <row r="428" ht="18" customHeight="1"/>
    <row r="429" ht="18" customHeight="1"/>
    <row r="430" ht="18" customHeight="1"/>
    <row r="431" ht="18" customHeight="1"/>
    <row r="432" ht="18" customHeight="1"/>
    <row r="433" ht="18" customHeight="1"/>
    <row r="434" ht="18" customHeight="1"/>
    <row r="435" ht="18" customHeight="1"/>
    <row r="436" ht="18" customHeight="1"/>
    <row r="437" ht="18" customHeight="1"/>
    <row r="438" ht="18" customHeight="1"/>
    <row r="439" ht="18" customHeight="1"/>
    <row r="440" ht="18" customHeight="1"/>
    <row r="441" ht="18" customHeight="1"/>
    <row r="442" ht="18" customHeight="1"/>
    <row r="443" ht="18" customHeight="1"/>
    <row r="444" ht="18" customHeight="1"/>
    <row r="445" ht="18" customHeight="1"/>
    <row r="446" ht="18" customHeight="1"/>
    <row r="447" ht="18" customHeight="1"/>
    <row r="448" ht="18" customHeight="1"/>
    <row r="449" ht="18" customHeight="1"/>
    <row r="450" ht="18" customHeight="1"/>
    <row r="451" ht="18" customHeight="1"/>
    <row r="452" ht="18" customHeight="1"/>
    <row r="453" ht="18" customHeight="1"/>
    <row r="454" ht="18" customHeight="1"/>
    <row r="455" ht="18" customHeight="1"/>
    <row r="456" ht="18" customHeight="1"/>
    <row r="457" ht="18" customHeight="1"/>
    <row r="458" ht="18" customHeight="1"/>
    <row r="459" ht="18" customHeight="1"/>
    <row r="460" ht="18" customHeight="1"/>
    <row r="461" ht="18" customHeight="1"/>
    <row r="462" ht="18" customHeight="1"/>
    <row r="463" ht="18" customHeight="1"/>
    <row r="464" ht="18" customHeight="1"/>
    <row r="465" ht="18" customHeight="1"/>
    <row r="466" ht="18" customHeight="1"/>
    <row r="467" ht="18" customHeight="1"/>
    <row r="468" ht="18" customHeight="1"/>
    <row r="469" ht="18" customHeight="1"/>
    <row r="470" ht="18" customHeight="1"/>
    <row r="471" ht="18" customHeight="1"/>
    <row r="472" ht="18" customHeight="1"/>
    <row r="473" ht="18" customHeight="1"/>
    <row r="474" ht="18" customHeight="1"/>
    <row r="475" ht="18" customHeight="1"/>
    <row r="476" ht="18" customHeight="1"/>
    <row r="477" ht="18" customHeight="1"/>
    <row r="478" ht="18" customHeight="1"/>
    <row r="479" ht="18" customHeight="1"/>
    <row r="480" ht="18" customHeight="1"/>
    <row r="481" ht="18" customHeight="1"/>
    <row r="482" ht="18" customHeight="1"/>
    <row r="483" ht="18" customHeight="1"/>
    <row r="484" ht="18" customHeight="1"/>
    <row r="485" ht="18" customHeight="1"/>
    <row r="486" ht="18" customHeight="1"/>
    <row r="487" ht="18" customHeight="1"/>
    <row r="488" ht="18" customHeight="1"/>
    <row r="489" ht="18" customHeight="1"/>
    <row r="490" ht="18" customHeight="1"/>
    <row r="491" ht="18" customHeight="1"/>
    <row r="492" ht="18" customHeight="1"/>
    <row r="493" ht="18" customHeight="1"/>
    <row r="494" ht="18" customHeight="1"/>
    <row r="495" ht="18" customHeight="1"/>
    <row r="496" ht="18" customHeight="1"/>
    <row r="497" ht="18" customHeight="1"/>
    <row r="498" ht="18" customHeight="1"/>
    <row r="499" ht="18" customHeight="1"/>
    <row r="500" ht="18" customHeight="1"/>
    <row r="501" ht="18" customHeight="1"/>
    <row r="502" ht="18" customHeight="1"/>
    <row r="503" ht="18" customHeight="1"/>
    <row r="504" ht="18" customHeight="1"/>
    <row r="505" ht="18" customHeight="1"/>
    <row r="506" ht="18" customHeight="1"/>
    <row r="507" ht="18" customHeight="1"/>
    <row r="508" ht="18" customHeight="1"/>
    <row r="509" ht="18" customHeight="1"/>
    <row r="510" ht="18" customHeight="1"/>
    <row r="511" ht="18" customHeight="1"/>
    <row r="512" ht="18" customHeight="1"/>
    <row r="513" ht="18" customHeight="1"/>
    <row r="514" ht="18" customHeight="1"/>
    <row r="515" ht="18" customHeight="1"/>
    <row r="516" ht="18" customHeight="1"/>
    <row r="517" ht="18" customHeight="1"/>
    <row r="518" ht="18" customHeight="1"/>
    <row r="519" ht="18" customHeight="1"/>
    <row r="520" ht="18" customHeight="1"/>
    <row r="521" ht="18" customHeight="1"/>
    <row r="522" ht="18" customHeight="1"/>
    <row r="523" ht="18" customHeight="1"/>
    <row r="524" ht="18" customHeight="1"/>
    <row r="525" ht="18" customHeight="1"/>
    <row r="526" ht="18" customHeight="1"/>
    <row r="527" ht="18" customHeight="1"/>
    <row r="528" ht="18" customHeight="1"/>
    <row r="529" ht="18" customHeight="1"/>
    <row r="530" ht="18" customHeight="1"/>
    <row r="531" ht="18" customHeight="1"/>
    <row r="532" ht="18" customHeight="1"/>
    <row r="533" ht="18" customHeight="1"/>
    <row r="534" ht="18" customHeight="1"/>
    <row r="535" ht="18" customHeight="1"/>
    <row r="536" ht="18" customHeight="1"/>
    <row r="537" ht="18" customHeight="1"/>
    <row r="538" ht="18" customHeight="1"/>
    <row r="539" ht="18" customHeight="1"/>
    <row r="540" ht="18" customHeight="1"/>
    <row r="541" ht="18" customHeight="1"/>
    <row r="542" ht="18" customHeight="1"/>
    <row r="543" ht="18" customHeight="1"/>
    <row r="544" ht="18" customHeight="1"/>
    <row r="545" ht="18" customHeight="1"/>
    <row r="546" ht="18" customHeight="1"/>
    <row r="547" ht="18" customHeight="1"/>
    <row r="548" ht="18" customHeight="1"/>
    <row r="549" ht="18" customHeight="1"/>
    <row r="550" ht="18" customHeight="1"/>
    <row r="551" ht="18" customHeight="1"/>
    <row r="552" ht="18" customHeight="1"/>
    <row r="553" ht="18" customHeight="1"/>
    <row r="554" ht="18" customHeight="1"/>
    <row r="555" ht="18" customHeight="1"/>
    <row r="556" ht="18" customHeight="1"/>
    <row r="557" ht="18" customHeight="1"/>
    <row r="558" ht="18" customHeight="1"/>
    <row r="559" ht="18" customHeight="1"/>
    <row r="560" ht="18" customHeight="1"/>
    <row r="561" ht="18" customHeight="1"/>
    <row r="562" ht="18" customHeight="1"/>
    <row r="563" ht="18" customHeight="1"/>
    <row r="564" ht="18" customHeight="1"/>
    <row r="565" ht="18" customHeight="1"/>
    <row r="566" ht="18" customHeight="1"/>
    <row r="567" ht="18" customHeight="1"/>
    <row r="568" ht="18" customHeight="1"/>
    <row r="569" ht="18" customHeight="1"/>
    <row r="570" ht="18" customHeight="1"/>
    <row r="571" ht="18" customHeight="1"/>
    <row r="572" ht="18" customHeight="1"/>
    <row r="573" ht="18" customHeight="1"/>
    <row r="574" ht="18" customHeight="1"/>
    <row r="575" ht="18" customHeight="1"/>
    <row r="576" ht="18" customHeight="1"/>
    <row r="577" ht="18" customHeight="1"/>
    <row r="578" ht="18" customHeight="1"/>
    <row r="579" ht="18" customHeight="1"/>
    <row r="580" ht="18" customHeight="1"/>
    <row r="581" ht="18" customHeight="1"/>
    <row r="582" ht="18" customHeight="1"/>
    <row r="583" ht="18" customHeight="1"/>
    <row r="584" ht="18" customHeight="1"/>
    <row r="585" ht="18" customHeight="1"/>
    <row r="586" ht="18" customHeight="1"/>
    <row r="587" ht="18" customHeight="1"/>
    <row r="588" ht="18" customHeight="1"/>
    <row r="589" ht="18" customHeight="1"/>
    <row r="590" ht="18" customHeight="1"/>
    <row r="591" ht="18" customHeight="1"/>
    <row r="592" ht="18" customHeight="1"/>
    <row r="593" ht="18" customHeight="1"/>
    <row r="594" ht="18" customHeight="1"/>
    <row r="595" ht="18" customHeight="1"/>
    <row r="596" ht="18" customHeight="1"/>
    <row r="597" ht="18" customHeight="1"/>
    <row r="598" ht="18" customHeight="1"/>
    <row r="599" ht="18" customHeight="1"/>
    <row r="600" ht="18" customHeight="1"/>
    <row r="601" ht="18" customHeight="1"/>
    <row r="602" ht="18" customHeight="1"/>
    <row r="603" ht="18" customHeight="1"/>
    <row r="604" ht="18" customHeight="1"/>
    <row r="605" ht="18" customHeight="1"/>
    <row r="606" ht="18" customHeight="1"/>
    <row r="607" ht="18" customHeight="1"/>
    <row r="608" ht="18" customHeight="1"/>
    <row r="609" ht="18" customHeight="1"/>
    <row r="610" ht="18" customHeight="1"/>
    <row r="611" ht="18" customHeight="1"/>
    <row r="612" ht="18" customHeight="1"/>
    <row r="613" ht="18" customHeight="1"/>
    <row r="614" ht="18" customHeight="1"/>
    <row r="615" ht="18" customHeight="1"/>
    <row r="616" ht="18" customHeight="1"/>
    <row r="617" ht="18" customHeight="1"/>
    <row r="618" ht="18" customHeight="1"/>
    <row r="619" ht="18" customHeight="1"/>
    <row r="620" ht="18" customHeight="1"/>
    <row r="621" ht="18" customHeight="1"/>
    <row r="622" ht="18" customHeight="1"/>
    <row r="623" ht="18" customHeight="1"/>
    <row r="624" ht="18" customHeight="1"/>
    <row r="625" ht="18" customHeight="1"/>
    <row r="626" ht="18" customHeight="1"/>
    <row r="627" ht="18" customHeight="1"/>
    <row r="628" ht="18" customHeight="1"/>
    <row r="629" ht="18" customHeight="1"/>
    <row r="630" ht="18" customHeight="1"/>
    <row r="631" ht="18" customHeight="1"/>
    <row r="632" ht="18" customHeight="1"/>
    <row r="633" ht="18" customHeight="1"/>
    <row r="634" ht="18" customHeight="1"/>
    <row r="635" ht="18" customHeight="1"/>
    <row r="636" ht="18" customHeight="1"/>
    <row r="637" ht="18" customHeight="1"/>
    <row r="638" ht="18" customHeight="1"/>
    <row r="639" ht="18" customHeight="1"/>
    <row r="640" ht="18" customHeight="1"/>
    <row r="641" ht="18" customHeight="1"/>
    <row r="642" ht="18" customHeight="1"/>
    <row r="643" ht="18" customHeight="1"/>
    <row r="644" ht="18" customHeight="1"/>
    <row r="645" ht="18" customHeight="1"/>
    <row r="646" ht="18" customHeight="1"/>
    <row r="647" ht="18" customHeight="1"/>
    <row r="648" ht="18" customHeight="1"/>
    <row r="649" ht="18" customHeight="1"/>
    <row r="650" ht="18" customHeight="1"/>
    <row r="651" ht="18" customHeight="1"/>
    <row r="652" ht="18" customHeight="1"/>
    <row r="653" ht="18" customHeight="1"/>
    <row r="654" ht="18" customHeight="1"/>
    <row r="655" ht="18" customHeight="1"/>
    <row r="656" ht="18" customHeight="1"/>
    <row r="657" ht="18" customHeight="1"/>
    <row r="658" ht="18" customHeight="1"/>
    <row r="659" ht="18" customHeight="1"/>
    <row r="660" ht="18" customHeight="1"/>
    <row r="661" ht="18" customHeight="1"/>
    <row r="662" ht="18" customHeight="1"/>
    <row r="663" ht="18" customHeight="1"/>
    <row r="664" ht="18" customHeight="1"/>
    <row r="665" ht="18" customHeight="1"/>
    <row r="666" ht="18" customHeight="1"/>
    <row r="667" ht="18" customHeight="1"/>
    <row r="668" ht="18" customHeight="1"/>
    <row r="669" ht="18" customHeight="1"/>
    <row r="670" ht="18" customHeight="1"/>
    <row r="671" ht="18" customHeight="1"/>
    <row r="672" ht="18" customHeight="1"/>
    <row r="673" ht="18" customHeight="1"/>
    <row r="674" ht="18" customHeight="1"/>
    <row r="675" ht="18" customHeight="1"/>
    <row r="676" ht="18" customHeight="1"/>
    <row r="677" ht="18" customHeight="1"/>
    <row r="678" ht="18" customHeight="1"/>
    <row r="679" ht="18" customHeight="1"/>
    <row r="680" ht="18" customHeight="1"/>
    <row r="681" ht="18" customHeight="1"/>
    <row r="682" ht="18" customHeight="1"/>
    <row r="683" ht="18" customHeight="1"/>
    <row r="684" ht="18" customHeight="1"/>
    <row r="685" ht="18" customHeight="1"/>
    <row r="686" ht="18" customHeight="1"/>
    <row r="687" ht="18" customHeight="1"/>
    <row r="688" ht="18" customHeight="1"/>
    <row r="689" ht="18" customHeight="1"/>
    <row r="690" ht="18" customHeight="1"/>
    <row r="691" ht="18" customHeight="1"/>
    <row r="692" ht="18" customHeight="1"/>
    <row r="693" ht="18" customHeight="1"/>
    <row r="694" ht="18" customHeight="1"/>
    <row r="695" ht="18" customHeight="1"/>
    <row r="696" ht="18" customHeight="1"/>
    <row r="697" ht="18" customHeight="1"/>
    <row r="698" ht="18" customHeight="1"/>
    <row r="699" ht="18" customHeight="1"/>
    <row r="700" ht="18" customHeight="1"/>
    <row r="701" ht="18" customHeight="1"/>
    <row r="702" ht="18" customHeight="1"/>
    <row r="703" ht="18" customHeight="1"/>
    <row r="704" ht="18" customHeight="1"/>
    <row r="705" ht="18" customHeight="1"/>
    <row r="706" ht="18" customHeight="1"/>
    <row r="707" ht="18" customHeight="1"/>
    <row r="708" ht="18" customHeight="1"/>
    <row r="709" ht="18" customHeight="1"/>
    <row r="710" ht="18" customHeight="1"/>
    <row r="711" ht="18" customHeight="1"/>
    <row r="712" ht="18" customHeight="1"/>
    <row r="713" ht="18" customHeight="1"/>
    <row r="714" ht="18" customHeight="1"/>
    <row r="715" ht="18" customHeight="1"/>
    <row r="716" ht="18" customHeight="1"/>
    <row r="717" ht="18" customHeight="1"/>
    <row r="718" ht="18" customHeight="1"/>
    <row r="719" ht="18" customHeight="1"/>
    <row r="720" ht="18" customHeight="1"/>
    <row r="721" ht="18" customHeight="1"/>
    <row r="722" ht="18" customHeight="1"/>
    <row r="723" ht="18" customHeight="1"/>
    <row r="724" ht="18" customHeight="1"/>
    <row r="725" ht="18" customHeight="1"/>
    <row r="726" ht="18" customHeight="1"/>
    <row r="727" ht="18" customHeight="1"/>
    <row r="728" ht="18" customHeight="1"/>
    <row r="729" ht="18" customHeight="1"/>
    <row r="730" ht="18" customHeight="1"/>
    <row r="731" ht="18" customHeight="1"/>
    <row r="732" ht="18" customHeight="1"/>
    <row r="733" ht="18" customHeight="1"/>
    <row r="734" ht="18" customHeight="1"/>
    <row r="735" ht="18" customHeight="1"/>
    <row r="736" ht="18" customHeight="1"/>
    <row r="737" ht="18" customHeight="1"/>
    <row r="738" ht="18" customHeight="1"/>
    <row r="739" ht="18" customHeight="1"/>
    <row r="740" ht="18" customHeight="1"/>
    <row r="741" ht="18" customHeight="1"/>
    <row r="742" ht="18" customHeight="1"/>
    <row r="743" ht="18" customHeight="1"/>
    <row r="744" ht="18" customHeight="1"/>
    <row r="745" ht="18" customHeight="1"/>
    <row r="746" ht="18" customHeight="1"/>
    <row r="747" ht="18" customHeight="1"/>
    <row r="748" ht="18" customHeight="1"/>
    <row r="749" ht="18" customHeight="1"/>
    <row r="750" ht="18" customHeight="1"/>
    <row r="751" ht="18" customHeight="1"/>
    <row r="752" ht="18" customHeight="1"/>
    <row r="753" ht="18" customHeight="1"/>
    <row r="754" ht="18" customHeight="1"/>
    <row r="755" ht="18" customHeight="1"/>
    <row r="756" ht="18" customHeight="1"/>
    <row r="757" ht="18" customHeight="1"/>
    <row r="758" ht="18" customHeight="1"/>
    <row r="759" ht="18" customHeight="1"/>
    <row r="760" ht="18" customHeight="1"/>
    <row r="761" ht="18" customHeight="1"/>
    <row r="762" ht="18" customHeight="1"/>
    <row r="763" ht="18" customHeight="1"/>
    <row r="764" ht="18" customHeight="1"/>
    <row r="765" ht="18" customHeight="1"/>
    <row r="766" ht="18" customHeight="1"/>
    <row r="767" ht="18" customHeight="1"/>
    <row r="768" ht="18" customHeight="1"/>
    <row r="769" ht="18" customHeight="1"/>
    <row r="770" ht="18" customHeight="1"/>
    <row r="771" ht="18" customHeight="1"/>
    <row r="772" ht="18" customHeight="1"/>
    <row r="773" ht="18" customHeight="1"/>
    <row r="774" ht="18" customHeight="1"/>
    <row r="775" ht="18" customHeight="1"/>
    <row r="776" ht="18" customHeight="1"/>
    <row r="777" ht="18" customHeight="1"/>
    <row r="778" ht="18" customHeight="1"/>
    <row r="779" ht="18" customHeight="1"/>
    <row r="780" ht="18" customHeight="1"/>
    <row r="781" ht="18" customHeight="1"/>
    <row r="782" ht="18" customHeight="1"/>
    <row r="783" ht="18" customHeight="1"/>
    <row r="784" ht="18" customHeight="1"/>
    <row r="785" ht="18" customHeight="1"/>
    <row r="786" ht="18" customHeight="1"/>
    <row r="787" ht="18" customHeight="1"/>
    <row r="788" ht="18" customHeight="1"/>
    <row r="789" ht="18" customHeight="1"/>
    <row r="790" ht="18" customHeight="1"/>
    <row r="791" ht="18" customHeight="1"/>
    <row r="792" ht="18" customHeight="1"/>
    <row r="793" ht="18" customHeight="1"/>
    <row r="794" ht="18" customHeight="1"/>
    <row r="795" ht="18" customHeight="1"/>
    <row r="796" ht="18" customHeight="1"/>
    <row r="797" ht="18" customHeight="1"/>
    <row r="798" ht="18" customHeight="1"/>
    <row r="799" ht="18" customHeight="1"/>
    <row r="800" ht="18" customHeight="1"/>
    <row r="801" ht="18" customHeight="1"/>
    <row r="802" ht="18" customHeight="1"/>
    <row r="803" ht="18" customHeight="1"/>
    <row r="804" ht="18" customHeight="1"/>
    <row r="805" ht="18" customHeight="1"/>
    <row r="806" ht="18" customHeight="1"/>
    <row r="807" ht="18" customHeight="1"/>
    <row r="808" ht="18" customHeight="1"/>
    <row r="809" ht="18" customHeight="1"/>
    <row r="810" ht="18" customHeight="1"/>
    <row r="811" ht="18" customHeight="1"/>
    <row r="812" ht="18" customHeight="1"/>
    <row r="813" ht="18" customHeight="1"/>
    <row r="814" ht="18" customHeight="1"/>
    <row r="815" ht="18" customHeight="1"/>
    <row r="816" ht="18" customHeight="1"/>
    <row r="817" ht="18" customHeight="1"/>
    <row r="818" ht="18" customHeight="1"/>
    <row r="819" ht="18" customHeight="1"/>
    <row r="820" ht="18" customHeight="1"/>
    <row r="821" ht="18" customHeight="1"/>
    <row r="822" ht="18" customHeight="1"/>
    <row r="823" ht="18" customHeight="1"/>
    <row r="824" ht="18" customHeight="1"/>
    <row r="825" ht="18" customHeight="1"/>
    <row r="826" ht="18" customHeight="1"/>
    <row r="827" ht="18" customHeight="1"/>
    <row r="828" ht="18" customHeight="1"/>
    <row r="829" ht="18" customHeight="1"/>
    <row r="830" ht="18" customHeight="1"/>
    <row r="831" ht="18" customHeight="1"/>
    <row r="832" ht="18" customHeight="1"/>
    <row r="833" ht="18" customHeight="1"/>
    <row r="834" ht="18" customHeight="1"/>
    <row r="835" ht="18" customHeight="1"/>
    <row r="836" ht="18" customHeight="1"/>
    <row r="837" ht="18" customHeight="1"/>
    <row r="838" ht="18" customHeight="1"/>
    <row r="839" ht="18" customHeight="1"/>
    <row r="840" ht="18" customHeight="1"/>
    <row r="841" ht="18" customHeight="1"/>
    <row r="842" ht="18" customHeight="1"/>
    <row r="843" ht="18" customHeight="1"/>
    <row r="844" ht="18" customHeight="1"/>
    <row r="845" ht="18" customHeight="1"/>
    <row r="846" ht="18" customHeight="1"/>
    <row r="847" ht="18" customHeight="1"/>
    <row r="848" ht="18" customHeight="1"/>
    <row r="849" ht="18" customHeight="1"/>
    <row r="850" ht="18" customHeight="1"/>
    <row r="851" ht="18" customHeight="1"/>
    <row r="852" ht="18" customHeight="1"/>
    <row r="853" ht="18" customHeight="1"/>
    <row r="854" ht="18" customHeight="1"/>
    <row r="855" ht="18" customHeight="1"/>
    <row r="856" ht="18" customHeight="1"/>
    <row r="857" ht="18" customHeight="1"/>
    <row r="858" ht="18" customHeight="1"/>
    <row r="859" ht="18" customHeight="1"/>
    <row r="860" ht="18" customHeight="1"/>
    <row r="861" ht="18" customHeight="1"/>
    <row r="862" ht="18" customHeight="1"/>
    <row r="863" ht="18" customHeight="1"/>
    <row r="864" ht="18" customHeight="1"/>
    <row r="865" ht="18" customHeight="1"/>
    <row r="866" ht="18" customHeight="1"/>
    <row r="867" ht="18" customHeight="1"/>
    <row r="868" ht="18" customHeight="1"/>
    <row r="869" ht="18" customHeight="1"/>
    <row r="870" ht="18" customHeight="1"/>
    <row r="871" ht="18" customHeight="1"/>
    <row r="872" ht="18" customHeight="1"/>
    <row r="873" ht="18" customHeight="1"/>
    <row r="874" ht="18" customHeight="1"/>
    <row r="875" ht="18" customHeight="1"/>
    <row r="876" ht="18" customHeight="1"/>
    <row r="877" ht="18" customHeight="1"/>
    <row r="878" ht="18" customHeight="1"/>
    <row r="879" ht="18" customHeight="1"/>
    <row r="880" ht="18" customHeight="1"/>
    <row r="881" ht="18" customHeight="1"/>
    <row r="882" ht="18" customHeight="1"/>
    <row r="883" ht="18" customHeight="1"/>
    <row r="884" ht="18" customHeight="1"/>
    <row r="885" ht="18" customHeight="1"/>
    <row r="886" ht="18" customHeight="1"/>
    <row r="887" ht="18" customHeight="1"/>
    <row r="888" ht="18" customHeight="1"/>
    <row r="889" ht="18" customHeight="1"/>
    <row r="890" ht="18" customHeight="1"/>
    <row r="891" ht="18" customHeight="1"/>
    <row r="892" ht="18" customHeight="1"/>
    <row r="893" ht="18" customHeight="1"/>
    <row r="894" ht="18" customHeight="1"/>
    <row r="895" ht="18" customHeight="1"/>
    <row r="896" ht="18" customHeight="1"/>
    <row r="897" ht="18" customHeight="1"/>
    <row r="898" ht="18" customHeight="1"/>
    <row r="899" ht="18" customHeight="1"/>
    <row r="900" ht="18" customHeight="1"/>
    <row r="901" ht="18" customHeight="1"/>
    <row r="902" ht="18" customHeight="1"/>
    <row r="903" ht="18" customHeight="1"/>
    <row r="904" ht="18" customHeight="1"/>
    <row r="905" ht="18" customHeight="1"/>
    <row r="906" ht="18" customHeight="1"/>
    <row r="907" ht="18" customHeight="1"/>
    <row r="908" ht="18" customHeight="1"/>
    <row r="909" ht="18" customHeight="1"/>
    <row r="910" ht="18" customHeight="1"/>
    <row r="911" ht="18" customHeight="1"/>
    <row r="912" ht="18" customHeight="1"/>
    <row r="913" ht="18" customHeight="1"/>
    <row r="914" ht="18" customHeight="1"/>
    <row r="915" ht="18" customHeight="1"/>
    <row r="916" ht="18" customHeight="1"/>
    <row r="917" ht="18" customHeight="1"/>
    <row r="918" ht="18" customHeight="1"/>
    <row r="919" ht="18" customHeight="1"/>
    <row r="920" ht="18" customHeight="1"/>
    <row r="921" ht="18" customHeight="1"/>
    <row r="922" ht="18" customHeight="1"/>
    <row r="923" ht="18" customHeight="1"/>
    <row r="924" ht="18" customHeight="1"/>
    <row r="925" ht="18" customHeight="1"/>
    <row r="926" ht="18" customHeight="1"/>
    <row r="927" ht="18" customHeight="1"/>
    <row r="928" ht="18" customHeight="1"/>
    <row r="929" ht="18" customHeight="1"/>
    <row r="930" ht="18" customHeight="1"/>
    <row r="931" ht="18" customHeight="1"/>
    <row r="932" ht="18" customHeight="1"/>
    <row r="933" ht="18" customHeight="1"/>
    <row r="934" ht="18" customHeight="1"/>
    <row r="935" ht="18" customHeight="1"/>
    <row r="936" ht="18" customHeight="1"/>
    <row r="937" ht="18" customHeight="1"/>
    <row r="938" ht="18" customHeight="1"/>
    <row r="939" ht="18" customHeight="1"/>
    <row r="940" ht="18" customHeight="1"/>
    <row r="941" ht="18" customHeight="1"/>
    <row r="942" ht="18" customHeight="1"/>
    <row r="943" ht="18" customHeight="1"/>
    <row r="944" ht="18" customHeight="1"/>
    <row r="945" ht="18" customHeight="1"/>
    <row r="946" ht="18" customHeight="1"/>
    <row r="947" ht="18" customHeight="1"/>
    <row r="948" ht="18" customHeight="1"/>
    <row r="949" ht="18" customHeight="1"/>
    <row r="950" ht="18" customHeight="1"/>
    <row r="951" ht="18" customHeight="1"/>
    <row r="952" ht="18" customHeight="1"/>
    <row r="953" ht="18" customHeight="1"/>
    <row r="954" ht="18" customHeight="1"/>
    <row r="955" ht="18" customHeight="1"/>
    <row r="956" ht="18" customHeight="1"/>
    <row r="957" ht="18" customHeight="1"/>
    <row r="958" ht="18" customHeight="1"/>
    <row r="959" ht="18" customHeight="1"/>
    <row r="960" ht="18" customHeight="1"/>
    <row r="961" ht="18" customHeight="1"/>
    <row r="962" ht="18" customHeight="1"/>
    <row r="963" ht="18" customHeight="1"/>
    <row r="964" ht="18" customHeight="1"/>
    <row r="965" ht="18" customHeight="1"/>
    <row r="966" ht="18" customHeight="1"/>
    <row r="967" ht="18" customHeight="1"/>
    <row r="968" ht="18" customHeight="1"/>
    <row r="969" ht="18" customHeight="1"/>
    <row r="970" ht="18" customHeight="1"/>
    <row r="971" ht="18" customHeight="1"/>
    <row r="972" ht="18" customHeight="1"/>
    <row r="973" ht="18" customHeight="1"/>
    <row r="974" ht="18" customHeight="1"/>
    <row r="975" ht="18" customHeight="1"/>
    <row r="976" ht="18" customHeight="1"/>
    <row r="977" ht="18" customHeight="1"/>
    <row r="978" ht="18" customHeight="1"/>
    <row r="979" ht="18" customHeight="1"/>
    <row r="980" ht="18" customHeight="1"/>
    <row r="981" ht="18" customHeight="1"/>
    <row r="982" ht="18" customHeight="1"/>
    <row r="983" ht="18" customHeight="1"/>
    <row r="984" ht="18" customHeight="1"/>
    <row r="985" ht="18" customHeight="1"/>
    <row r="986" ht="18" customHeight="1"/>
    <row r="987" ht="18" customHeight="1"/>
    <row r="988" ht="18" customHeight="1"/>
    <row r="989" ht="18" customHeight="1"/>
    <row r="990" ht="18" customHeight="1"/>
    <row r="991" ht="18" customHeight="1"/>
    <row r="992" ht="18" customHeight="1"/>
    <row r="993" ht="18" customHeight="1"/>
    <row r="994" ht="18" customHeight="1"/>
    <row r="995" ht="18" customHeight="1"/>
    <row r="996" ht="18" customHeight="1"/>
    <row r="997" ht="18" customHeight="1"/>
    <row r="998" ht="18" customHeight="1"/>
    <row r="999" ht="18" customHeight="1"/>
    <row r="1000" ht="18" customHeight="1"/>
  </sheetData>
  <mergeCells count="2">
    <mergeCell ref="B1:D1"/>
    <mergeCell ref="C11:D14"/>
  </mergeCells>
  <conditionalFormatting sqref="G9:H9">
    <cfRule type="colorScale" priority="1">
      <colorScale>
        <cfvo type="min"/>
        <cfvo type="percentile" val="50"/>
        <cfvo type="max"/>
        <color rgb="FFF8696B"/>
        <color rgb="FFFCFCFF"/>
        <color rgb="FF63BE7B"/>
      </colorScale>
    </cfRule>
  </conditionalFormatting>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Z1:AP1000"/>
  <sheetViews>
    <sheetView rightToLeft="1" workbookViewId="0"/>
  </sheetViews>
  <sheetFormatPr defaultColWidth="12.625" defaultRowHeight="15" customHeight="1"/>
  <cols>
    <col min="1" max="25" width="8.625" customWidth="1"/>
    <col min="26" max="26" width="15.75" customWidth="1"/>
    <col min="27" max="27" width="10.25" customWidth="1"/>
    <col min="28" max="29" width="13.875" customWidth="1"/>
    <col min="30" max="33" width="15.625" customWidth="1"/>
    <col min="34" max="34" width="13.875" customWidth="1"/>
    <col min="35" max="35" width="19.5" customWidth="1"/>
    <col min="36" max="36" width="13.875" customWidth="1"/>
    <col min="37" max="37" width="26.75" customWidth="1"/>
    <col min="38" max="38" width="17.875" customWidth="1"/>
    <col min="39" max="39" width="14.5" customWidth="1"/>
    <col min="40" max="40" width="9.375" customWidth="1"/>
    <col min="41" max="41" width="14.625" customWidth="1"/>
  </cols>
  <sheetData>
    <row r="1" spans="26:42" ht="19.5" customHeight="1">
      <c r="AD1" s="9"/>
      <c r="AE1" s="4"/>
      <c r="AF1" s="4"/>
      <c r="AG1" s="4"/>
    </row>
    <row r="2" spans="26:42" ht="14.25" customHeight="1">
      <c r="AD2" s="9"/>
      <c r="AE2" s="4"/>
      <c r="AF2" s="4"/>
      <c r="AG2" s="4"/>
      <c r="AO2" s="19" t="s">
        <v>12</v>
      </c>
    </row>
    <row r="3" spans="26:42" ht="14.25" customHeight="1">
      <c r="AA3" s="20" t="s">
        <v>13</v>
      </c>
      <c r="AB3" s="21" t="s">
        <v>14</v>
      </c>
      <c r="AC3" s="22"/>
      <c r="AD3" s="20" t="s">
        <v>15</v>
      </c>
      <c r="AE3" s="20" t="s">
        <v>16</v>
      </c>
      <c r="AF3" s="20" t="s">
        <v>17</v>
      </c>
      <c r="AG3" s="20" t="s">
        <v>18</v>
      </c>
      <c r="AH3" s="21" t="s">
        <v>1</v>
      </c>
      <c r="AI3" s="20" t="s">
        <v>19</v>
      </c>
      <c r="AJ3" s="21" t="s">
        <v>20</v>
      </c>
      <c r="AK3" s="20" t="s">
        <v>21</v>
      </c>
      <c r="AL3" s="20" t="s">
        <v>32</v>
      </c>
      <c r="AM3" s="29" t="s">
        <v>16</v>
      </c>
      <c r="AN3" s="29" t="s">
        <v>33</v>
      </c>
      <c r="AO3" s="29" t="s">
        <v>17</v>
      </c>
      <c r="AP3" s="29" t="s">
        <v>1</v>
      </c>
    </row>
    <row r="4" spans="26:42" ht="14.25" customHeight="1">
      <c r="Z4" s="23" t="str">
        <f>IF(AA4&gt;='גליון הזנת נתונים אישיים'!C$9,AO$2,"")</f>
        <v/>
      </c>
      <c r="AA4" s="24">
        <f>'גליון הזנת נתונים אישיים'!C8</f>
        <v>2021</v>
      </c>
      <c r="AB4" s="25" t="e">
        <f t="shared" ref="AB4:AB84" si="0">AJ4/12</f>
        <v>#VALUE!</v>
      </c>
      <c r="AC4" s="22"/>
      <c r="AD4" s="26">
        <f>'גליון הזנת נתונים אישיים'!C$5+'גליון הזנת נתונים אישיים'!C$6</f>
        <v>18480</v>
      </c>
      <c r="AE4" s="26">
        <f>AD4</f>
        <v>18480</v>
      </c>
      <c r="AF4" s="26">
        <f>AE4*'גליון הזנת נתונים אישיים'!C$7</f>
        <v>924</v>
      </c>
      <c r="AG4" s="27">
        <f>AE4+AF4</f>
        <v>19404</v>
      </c>
      <c r="AH4" s="22">
        <f>AG4*'גליון הזנת נתונים אישיים'!C$3</f>
        <v>97.02</v>
      </c>
      <c r="AI4" s="28">
        <f t="shared" ref="AI4:AI84" si="1">AG4-AH4</f>
        <v>19306.98</v>
      </c>
      <c r="AJ4" s="22" t="str">
        <f>IF(Z4=AO$2,AK3*'גליון הזנת נתונים אישיים'!#REF!,"")</f>
        <v/>
      </c>
      <c r="AK4" s="27">
        <f t="shared" ref="AK4:AK84" si="2">AI4-SUM(AJ4)</f>
        <v>19306.98</v>
      </c>
      <c r="AL4" s="27">
        <f>SUM(AH$4:AH4)</f>
        <v>97.02</v>
      </c>
      <c r="AM4" s="29" t="str">
        <f>IF(AA4='גליון הזנת נתונים אישיים'!C$9,AI4,"")</f>
        <v/>
      </c>
      <c r="AN4" s="27" t="str">
        <f>IF(AM4=AI4,SUM(AD3:AD$4),"")</f>
        <v/>
      </c>
      <c r="AO4" s="14" t="str">
        <f>IF(AM4=AI4,AM4-AN4,"")</f>
        <v/>
      </c>
      <c r="AP4" s="14" t="str">
        <f t="shared" ref="AP4:AP68" si="3">IF(AM4=AI3,AL3,"")</f>
        <v/>
      </c>
    </row>
    <row r="5" spans="26:42" ht="14.25" customHeight="1">
      <c r="Z5" s="23" t="str">
        <f>IF(AA5&gt;='גליון הזנת נתונים אישיים'!C$9,AO$2,"")</f>
        <v/>
      </c>
      <c r="AA5" s="24">
        <f t="shared" ref="AA5:AA84" si="4">AA4+1</f>
        <v>2022</v>
      </c>
      <c r="AB5" s="25" t="e">
        <f t="shared" si="0"/>
        <v>#VALUE!</v>
      </c>
      <c r="AC5" s="22"/>
      <c r="AD5" s="26">
        <f>'גליון הזנת נתונים אישיים'!C$5</f>
        <v>18480</v>
      </c>
      <c r="AE5" s="26">
        <f>AD5+AK4</f>
        <v>37786.979999999996</v>
      </c>
      <c r="AF5" s="26">
        <f>AE5*'גליון הזנת נתונים אישיים'!C$7</f>
        <v>1889.3489999999999</v>
      </c>
      <c r="AG5" s="27">
        <f t="shared" ref="AG5:AG84" si="5">AE5+AF5</f>
        <v>39676.328999999998</v>
      </c>
      <c r="AH5" s="22">
        <f>AG5*'גליון הזנת נתונים אישיים'!C$3</f>
        <v>198.38164499999999</v>
      </c>
      <c r="AI5" s="28">
        <f t="shared" si="1"/>
        <v>39477.947354999997</v>
      </c>
      <c r="AJ5" s="22" t="str">
        <f>IF(Z5=AO$2,AK4*'גליון הזנת נתונים אישיים'!#REF!,"")</f>
        <v/>
      </c>
      <c r="AK5" s="27">
        <f t="shared" si="2"/>
        <v>39477.947354999997</v>
      </c>
      <c r="AL5" s="27">
        <f>SUM(AH$4:AH5)</f>
        <v>295.40164499999997</v>
      </c>
      <c r="AM5" s="29" t="str">
        <f>IF(AA5='גליון הזנת נתונים אישיים'!C$9,AI4,"")</f>
        <v/>
      </c>
      <c r="AN5" s="27" t="str">
        <f>IF(AM5=AI4,SUM(AD4:AD$4),"")</f>
        <v/>
      </c>
      <c r="AO5" s="14" t="str">
        <f t="shared" ref="AO5:AO36" si="6">IF(AM5=AI4,AM5-AN5,"")</f>
        <v/>
      </c>
      <c r="AP5" s="14" t="str">
        <f t="shared" si="3"/>
        <v/>
      </c>
    </row>
    <row r="6" spans="26:42" ht="14.25" customHeight="1">
      <c r="Z6" s="23" t="str">
        <f>IF(AA6&gt;='גליון הזנת נתונים אישיים'!C$9,AO$2,"")</f>
        <v/>
      </c>
      <c r="AA6" s="24">
        <f t="shared" si="4"/>
        <v>2023</v>
      </c>
      <c r="AB6" s="25" t="e">
        <f t="shared" si="0"/>
        <v>#VALUE!</v>
      </c>
      <c r="AC6" s="22"/>
      <c r="AD6" s="26">
        <f>'גליון הזנת נתונים אישיים'!C$5</f>
        <v>18480</v>
      </c>
      <c r="AE6" s="26">
        <f t="shared" ref="AE6:AE84" si="7">AD6+AK5</f>
        <v>57957.947354999997</v>
      </c>
      <c r="AF6" s="26">
        <f>AE6*'גליון הזנת נתונים אישיים'!C$7</f>
        <v>2897.8973677499998</v>
      </c>
      <c r="AG6" s="27">
        <f t="shared" si="5"/>
        <v>60855.84472275</v>
      </c>
      <c r="AH6" s="22">
        <f>AG6*'גליון הזנת נתונים אישיים'!C$3</f>
        <v>304.27922361374999</v>
      </c>
      <c r="AI6" s="28">
        <f t="shared" si="1"/>
        <v>60551.565499136253</v>
      </c>
      <c r="AJ6" s="22" t="str">
        <f>IF(Z6=AO$2,AK5*'גליון הזנת נתונים אישיים'!#REF!,"")</f>
        <v/>
      </c>
      <c r="AK6" s="27">
        <f t="shared" si="2"/>
        <v>60551.565499136253</v>
      </c>
      <c r="AL6" s="27">
        <f>SUM(AH$4:AH6)</f>
        <v>599.68086861374991</v>
      </c>
      <c r="AM6" s="29" t="str">
        <f>IF(AA6='גליון הזנת נתונים אישיים'!C$9,AI5,"")</f>
        <v/>
      </c>
      <c r="AN6" s="27" t="str">
        <f>IF(AM6=AI5,SUM(AD$4:AD5),"")</f>
        <v/>
      </c>
      <c r="AO6" s="14" t="str">
        <f t="shared" si="6"/>
        <v/>
      </c>
      <c r="AP6" s="14" t="str">
        <f t="shared" si="3"/>
        <v/>
      </c>
    </row>
    <row r="7" spans="26:42" ht="14.25" customHeight="1">
      <c r="Z7" s="23" t="str">
        <f>IF(AA7&gt;='גליון הזנת נתונים אישיים'!C$9,AO$2,"")</f>
        <v/>
      </c>
      <c r="AA7" s="24">
        <f t="shared" si="4"/>
        <v>2024</v>
      </c>
      <c r="AB7" s="25" t="e">
        <f t="shared" si="0"/>
        <v>#VALUE!</v>
      </c>
      <c r="AC7" s="22"/>
      <c r="AD7" s="26">
        <f>'גליון הזנת נתונים אישיים'!C$5</f>
        <v>18480</v>
      </c>
      <c r="AE7" s="26">
        <f t="shared" si="7"/>
        <v>79031.565499136253</v>
      </c>
      <c r="AF7" s="26">
        <f>AE7*'גליון הזנת נתונים אישיים'!C$7</f>
        <v>3951.5782749568129</v>
      </c>
      <c r="AG7" s="27">
        <f t="shared" si="5"/>
        <v>82983.143774093071</v>
      </c>
      <c r="AH7" s="22">
        <f>AG7*'גליון הזנת נתונים אישיים'!C$3</f>
        <v>414.91571887046535</v>
      </c>
      <c r="AI7" s="28">
        <f t="shared" si="1"/>
        <v>82568.2280552226</v>
      </c>
      <c r="AJ7" s="22" t="str">
        <f>IF(Z7=AO$2,AK6*'גליון הזנת נתונים אישיים'!#REF!,"")</f>
        <v/>
      </c>
      <c r="AK7" s="27">
        <f t="shared" si="2"/>
        <v>82568.2280552226</v>
      </c>
      <c r="AL7" s="27">
        <f>SUM(AH$4:AH7)</f>
        <v>1014.5965874842152</v>
      </c>
      <c r="AM7" s="29" t="str">
        <f>IF(AA7='גליון הזנת נתונים אישיים'!C$9,AI6,"")</f>
        <v/>
      </c>
      <c r="AN7" s="27" t="str">
        <f>IF(AM7=AI6,SUM(AD$4:AD6),"")</f>
        <v/>
      </c>
      <c r="AO7" s="14" t="str">
        <f t="shared" si="6"/>
        <v/>
      </c>
      <c r="AP7" s="14" t="str">
        <f t="shared" si="3"/>
        <v/>
      </c>
    </row>
    <row r="8" spans="26:42" ht="14.25" customHeight="1">
      <c r="Z8" s="23" t="str">
        <f>IF(AA8&gt;='גליון הזנת נתונים אישיים'!C$9,AO$2,"")</f>
        <v/>
      </c>
      <c r="AA8" s="24">
        <f t="shared" si="4"/>
        <v>2025</v>
      </c>
      <c r="AB8" s="25" t="e">
        <f t="shared" si="0"/>
        <v>#VALUE!</v>
      </c>
      <c r="AC8" s="22"/>
      <c r="AD8" s="26">
        <f>'גליון הזנת נתונים אישיים'!C$5</f>
        <v>18480</v>
      </c>
      <c r="AE8" s="26">
        <f t="shared" si="7"/>
        <v>101048.2280552226</v>
      </c>
      <c r="AF8" s="26">
        <f>AE8*'גליון הזנת נתונים אישיים'!C$7</f>
        <v>5052.4114027611304</v>
      </c>
      <c r="AG8" s="27">
        <f t="shared" si="5"/>
        <v>106100.63945798374</v>
      </c>
      <c r="AH8" s="22">
        <f>AG8*'גליון הזנת נתונים אישיים'!C$3</f>
        <v>530.50319728991872</v>
      </c>
      <c r="AI8" s="28">
        <f t="shared" si="1"/>
        <v>105570.13626069382</v>
      </c>
      <c r="AJ8" s="22" t="str">
        <f>IF(Z8=AO$2,AK7*'גליון הזנת נתונים אישיים'!#REF!,"")</f>
        <v/>
      </c>
      <c r="AK8" s="27">
        <f t="shared" si="2"/>
        <v>105570.13626069382</v>
      </c>
      <c r="AL8" s="27">
        <f>SUM(AH$4:AH8)</f>
        <v>1545.0997847741339</v>
      </c>
      <c r="AM8" s="29" t="str">
        <f>IF(AA8='גליון הזנת נתונים אישיים'!C$9,AI7,"")</f>
        <v/>
      </c>
      <c r="AN8" s="27" t="str">
        <f>IF(AM8=AI7,SUM(AD$4:AD7),"")</f>
        <v/>
      </c>
      <c r="AO8" s="14" t="str">
        <f t="shared" si="6"/>
        <v/>
      </c>
      <c r="AP8" s="14" t="str">
        <f t="shared" si="3"/>
        <v/>
      </c>
    </row>
    <row r="9" spans="26:42" ht="14.25" customHeight="1">
      <c r="Z9" s="23" t="str">
        <f>IF(AA9&gt;='גליון הזנת נתונים אישיים'!C$9,AO$2,"")</f>
        <v/>
      </c>
      <c r="AA9" s="24">
        <f t="shared" si="4"/>
        <v>2026</v>
      </c>
      <c r="AB9" s="25" t="e">
        <f t="shared" si="0"/>
        <v>#VALUE!</v>
      </c>
      <c r="AC9" s="22"/>
      <c r="AD9" s="26">
        <f>'גליון הזנת נתונים אישיים'!C$5</f>
        <v>18480</v>
      </c>
      <c r="AE9" s="26">
        <f t="shared" si="7"/>
        <v>124050.13626069382</v>
      </c>
      <c r="AF9" s="26">
        <f>AE9*'גליון הזנת נתונים אישיים'!C$7</f>
        <v>6202.5068130346917</v>
      </c>
      <c r="AG9" s="27">
        <f t="shared" si="5"/>
        <v>130252.64307372851</v>
      </c>
      <c r="AH9" s="22">
        <f>AG9*'גליון הזנת נתונים אישיים'!C$3</f>
        <v>651.26321536864259</v>
      </c>
      <c r="AI9" s="28">
        <f t="shared" si="1"/>
        <v>129601.37985835987</v>
      </c>
      <c r="AJ9" s="22" t="str">
        <f>IF(Z9=AO$2,AK8*'גליון הזנת נתונים אישיים'!#REF!,"")</f>
        <v/>
      </c>
      <c r="AK9" s="27">
        <f t="shared" si="2"/>
        <v>129601.37985835987</v>
      </c>
      <c r="AL9" s="27">
        <f>SUM(AH$4:AH9)</f>
        <v>2196.3630001427764</v>
      </c>
      <c r="AM9" s="29" t="str">
        <f>IF(AA9='גליון הזנת נתונים אישיים'!C$9,AI8,"")</f>
        <v/>
      </c>
      <c r="AN9" s="27" t="str">
        <f>IF(AM9=AI8,SUM(AD$4:AD8),"")</f>
        <v/>
      </c>
      <c r="AO9" s="14" t="str">
        <f t="shared" si="6"/>
        <v/>
      </c>
      <c r="AP9" s="14" t="str">
        <f t="shared" si="3"/>
        <v/>
      </c>
    </row>
    <row r="10" spans="26:42" ht="14.25" customHeight="1">
      <c r="Z10" s="23" t="str">
        <f>IF(AA10&gt;='גליון הזנת נתונים אישיים'!C$9,AO$2,"")</f>
        <v/>
      </c>
      <c r="AA10" s="24">
        <f t="shared" si="4"/>
        <v>2027</v>
      </c>
      <c r="AB10" s="25" t="e">
        <f t="shared" si="0"/>
        <v>#VALUE!</v>
      </c>
      <c r="AC10" s="22"/>
      <c r="AD10" s="26">
        <f>'גליון הזנת נתונים אישיים'!C$5</f>
        <v>18480</v>
      </c>
      <c r="AE10" s="26">
        <f t="shared" si="7"/>
        <v>148081.37985835987</v>
      </c>
      <c r="AF10" s="26">
        <f>AE10*'גליון הזנת נתונים אישיים'!C$7</f>
        <v>7404.0689929179935</v>
      </c>
      <c r="AG10" s="27">
        <f t="shared" si="5"/>
        <v>155485.44885127788</v>
      </c>
      <c r="AH10" s="22">
        <f>AG10*'גליון הזנת נתונים אישיים'!C$3</f>
        <v>777.42724425638937</v>
      </c>
      <c r="AI10" s="28">
        <f t="shared" si="1"/>
        <v>154708.02160702148</v>
      </c>
      <c r="AJ10" s="22" t="str">
        <f>IF(Z10=AO$2,AK9*'גליון הזנת נתונים אישיים'!#REF!,"")</f>
        <v/>
      </c>
      <c r="AK10" s="27">
        <f t="shared" si="2"/>
        <v>154708.02160702148</v>
      </c>
      <c r="AL10" s="27">
        <f>SUM(AH$4:AH10)</f>
        <v>2973.7902443991657</v>
      </c>
      <c r="AM10" s="29" t="str">
        <f>IF(AA10='גליון הזנת נתונים אישיים'!C$9,AI9,"")</f>
        <v/>
      </c>
      <c r="AN10" s="27" t="str">
        <f>IF(AM10=AI9,SUM(AD$4:AD9),"")</f>
        <v/>
      </c>
      <c r="AO10" s="14" t="str">
        <f t="shared" si="6"/>
        <v/>
      </c>
      <c r="AP10" s="14" t="str">
        <f t="shared" si="3"/>
        <v/>
      </c>
    </row>
    <row r="11" spans="26:42" ht="14.25" customHeight="1">
      <c r="Z11" s="23" t="str">
        <f>IF(AA11&gt;='גליון הזנת נתונים אישיים'!C$9,AO$2,"")</f>
        <v/>
      </c>
      <c r="AA11" s="24">
        <f t="shared" si="4"/>
        <v>2028</v>
      </c>
      <c r="AB11" s="25" t="e">
        <f t="shared" si="0"/>
        <v>#VALUE!</v>
      </c>
      <c r="AC11" s="22"/>
      <c r="AD11" s="26">
        <f>'גליון הזנת נתונים אישיים'!C$5</f>
        <v>18480</v>
      </c>
      <c r="AE11" s="26">
        <f t="shared" si="7"/>
        <v>173188.02160702148</v>
      </c>
      <c r="AF11" s="26">
        <f>AE11*'גליון הזנת נתונים אישיים'!C$7</f>
        <v>8659.4010803510737</v>
      </c>
      <c r="AG11" s="27">
        <f t="shared" si="5"/>
        <v>181847.42268737254</v>
      </c>
      <c r="AH11" s="22">
        <f>AG11*'גליון הזנת נתונים אישיים'!C$3</f>
        <v>909.23711343686273</v>
      </c>
      <c r="AI11" s="28">
        <f t="shared" si="1"/>
        <v>180938.18557393568</v>
      </c>
      <c r="AJ11" s="22" t="str">
        <f>IF(Z11=AO$2,AK10*'גליון הזנת נתונים אישיים'!#REF!,"")</f>
        <v/>
      </c>
      <c r="AK11" s="27">
        <f t="shared" si="2"/>
        <v>180938.18557393568</v>
      </c>
      <c r="AL11" s="27">
        <f>SUM(AH$4:AH11)</f>
        <v>3883.0273578360284</v>
      </c>
      <c r="AM11" s="29" t="str">
        <f>IF(AA11='גליון הזנת נתונים אישיים'!C$9,AI10,"")</f>
        <v/>
      </c>
      <c r="AN11" s="27" t="str">
        <f>IF(AM11=AI10,SUM(AD$4:AD10),"")</f>
        <v/>
      </c>
      <c r="AO11" s="14" t="str">
        <f t="shared" si="6"/>
        <v/>
      </c>
      <c r="AP11" s="14" t="str">
        <f t="shared" si="3"/>
        <v/>
      </c>
    </row>
    <row r="12" spans="26:42" ht="14.25" customHeight="1">
      <c r="Z12" s="23" t="str">
        <f>IF(AA12&gt;='גליון הזנת נתונים אישיים'!C$9,AO$2,"")</f>
        <v/>
      </c>
      <c r="AA12" s="24">
        <f t="shared" si="4"/>
        <v>2029</v>
      </c>
      <c r="AB12" s="25" t="e">
        <f t="shared" si="0"/>
        <v>#VALUE!</v>
      </c>
      <c r="AC12" s="22"/>
      <c r="AD12" s="26">
        <f>'גליון הזנת נתונים אישיים'!C$5</f>
        <v>18480</v>
      </c>
      <c r="AE12" s="26">
        <f t="shared" si="7"/>
        <v>199418.18557393568</v>
      </c>
      <c r="AF12" s="26">
        <f>AE12*'גליון הזנת נתונים אישיים'!C$7</f>
        <v>9970.9092786967849</v>
      </c>
      <c r="AG12" s="27">
        <f t="shared" si="5"/>
        <v>209389.09485263246</v>
      </c>
      <c r="AH12" s="22">
        <f>AG12*'גליון הזנת נתונים אישיים'!C$3</f>
        <v>1046.9454742631624</v>
      </c>
      <c r="AI12" s="28">
        <f t="shared" si="1"/>
        <v>208342.1493783693</v>
      </c>
      <c r="AJ12" s="22" t="str">
        <f>IF(Z12=AO$2,AK11*'גליון הזנת נתונים אישיים'!#REF!,"")</f>
        <v/>
      </c>
      <c r="AK12" s="27">
        <f t="shared" si="2"/>
        <v>208342.1493783693</v>
      </c>
      <c r="AL12" s="27">
        <f>SUM(AH$4:AH12)</f>
        <v>4929.9728320991908</v>
      </c>
      <c r="AM12" s="29" t="str">
        <f>IF(AA12='גליון הזנת נתונים אישיים'!C$9,AI11,"")</f>
        <v/>
      </c>
      <c r="AN12" s="27" t="str">
        <f>IF(AM12=AI11,SUM(AD$4:AD11),"")</f>
        <v/>
      </c>
      <c r="AO12" s="14" t="str">
        <f t="shared" si="6"/>
        <v/>
      </c>
      <c r="AP12" s="14" t="str">
        <f t="shared" si="3"/>
        <v/>
      </c>
    </row>
    <row r="13" spans="26:42" ht="14.25" customHeight="1">
      <c r="Z13" s="23" t="str">
        <f>IF(AA13&gt;='גליון הזנת נתונים אישיים'!C$9,AO$2,"")</f>
        <v/>
      </c>
      <c r="AA13" s="24">
        <f t="shared" si="4"/>
        <v>2030</v>
      </c>
      <c r="AB13" s="25" t="e">
        <f t="shared" si="0"/>
        <v>#VALUE!</v>
      </c>
      <c r="AC13" s="22"/>
      <c r="AD13" s="26">
        <f>'גליון הזנת נתונים אישיים'!C$5</f>
        <v>18480</v>
      </c>
      <c r="AE13" s="26">
        <f t="shared" si="7"/>
        <v>226822.1493783693</v>
      </c>
      <c r="AF13" s="26">
        <f>AE13*'גליון הזנת נתונים אישיים'!C$7</f>
        <v>11341.107468918466</v>
      </c>
      <c r="AG13" s="27">
        <f t="shared" si="5"/>
        <v>238163.25684728776</v>
      </c>
      <c r="AH13" s="22">
        <f>AG13*'גליון הזנת נתונים אישיים'!C$3</f>
        <v>1190.8162842364388</v>
      </c>
      <c r="AI13" s="28">
        <f t="shared" si="1"/>
        <v>236972.44056305132</v>
      </c>
      <c r="AJ13" s="22" t="str">
        <f>IF(Z13=AO$2,AK12*'גליון הזנת נתונים אישיים'!#REF!,"")</f>
        <v/>
      </c>
      <c r="AK13" s="27">
        <f t="shared" si="2"/>
        <v>236972.44056305132</v>
      </c>
      <c r="AL13" s="27">
        <f>SUM(AH$4:AH13)</f>
        <v>6120.7891163356298</v>
      </c>
      <c r="AM13" s="29" t="str">
        <f>IF(AA13='גליון הזנת נתונים אישיים'!C$9,AI12,"")</f>
        <v/>
      </c>
      <c r="AN13" s="27" t="str">
        <f>IF(AM13=AI12,SUM(AD$4:AD12),"")</f>
        <v/>
      </c>
      <c r="AO13" s="14" t="str">
        <f t="shared" si="6"/>
        <v/>
      </c>
      <c r="AP13" s="14" t="str">
        <f t="shared" si="3"/>
        <v/>
      </c>
    </row>
    <row r="14" spans="26:42" ht="14.25" customHeight="1">
      <c r="Z14" s="23" t="str">
        <f>IF(AA14&gt;='גליון הזנת נתונים אישיים'!C$9,AO$2,"")</f>
        <v/>
      </c>
      <c r="AA14" s="24">
        <f t="shared" si="4"/>
        <v>2031</v>
      </c>
      <c r="AB14" s="25" t="e">
        <f t="shared" si="0"/>
        <v>#VALUE!</v>
      </c>
      <c r="AC14" s="22"/>
      <c r="AD14" s="26">
        <f>'גליון הזנת נתונים אישיים'!C$5</f>
        <v>18480</v>
      </c>
      <c r="AE14" s="26">
        <f t="shared" si="7"/>
        <v>255452.44056305132</v>
      </c>
      <c r="AF14" s="26">
        <f>AE14*'גליון הזנת נתונים אישיים'!C$7</f>
        <v>12772.622028152568</v>
      </c>
      <c r="AG14" s="27">
        <f t="shared" si="5"/>
        <v>268225.0625912039</v>
      </c>
      <c r="AH14" s="22">
        <f>AG14*'גליון הזנת נתונים אישיים'!C$3</f>
        <v>1341.1253129560196</v>
      </c>
      <c r="AI14" s="28">
        <f t="shared" si="1"/>
        <v>266883.9372782479</v>
      </c>
      <c r="AJ14" s="22" t="str">
        <f>IF(Z14=AO$2,AK13*'גליון הזנת נתונים אישיים'!#REF!,"")</f>
        <v/>
      </c>
      <c r="AK14" s="27">
        <f t="shared" si="2"/>
        <v>266883.9372782479</v>
      </c>
      <c r="AL14" s="27">
        <f>SUM(AH$4:AH14)</f>
        <v>7461.9144292916499</v>
      </c>
      <c r="AM14" s="29" t="str">
        <f>IF(AA14='גליון הזנת נתונים אישיים'!C$9,AI13,"")</f>
        <v/>
      </c>
      <c r="AN14" s="27" t="str">
        <f>IF(AM14=AI13,SUM(AD$4:AD13),"")</f>
        <v/>
      </c>
      <c r="AO14" s="14" t="str">
        <f t="shared" si="6"/>
        <v/>
      </c>
      <c r="AP14" s="14" t="str">
        <f t="shared" si="3"/>
        <v/>
      </c>
    </row>
    <row r="15" spans="26:42" ht="14.25" customHeight="1">
      <c r="Z15" s="23" t="str">
        <f>IF(AA15&gt;='גליון הזנת נתונים אישיים'!C$9,AO$2,"")</f>
        <v/>
      </c>
      <c r="AA15" s="24">
        <f t="shared" si="4"/>
        <v>2032</v>
      </c>
      <c r="AB15" s="25" t="e">
        <f t="shared" si="0"/>
        <v>#VALUE!</v>
      </c>
      <c r="AC15" s="22"/>
      <c r="AD15" s="26">
        <f>'גליון הזנת נתונים אישיים'!C$5</f>
        <v>18480</v>
      </c>
      <c r="AE15" s="26">
        <f t="shared" si="7"/>
        <v>285363.9372782479</v>
      </c>
      <c r="AF15" s="26">
        <f>AE15*'גליון הזנת נתונים אישיים'!C$7</f>
        <v>14268.196863912395</v>
      </c>
      <c r="AG15" s="27">
        <f t="shared" si="5"/>
        <v>299632.1341421603</v>
      </c>
      <c r="AH15" s="22">
        <f>AG15*'גליון הזנת נתונים אישיים'!C$3</f>
        <v>1498.1606707108015</v>
      </c>
      <c r="AI15" s="28">
        <f t="shared" si="1"/>
        <v>298133.97347144951</v>
      </c>
      <c r="AJ15" s="22" t="str">
        <f>IF(Z15=AO$2,AK14*'גליון הזנת נתונים אישיים'!#REF!,"")</f>
        <v/>
      </c>
      <c r="AK15" s="27">
        <f t="shared" si="2"/>
        <v>298133.97347144951</v>
      </c>
      <c r="AL15" s="27">
        <f>SUM(AH$4:AH15)</f>
        <v>8960.075100002452</v>
      </c>
      <c r="AM15" s="29" t="str">
        <f>IF(AA15='גליון הזנת נתונים אישיים'!C$9,AI14,"")</f>
        <v/>
      </c>
      <c r="AN15" s="27" t="str">
        <f>IF(AM15=AI14,SUM(AD$4:AD14),"")</f>
        <v/>
      </c>
      <c r="AO15" s="14" t="str">
        <f t="shared" si="6"/>
        <v/>
      </c>
      <c r="AP15" s="14" t="str">
        <f t="shared" si="3"/>
        <v/>
      </c>
    </row>
    <row r="16" spans="26:42" ht="14.25" customHeight="1">
      <c r="Z16" s="23" t="str">
        <f>IF(AA16&gt;='גליון הזנת נתונים אישיים'!C$9,AO$2,"")</f>
        <v/>
      </c>
      <c r="AA16" s="24">
        <f t="shared" si="4"/>
        <v>2033</v>
      </c>
      <c r="AB16" s="25" t="e">
        <f t="shared" si="0"/>
        <v>#VALUE!</v>
      </c>
      <c r="AC16" s="22"/>
      <c r="AD16" s="26">
        <f>'גליון הזנת נתונים אישיים'!C$5</f>
        <v>18480</v>
      </c>
      <c r="AE16" s="26">
        <f t="shared" si="7"/>
        <v>316613.97347144951</v>
      </c>
      <c r="AF16" s="26">
        <f>AE16*'גליון הזנת נתונים אישיים'!C$7</f>
        <v>15830.698673572477</v>
      </c>
      <c r="AG16" s="27">
        <f t="shared" si="5"/>
        <v>332444.67214502196</v>
      </c>
      <c r="AH16" s="22">
        <f>AG16*'גליון הזנת נתונים אישיים'!C$3</f>
        <v>1662.2233607251098</v>
      </c>
      <c r="AI16" s="28">
        <f t="shared" si="1"/>
        <v>330782.44878429687</v>
      </c>
      <c r="AJ16" s="22" t="str">
        <f>IF(Z16=AO$2,AK15*'גליון הזנת נתונים אישיים'!#REF!,"")</f>
        <v/>
      </c>
      <c r="AK16" s="27">
        <f t="shared" si="2"/>
        <v>330782.44878429687</v>
      </c>
      <c r="AL16" s="27">
        <f>SUM(AH$4:AH16)</f>
        <v>10622.298460727561</v>
      </c>
      <c r="AM16" s="29" t="str">
        <f>IF(AA16='גליון הזנת נתונים אישיים'!C$9,AI15,"")</f>
        <v/>
      </c>
      <c r="AN16" s="27" t="str">
        <f>IF(AM16=AI15,SUM(AD$4:AD15),"")</f>
        <v/>
      </c>
      <c r="AO16" s="14" t="str">
        <f t="shared" si="6"/>
        <v/>
      </c>
      <c r="AP16" s="14" t="str">
        <f t="shared" si="3"/>
        <v/>
      </c>
    </row>
    <row r="17" spans="26:42" ht="14.25" customHeight="1">
      <c r="Z17" s="23" t="str">
        <f>IF(AA17&gt;='גליון הזנת נתונים אישיים'!C$9,AO$2,"")</f>
        <v/>
      </c>
      <c r="AA17" s="24">
        <f t="shared" si="4"/>
        <v>2034</v>
      </c>
      <c r="AB17" s="25" t="e">
        <f t="shared" si="0"/>
        <v>#VALUE!</v>
      </c>
      <c r="AC17" s="22"/>
      <c r="AD17" s="26">
        <f>'גליון הזנת נתונים אישיים'!C$5</f>
        <v>18480</v>
      </c>
      <c r="AE17" s="26">
        <f t="shared" si="7"/>
        <v>349262.44878429687</v>
      </c>
      <c r="AF17" s="26">
        <f>AE17*'גליון הזנת נתונים אישיים'!C$7</f>
        <v>17463.122439214843</v>
      </c>
      <c r="AG17" s="27">
        <f t="shared" si="5"/>
        <v>366725.57122351171</v>
      </c>
      <c r="AH17" s="22">
        <f>AG17*'גליון הזנת נתונים אישיים'!C$3</f>
        <v>1833.6278561175586</v>
      </c>
      <c r="AI17" s="28">
        <f t="shared" si="1"/>
        <v>364891.94336739415</v>
      </c>
      <c r="AJ17" s="22" t="str">
        <f>IF(Z17=AO$2,AK16*'גליון הזנת נתונים אישיים'!#REF!,"")</f>
        <v/>
      </c>
      <c r="AK17" s="27">
        <f t="shared" si="2"/>
        <v>364891.94336739415</v>
      </c>
      <c r="AL17" s="27">
        <f>SUM(AH$4:AH17)</f>
        <v>12455.92631684512</v>
      </c>
      <c r="AM17" s="29" t="str">
        <f>IF(AA17='גליון הזנת נתונים אישיים'!C$9,AI16,"")</f>
        <v/>
      </c>
      <c r="AN17" s="27" t="str">
        <f>IF(AM17=AI16,SUM(AD$4:AD16),"")</f>
        <v/>
      </c>
      <c r="AO17" s="14" t="str">
        <f t="shared" si="6"/>
        <v/>
      </c>
      <c r="AP17" s="14" t="str">
        <f t="shared" si="3"/>
        <v/>
      </c>
    </row>
    <row r="18" spans="26:42" ht="14.25" customHeight="1">
      <c r="Z18" s="23" t="str">
        <f>IF(AA18&gt;='גליון הזנת נתונים אישיים'!C$9,AO$2,"")</f>
        <v/>
      </c>
      <c r="AA18" s="24">
        <f t="shared" si="4"/>
        <v>2035</v>
      </c>
      <c r="AB18" s="25" t="e">
        <f t="shared" si="0"/>
        <v>#VALUE!</v>
      </c>
      <c r="AC18" s="22"/>
      <c r="AD18" s="26">
        <f>'גליון הזנת נתונים אישיים'!C$5</f>
        <v>18480</v>
      </c>
      <c r="AE18" s="26">
        <f t="shared" si="7"/>
        <v>383371.94336739415</v>
      </c>
      <c r="AF18" s="26">
        <f>AE18*'גליון הזנת נתונים אישיים'!C$7</f>
        <v>19168.59716836971</v>
      </c>
      <c r="AG18" s="27">
        <f t="shared" si="5"/>
        <v>402540.54053576384</v>
      </c>
      <c r="AH18" s="22">
        <f>AG18*'גליון הזנת נתונים אישיים'!C$3</f>
        <v>2012.7027026788192</v>
      </c>
      <c r="AI18" s="28">
        <f t="shared" si="1"/>
        <v>400527.83783308504</v>
      </c>
      <c r="AJ18" s="22" t="str">
        <f>IF(Z18=AO$2,AK17*'גליון הזנת נתונים אישיים'!#REF!,"")</f>
        <v/>
      </c>
      <c r="AK18" s="27">
        <f t="shared" si="2"/>
        <v>400527.83783308504</v>
      </c>
      <c r="AL18" s="27">
        <f>SUM(AH$4:AH18)</f>
        <v>14468.629019523938</v>
      </c>
      <c r="AM18" s="29" t="str">
        <f>IF(AA18='גליון הזנת נתונים אישיים'!C$9,AI17,"")</f>
        <v/>
      </c>
      <c r="AN18" s="27" t="str">
        <f>IF(AM18=AI17,SUM(AD$4:AD17),"")</f>
        <v/>
      </c>
      <c r="AO18" s="14" t="str">
        <f t="shared" si="6"/>
        <v/>
      </c>
      <c r="AP18" s="14" t="str">
        <f t="shared" si="3"/>
        <v/>
      </c>
    </row>
    <row r="19" spans="26:42" ht="14.25" customHeight="1">
      <c r="Z19" s="23" t="str">
        <f>IF(AA19&gt;='גליון הזנת נתונים אישיים'!C$9,AO$2,"")</f>
        <v/>
      </c>
      <c r="AA19" s="24">
        <f t="shared" si="4"/>
        <v>2036</v>
      </c>
      <c r="AB19" s="25" t="e">
        <f t="shared" si="0"/>
        <v>#VALUE!</v>
      </c>
      <c r="AC19" s="22"/>
      <c r="AD19" s="26">
        <f>'גליון הזנת נתונים אישיים'!C$5</f>
        <v>18480</v>
      </c>
      <c r="AE19" s="26">
        <f t="shared" si="7"/>
        <v>419007.83783308504</v>
      </c>
      <c r="AF19" s="26">
        <f>AE19*'גליון הזנת נתונים אישיים'!C$7</f>
        <v>20950.391891654253</v>
      </c>
      <c r="AG19" s="27">
        <f t="shared" si="5"/>
        <v>439958.22972473927</v>
      </c>
      <c r="AH19" s="22">
        <f>AG19*'גליון הזנת נתונים אישיים'!C$3</f>
        <v>2199.7911486236962</v>
      </c>
      <c r="AI19" s="28">
        <f t="shared" si="1"/>
        <v>437758.43857611559</v>
      </c>
      <c r="AJ19" s="22" t="str">
        <f>IF(Z19=AO$2,AK18*'גליון הזנת נתונים אישיים'!#REF!,"")</f>
        <v/>
      </c>
      <c r="AK19" s="27">
        <f t="shared" si="2"/>
        <v>437758.43857611559</v>
      </c>
      <c r="AL19" s="27">
        <f>SUM(AH$4:AH19)</f>
        <v>16668.420168147633</v>
      </c>
      <c r="AM19" s="29" t="str">
        <f>IF(AA19='גליון הזנת נתונים אישיים'!C$9,AI18,"")</f>
        <v/>
      </c>
      <c r="AN19" s="27" t="str">
        <f>IF(AM19=AI18,SUM(AD$4:AD18),"")</f>
        <v/>
      </c>
      <c r="AO19" s="14" t="str">
        <f t="shared" si="6"/>
        <v/>
      </c>
      <c r="AP19" s="14" t="str">
        <f t="shared" si="3"/>
        <v/>
      </c>
    </row>
    <row r="20" spans="26:42" ht="14.25" customHeight="1">
      <c r="Z20" s="23" t="str">
        <f>IF(AA20&gt;='גליון הזנת נתונים אישיים'!C$9,AO$2,"")</f>
        <v/>
      </c>
      <c r="AA20" s="24">
        <f t="shared" si="4"/>
        <v>2037</v>
      </c>
      <c r="AB20" s="25" t="e">
        <f t="shared" si="0"/>
        <v>#VALUE!</v>
      </c>
      <c r="AC20" s="22"/>
      <c r="AD20" s="26">
        <f>'גליון הזנת נתונים אישיים'!C$5</f>
        <v>18480</v>
      </c>
      <c r="AE20" s="26">
        <f t="shared" si="7"/>
        <v>456238.43857611559</v>
      </c>
      <c r="AF20" s="26">
        <f>AE20*'גליון הזנת נתונים אישיים'!C$7</f>
        <v>22811.921928805779</v>
      </c>
      <c r="AG20" s="27">
        <f t="shared" si="5"/>
        <v>479050.36050492135</v>
      </c>
      <c r="AH20" s="22">
        <f>AG20*'גליון הזנת נתונים אישיים'!C$3</f>
        <v>2395.2518025246068</v>
      </c>
      <c r="AI20" s="28">
        <f t="shared" si="1"/>
        <v>476655.10870239674</v>
      </c>
      <c r="AJ20" s="22" t="str">
        <f>IF(Z20=AO$2,AK19*'גליון הזנת נתונים אישיים'!#REF!,"")</f>
        <v/>
      </c>
      <c r="AK20" s="27">
        <f t="shared" si="2"/>
        <v>476655.10870239674</v>
      </c>
      <c r="AL20" s="27">
        <f>SUM(AH$4:AH20)</f>
        <v>19063.67197067224</v>
      </c>
      <c r="AM20" s="29" t="str">
        <f>IF(AA20='גליון הזנת נתונים אישיים'!C$9,AI19,"")</f>
        <v/>
      </c>
      <c r="AN20" s="27" t="str">
        <f>IF(AM20=AI19,SUM(AD$4:AD19),"")</f>
        <v/>
      </c>
      <c r="AO20" s="14" t="str">
        <f t="shared" si="6"/>
        <v/>
      </c>
      <c r="AP20" s="14" t="str">
        <f t="shared" si="3"/>
        <v/>
      </c>
    </row>
    <row r="21" spans="26:42" ht="14.25" customHeight="1">
      <c r="Z21" s="23" t="str">
        <f>IF(AA21&gt;='גליון הזנת נתונים אישיים'!C$9,AO$2,"")</f>
        <v/>
      </c>
      <c r="AA21" s="24">
        <f t="shared" si="4"/>
        <v>2038</v>
      </c>
      <c r="AB21" s="25" t="e">
        <f t="shared" si="0"/>
        <v>#VALUE!</v>
      </c>
      <c r="AC21" s="22"/>
      <c r="AD21" s="26">
        <f>'גליון הזנת נתונים אישיים'!C$5</f>
        <v>18480</v>
      </c>
      <c r="AE21" s="26">
        <f t="shared" si="7"/>
        <v>495135.10870239674</v>
      </c>
      <c r="AF21" s="26">
        <f>AE21*'גליון הזנת נתונים אישיים'!C$7</f>
        <v>24756.755435119838</v>
      </c>
      <c r="AG21" s="27">
        <f t="shared" si="5"/>
        <v>519891.86413751659</v>
      </c>
      <c r="AH21" s="22">
        <f>AG21*'גליון הזנת נתונים אישיים'!C$3</f>
        <v>2599.4593206875829</v>
      </c>
      <c r="AI21" s="28">
        <f t="shared" si="1"/>
        <v>517292.40481682902</v>
      </c>
      <c r="AJ21" s="22" t="str">
        <f>IF(Z21=AO$2,AK20*'גליון הזנת נתונים אישיים'!#REF!,"")</f>
        <v/>
      </c>
      <c r="AK21" s="27">
        <f t="shared" si="2"/>
        <v>517292.40481682902</v>
      </c>
      <c r="AL21" s="27">
        <f>SUM(AH$4:AH21)</f>
        <v>21663.131291359823</v>
      </c>
      <c r="AM21" s="29" t="str">
        <f>IF(AA21='גליון הזנת נתונים אישיים'!C$9,AI20,"")</f>
        <v/>
      </c>
      <c r="AN21" s="27" t="str">
        <f>IF(AM21=AI20,SUM(AD$4:AD20),"")</f>
        <v/>
      </c>
      <c r="AO21" s="14" t="str">
        <f t="shared" si="6"/>
        <v/>
      </c>
      <c r="AP21" s="14" t="str">
        <f t="shared" si="3"/>
        <v/>
      </c>
    </row>
    <row r="22" spans="26:42" ht="14.25" customHeight="1">
      <c r="Z22" s="23" t="str">
        <f>IF(AA22&gt;='גליון הזנת נתונים אישיים'!C$9,AO$2,"")</f>
        <v/>
      </c>
      <c r="AA22" s="24">
        <f t="shared" si="4"/>
        <v>2039</v>
      </c>
      <c r="AB22" s="25" t="e">
        <f t="shared" si="0"/>
        <v>#VALUE!</v>
      </c>
      <c r="AC22" s="22"/>
      <c r="AD22" s="26">
        <f>'גליון הזנת נתונים אישיים'!C$5</f>
        <v>18480</v>
      </c>
      <c r="AE22" s="26">
        <f t="shared" si="7"/>
        <v>535772.40481682902</v>
      </c>
      <c r="AF22" s="26">
        <f>AE22*'גליון הזנת נתונים אישיים'!C$7</f>
        <v>26788.620240841454</v>
      </c>
      <c r="AG22" s="27">
        <f t="shared" si="5"/>
        <v>562561.02505767043</v>
      </c>
      <c r="AH22" s="22">
        <f>AG22*'גליון הזנת נתונים אישיים'!C$3</f>
        <v>2812.805125288352</v>
      </c>
      <c r="AI22" s="28">
        <f t="shared" si="1"/>
        <v>559748.21993238211</v>
      </c>
      <c r="AJ22" s="22" t="str">
        <f>IF(Z22=AO$2,AK21*'גליון הזנת נתונים אישיים'!#REF!,"")</f>
        <v/>
      </c>
      <c r="AK22" s="27">
        <f t="shared" si="2"/>
        <v>559748.21993238211</v>
      </c>
      <c r="AL22" s="27">
        <f>SUM(AH$4:AH22)</f>
        <v>24475.936416648176</v>
      </c>
      <c r="AM22" s="29" t="str">
        <f>IF(AA22='גליון הזנת נתונים אישיים'!C$9,AI21,"")</f>
        <v/>
      </c>
      <c r="AN22" s="27" t="str">
        <f>IF(AM22=AI21,SUM(AD$4:AD21),"")</f>
        <v/>
      </c>
      <c r="AO22" s="14" t="str">
        <f t="shared" si="6"/>
        <v/>
      </c>
      <c r="AP22" s="14" t="str">
        <f t="shared" si="3"/>
        <v/>
      </c>
    </row>
    <row r="23" spans="26:42" ht="14.25" customHeight="1">
      <c r="Z23" s="23" t="str">
        <f>IF(AA23&gt;='גליון הזנת נתונים אישיים'!C$9,AO$2,"")</f>
        <v/>
      </c>
      <c r="AA23" s="24">
        <f t="shared" si="4"/>
        <v>2040</v>
      </c>
      <c r="AB23" s="25" t="e">
        <f t="shared" si="0"/>
        <v>#VALUE!</v>
      </c>
      <c r="AC23" s="22"/>
      <c r="AD23" s="26">
        <f>'גליון הזנת נתונים אישיים'!C$5</f>
        <v>18480</v>
      </c>
      <c r="AE23" s="26">
        <f t="shared" si="7"/>
        <v>578228.21993238211</v>
      </c>
      <c r="AF23" s="26">
        <f>AE23*'גליון הזנת נתונים אישיים'!C$7</f>
        <v>28911.410996619106</v>
      </c>
      <c r="AG23" s="27">
        <f t="shared" si="5"/>
        <v>607139.63092900126</v>
      </c>
      <c r="AH23" s="22">
        <f>AG23*'גליון הזנת נתונים אישיים'!C$3</f>
        <v>3035.6981546450065</v>
      </c>
      <c r="AI23" s="28">
        <f t="shared" si="1"/>
        <v>604103.93277435622</v>
      </c>
      <c r="AJ23" s="22" t="str">
        <f>IF(Z23=AO$2,AK22*'גליון הזנת נתונים אישיים'!#REF!,"")</f>
        <v/>
      </c>
      <c r="AK23" s="27">
        <f t="shared" si="2"/>
        <v>604103.93277435622</v>
      </c>
      <c r="AL23" s="27">
        <f>SUM(AH$4:AH23)</f>
        <v>27511.634571293183</v>
      </c>
      <c r="AM23" s="30" t="str">
        <f>IF(AA23='גליון הזנת נתונים אישיים'!C$9,AI22,"")</f>
        <v/>
      </c>
      <c r="AN23" s="27" t="str">
        <f>IF(AM23=AI22,SUM(AD$4:AD22),"")</f>
        <v/>
      </c>
      <c r="AO23" s="14" t="str">
        <f t="shared" si="6"/>
        <v/>
      </c>
      <c r="AP23" s="14" t="str">
        <f>IF(AM23=AI22,AL22,"")</f>
        <v/>
      </c>
    </row>
    <row r="24" spans="26:42" ht="14.25" customHeight="1">
      <c r="Z24" s="23" t="str">
        <f>IF(AA24&gt;='גליון הזנת נתונים אישיים'!C$9,AO$2,"")</f>
        <v/>
      </c>
      <c r="AA24" s="24">
        <f t="shared" si="4"/>
        <v>2041</v>
      </c>
      <c r="AB24" s="25" t="e">
        <f t="shared" si="0"/>
        <v>#VALUE!</v>
      </c>
      <c r="AC24" s="22"/>
      <c r="AD24" s="26">
        <f>'גליון הזנת נתונים אישיים'!C$5</f>
        <v>18480</v>
      </c>
      <c r="AE24" s="26">
        <f t="shared" si="7"/>
        <v>622583.93277435622</v>
      </c>
      <c r="AF24" s="26">
        <f>AE24*'גליון הזנת נתונים אישיים'!C$7</f>
        <v>31129.196638717811</v>
      </c>
      <c r="AG24" s="27">
        <f t="shared" si="5"/>
        <v>653713.129413074</v>
      </c>
      <c r="AH24" s="22">
        <f>AG24*'גליון הזנת נתונים אישיים'!C$3</f>
        <v>3268.5656470653703</v>
      </c>
      <c r="AI24" s="28">
        <f t="shared" si="1"/>
        <v>650444.56376600859</v>
      </c>
      <c r="AJ24" s="22" t="str">
        <f>IF(Z24=AO$2,AK23*'גליון הזנת נתונים אישיים'!#REF!,"")</f>
        <v/>
      </c>
      <c r="AK24" s="27">
        <f t="shared" si="2"/>
        <v>650444.56376600859</v>
      </c>
      <c r="AL24" s="27">
        <f>SUM(AH$4:AH24)</f>
        <v>30780.200218358554</v>
      </c>
      <c r="AM24" s="29" t="str">
        <f>IF(AA24='גליון הזנת נתונים אישיים'!C$9,AI23,"")</f>
        <v/>
      </c>
      <c r="AN24" s="27" t="str">
        <f>IF(AM24=AI23,SUM(AD$4:AD23),"")</f>
        <v/>
      </c>
      <c r="AO24" s="14" t="str">
        <f t="shared" si="6"/>
        <v/>
      </c>
      <c r="AP24" s="14" t="str">
        <f t="shared" si="3"/>
        <v/>
      </c>
    </row>
    <row r="25" spans="26:42" ht="14.25" customHeight="1">
      <c r="Z25" s="23" t="str">
        <f>IF(AA25&gt;='גליון הזנת נתונים אישיים'!C$9,AO$2,"")</f>
        <v/>
      </c>
      <c r="AA25" s="24">
        <f t="shared" si="4"/>
        <v>2042</v>
      </c>
      <c r="AB25" s="25" t="e">
        <f t="shared" si="0"/>
        <v>#VALUE!</v>
      </c>
      <c r="AC25" s="22"/>
      <c r="AD25" s="26">
        <f>'גליון הזנת נתונים אישיים'!C$5</f>
        <v>18480</v>
      </c>
      <c r="AE25" s="26">
        <f t="shared" si="7"/>
        <v>668924.56376600859</v>
      </c>
      <c r="AF25" s="26">
        <f>AE25*'גליון הזנת נתונים אישיים'!C$7</f>
        <v>33446.228188300433</v>
      </c>
      <c r="AG25" s="27">
        <f t="shared" si="5"/>
        <v>702370.79195430898</v>
      </c>
      <c r="AH25" s="22">
        <f>AG25*'גליון הזנת נתונים אישיים'!C$3</f>
        <v>3511.8539597715449</v>
      </c>
      <c r="AI25" s="28">
        <f t="shared" si="1"/>
        <v>698858.93799453741</v>
      </c>
      <c r="AJ25" s="22" t="str">
        <f>IF(Z25=AO$2,AK24*'גליון הזנת נתונים אישיים'!#REF!,"")</f>
        <v/>
      </c>
      <c r="AK25" s="27">
        <f t="shared" si="2"/>
        <v>698858.93799453741</v>
      </c>
      <c r="AL25" s="27">
        <f>SUM(AH$4:AH25)</f>
        <v>34292.0541781301</v>
      </c>
      <c r="AM25" s="29" t="str">
        <f>IF(AA25='גליון הזנת נתונים אישיים'!C$9,AI24,"")</f>
        <v/>
      </c>
      <c r="AN25" s="27" t="str">
        <f>IF(AM25=AI24,SUM(AD$4:AD24),"")</f>
        <v/>
      </c>
      <c r="AO25" s="14" t="str">
        <f t="shared" si="6"/>
        <v/>
      </c>
      <c r="AP25" s="14" t="str">
        <f t="shared" si="3"/>
        <v/>
      </c>
    </row>
    <row r="26" spans="26:42" ht="14.25" customHeight="1">
      <c r="Z26" s="23" t="str">
        <f>IF(AA26&gt;='גליון הזנת נתונים אישיים'!C$9,AO$2,"")</f>
        <v/>
      </c>
      <c r="AA26" s="24">
        <f t="shared" si="4"/>
        <v>2043</v>
      </c>
      <c r="AB26" s="25" t="e">
        <f t="shared" si="0"/>
        <v>#VALUE!</v>
      </c>
      <c r="AC26" s="22"/>
      <c r="AD26" s="26">
        <f>'גליון הזנת נתונים אישיים'!C$5</f>
        <v>18480</v>
      </c>
      <c r="AE26" s="26">
        <f t="shared" si="7"/>
        <v>717338.93799453741</v>
      </c>
      <c r="AF26" s="26">
        <f>AE26*'גליון הזנת נתונים אישיים'!C$7</f>
        <v>35866.94689972687</v>
      </c>
      <c r="AG26" s="27">
        <f t="shared" si="5"/>
        <v>753205.88489426428</v>
      </c>
      <c r="AH26" s="22">
        <f>AG26*'גליון הזנת נתונים אישיים'!C$3</f>
        <v>3766.0294244713214</v>
      </c>
      <c r="AI26" s="28">
        <f t="shared" si="1"/>
        <v>749439.85546979296</v>
      </c>
      <c r="AJ26" s="22" t="str">
        <f>IF(Z26=AO$2,AK25*'גליון הזנת נתונים אישיים'!#REF!,"")</f>
        <v/>
      </c>
      <c r="AK26" s="27">
        <f t="shared" si="2"/>
        <v>749439.85546979296</v>
      </c>
      <c r="AL26" s="27">
        <f>SUM(AH$4:AH26)</f>
        <v>38058.083602601422</v>
      </c>
      <c r="AM26" s="29" t="str">
        <f>IF(AA26='גליון הזנת נתונים אישיים'!C$9,AI25,"")</f>
        <v/>
      </c>
      <c r="AN26" s="27" t="str">
        <f>IF(AM26=AI25,SUM(AD$4:AD25),"")</f>
        <v/>
      </c>
      <c r="AO26" s="14" t="str">
        <f t="shared" si="6"/>
        <v/>
      </c>
      <c r="AP26" s="14" t="str">
        <f t="shared" si="3"/>
        <v/>
      </c>
    </row>
    <row r="27" spans="26:42" ht="14.25" customHeight="1">
      <c r="Z27" s="23" t="str">
        <f>IF(AA27&gt;='גליון הזנת נתונים אישיים'!C$9,AO$2,"")</f>
        <v/>
      </c>
      <c r="AA27" s="24">
        <f t="shared" si="4"/>
        <v>2044</v>
      </c>
      <c r="AB27" s="25" t="e">
        <f t="shared" si="0"/>
        <v>#VALUE!</v>
      </c>
      <c r="AC27" s="22"/>
      <c r="AD27" s="26">
        <f>'גליון הזנת נתונים אישיים'!C$5</f>
        <v>18480</v>
      </c>
      <c r="AE27" s="26">
        <f t="shared" si="7"/>
        <v>767919.85546979296</v>
      </c>
      <c r="AF27" s="26">
        <f>AE27*'גליון הזנת נתונים אישיים'!C$7</f>
        <v>38395.992773489648</v>
      </c>
      <c r="AG27" s="27">
        <f t="shared" si="5"/>
        <v>806315.84824328264</v>
      </c>
      <c r="AH27" s="22">
        <f>AG27*'גליון הזנת נתונים אישיים'!C$3</f>
        <v>4031.5792412164133</v>
      </c>
      <c r="AI27" s="28">
        <f t="shared" si="1"/>
        <v>802284.26900206623</v>
      </c>
      <c r="AJ27" s="22" t="str">
        <f>IF(Z27=AO$2,AK26*'גליון הזנת נתונים אישיים'!#REF!,"")</f>
        <v/>
      </c>
      <c r="AK27" s="27">
        <f t="shared" si="2"/>
        <v>802284.26900206623</v>
      </c>
      <c r="AL27" s="27">
        <f>SUM(AH$4:AH27)</f>
        <v>42089.662843817838</v>
      </c>
      <c r="AM27" s="29" t="str">
        <f>IF(AA27='גליון הזנת נתונים אישיים'!C$9,AI26,"")</f>
        <v/>
      </c>
      <c r="AN27" s="27" t="str">
        <f>IF(AM27=AI26,SUM(AD$4:AD26),"")</f>
        <v/>
      </c>
      <c r="AO27" s="14" t="str">
        <f t="shared" si="6"/>
        <v/>
      </c>
      <c r="AP27" s="14" t="str">
        <f t="shared" si="3"/>
        <v/>
      </c>
    </row>
    <row r="28" spans="26:42" ht="14.25" customHeight="1">
      <c r="Z28" s="23" t="str">
        <f>IF(AA28&gt;='גליון הזנת נתונים אישיים'!C$9,AO$2,"")</f>
        <v/>
      </c>
      <c r="AA28" s="24">
        <f t="shared" si="4"/>
        <v>2045</v>
      </c>
      <c r="AB28" s="25" t="e">
        <f t="shared" si="0"/>
        <v>#VALUE!</v>
      </c>
      <c r="AC28" s="22"/>
      <c r="AD28" s="26">
        <f>'גליון הזנת נתונים אישיים'!C$5</f>
        <v>18480</v>
      </c>
      <c r="AE28" s="26">
        <f t="shared" si="7"/>
        <v>820764.26900206623</v>
      </c>
      <c r="AF28" s="26">
        <f>AE28*'גליון הזנת נתונים אישיים'!C$7</f>
        <v>41038.213450103314</v>
      </c>
      <c r="AG28" s="27">
        <f t="shared" si="5"/>
        <v>861802.48245216953</v>
      </c>
      <c r="AH28" s="22">
        <f>AG28*'גליון הזנת נתונים אישיים'!C$3</f>
        <v>4309.0124122608477</v>
      </c>
      <c r="AI28" s="28">
        <f t="shared" si="1"/>
        <v>857493.47003990866</v>
      </c>
      <c r="AJ28" s="22" t="str">
        <f>IF(Z28=AO$2,AK27*'גליון הזנת נתונים אישיים'!#REF!,"")</f>
        <v/>
      </c>
      <c r="AK28" s="27">
        <f t="shared" si="2"/>
        <v>857493.47003990866</v>
      </c>
      <c r="AL28" s="27">
        <f>SUM(AH$4:AH28)</f>
        <v>46398.675256078684</v>
      </c>
      <c r="AM28" s="29" t="str">
        <f>IF(AA28='גליון הזנת נתונים אישיים'!C$9,AI27,"")</f>
        <v/>
      </c>
      <c r="AN28" s="27" t="str">
        <f>IF(AM28=AI27,SUM(AD$4:AD27),"")</f>
        <v/>
      </c>
      <c r="AO28" s="14" t="str">
        <f t="shared" si="6"/>
        <v/>
      </c>
      <c r="AP28" s="14" t="str">
        <f t="shared" si="3"/>
        <v/>
      </c>
    </row>
    <row r="29" spans="26:42" ht="14.25" customHeight="1">
      <c r="Z29" s="23" t="str">
        <f>IF(AA29&gt;='גליון הזנת נתונים אישיים'!C$9,AO$2,"")</f>
        <v/>
      </c>
      <c r="AA29" s="24">
        <f t="shared" si="4"/>
        <v>2046</v>
      </c>
      <c r="AB29" s="25" t="e">
        <f t="shared" si="0"/>
        <v>#VALUE!</v>
      </c>
      <c r="AC29" s="22"/>
      <c r="AD29" s="26">
        <f>'גליון הזנת נתונים אישיים'!C$5</f>
        <v>18480</v>
      </c>
      <c r="AE29" s="26">
        <f t="shared" si="7"/>
        <v>875973.47003990866</v>
      </c>
      <c r="AF29" s="26">
        <f>AE29*'גליון הזנת נתונים אישיים'!C$7</f>
        <v>43798.673501995436</v>
      </c>
      <c r="AG29" s="27">
        <f t="shared" si="5"/>
        <v>919772.14354190405</v>
      </c>
      <c r="AH29" s="22">
        <f>AG29*'גליון הזנת נתונים אישיים'!C$3</f>
        <v>4598.86071770952</v>
      </c>
      <c r="AI29" s="28">
        <f t="shared" si="1"/>
        <v>915173.28282419452</v>
      </c>
      <c r="AJ29" s="22" t="str">
        <f>IF(Z29=AO$2,AK28*'גליון הזנת נתונים אישיים'!#REF!,"")</f>
        <v/>
      </c>
      <c r="AK29" s="27">
        <f t="shared" si="2"/>
        <v>915173.28282419452</v>
      </c>
      <c r="AL29" s="27">
        <f>SUM(AH$4:AH29)</f>
        <v>50997.535973788203</v>
      </c>
      <c r="AM29" s="29" t="str">
        <f>IF(AA29='גליון הזנת נתונים אישיים'!C$9,AI28,"")</f>
        <v/>
      </c>
      <c r="AN29" s="27" t="str">
        <f>IF(AM29=AI28,SUM(AD$4:AD28),"")</f>
        <v/>
      </c>
      <c r="AO29" s="14" t="str">
        <f t="shared" si="6"/>
        <v/>
      </c>
      <c r="AP29" s="14" t="str">
        <f t="shared" si="3"/>
        <v/>
      </c>
    </row>
    <row r="30" spans="26:42" ht="14.25" customHeight="1">
      <c r="Z30" s="23" t="str">
        <f>IF(AA30&gt;='גליון הזנת נתונים אישיים'!C$9,AO$2,"")</f>
        <v/>
      </c>
      <c r="AA30" s="24">
        <f t="shared" si="4"/>
        <v>2047</v>
      </c>
      <c r="AB30" s="25" t="e">
        <f t="shared" si="0"/>
        <v>#VALUE!</v>
      </c>
      <c r="AC30" s="22"/>
      <c r="AD30" s="26">
        <f>'גליון הזנת נתונים אישיים'!C$5</f>
        <v>18480</v>
      </c>
      <c r="AE30" s="26">
        <f t="shared" si="7"/>
        <v>933653.28282419452</v>
      </c>
      <c r="AF30" s="26">
        <f>AE30*'גליון הזנת נתונים אישיים'!C$7</f>
        <v>46682.664141209731</v>
      </c>
      <c r="AG30" s="27">
        <f t="shared" si="5"/>
        <v>980335.9469654042</v>
      </c>
      <c r="AH30" s="22">
        <f>AG30*'גליון הזנת נתונים אישיים'!C$3</f>
        <v>4901.6797348270211</v>
      </c>
      <c r="AI30" s="28">
        <f t="shared" si="1"/>
        <v>975434.26723057718</v>
      </c>
      <c r="AJ30" s="22" t="str">
        <f>IF(Z30=AO$2,AK29*'גליון הזנת נתונים אישיים'!#REF!,"")</f>
        <v/>
      </c>
      <c r="AK30" s="27">
        <f t="shared" si="2"/>
        <v>975434.26723057718</v>
      </c>
      <c r="AL30" s="27">
        <f>SUM(AH$4:AH30)</f>
        <v>55899.215708615222</v>
      </c>
      <c r="AM30" s="29" t="str">
        <f>IF(AA30='גליון הזנת נתונים אישיים'!C$9,AI29,"")</f>
        <v/>
      </c>
      <c r="AN30" s="27" t="str">
        <f>IF(AM30=AI29,SUM(AD$4:AD29),"")</f>
        <v/>
      </c>
      <c r="AO30" s="14" t="str">
        <f t="shared" si="6"/>
        <v/>
      </c>
      <c r="AP30" s="14" t="str">
        <f t="shared" si="3"/>
        <v/>
      </c>
    </row>
    <row r="31" spans="26:42" ht="14.25" customHeight="1">
      <c r="Z31" s="23" t="str">
        <f>IF(AA31&gt;='גליון הזנת נתונים אישיים'!C$9,AO$2,"")</f>
        <v/>
      </c>
      <c r="AA31" s="24">
        <f t="shared" si="4"/>
        <v>2048</v>
      </c>
      <c r="AB31" s="25" t="e">
        <f t="shared" si="0"/>
        <v>#VALUE!</v>
      </c>
      <c r="AC31" s="22"/>
      <c r="AD31" s="26">
        <f>'גליון הזנת נתונים אישיים'!C$5</f>
        <v>18480</v>
      </c>
      <c r="AE31" s="26">
        <f t="shared" si="7"/>
        <v>993914.26723057718</v>
      </c>
      <c r="AF31" s="26">
        <f>AE31*'גליון הזנת נתונים אישיים'!C$7</f>
        <v>49695.713361528862</v>
      </c>
      <c r="AG31" s="27">
        <f t="shared" si="5"/>
        <v>1043609.980592106</v>
      </c>
      <c r="AH31" s="22">
        <f>AG31*'גליון הזנת נתונים אישיים'!C$3</f>
        <v>5218.0499029605298</v>
      </c>
      <c r="AI31" s="28">
        <f t="shared" si="1"/>
        <v>1038391.9306891455</v>
      </c>
      <c r="AJ31" s="22" t="str">
        <f>IF(Z31=AO$2,AK30*'גליון הזנת נתונים אישיים'!#REF!,"")</f>
        <v/>
      </c>
      <c r="AK31" s="27">
        <f t="shared" si="2"/>
        <v>1038391.9306891455</v>
      </c>
      <c r="AL31" s="27">
        <f>SUM(AH$4:AH31)</f>
        <v>61117.265611575749</v>
      </c>
      <c r="AM31" s="29" t="str">
        <f>IF(AA31='גליון הזנת נתונים אישיים'!C$9,AI30,"")</f>
        <v/>
      </c>
      <c r="AN31" s="27" t="str">
        <f>IF(AM31=AI30,SUM(AD$4:AD30),"")</f>
        <v/>
      </c>
      <c r="AO31" s="14" t="str">
        <f t="shared" si="6"/>
        <v/>
      </c>
      <c r="AP31" s="14" t="str">
        <f t="shared" si="3"/>
        <v/>
      </c>
    </row>
    <row r="32" spans="26:42" ht="14.25" customHeight="1">
      <c r="Z32" s="23" t="str">
        <f>IF(AA32&gt;='גליון הזנת נתונים אישיים'!C$9,AO$2,"")</f>
        <v>משיכה</v>
      </c>
      <c r="AA32" s="24">
        <f t="shared" si="4"/>
        <v>2049</v>
      </c>
      <c r="AB32" s="25" t="e">
        <f t="shared" si="0"/>
        <v>#REF!</v>
      </c>
      <c r="AC32" s="22"/>
      <c r="AD32" s="26">
        <f>'גליון הזנת נתונים אישיים'!C$5</f>
        <v>18480</v>
      </c>
      <c r="AE32" s="26">
        <f t="shared" si="7"/>
        <v>1056871.9306891453</v>
      </c>
      <c r="AF32" s="26">
        <f>AE32*'גליון הזנת נתונים אישיים'!C$7</f>
        <v>52843.596534457269</v>
      </c>
      <c r="AG32" s="27">
        <f t="shared" si="5"/>
        <v>1109715.5272236026</v>
      </c>
      <c r="AH32" s="22">
        <f>AG32*'גליון הזנת נתונים אישיים'!C$3</f>
        <v>5548.5776361180133</v>
      </c>
      <c r="AI32" s="28">
        <f t="shared" si="1"/>
        <v>1104166.9495874846</v>
      </c>
      <c r="AJ32" s="22" t="e">
        <f>IF(Z32=AO$2,AK31*'גליון הזנת נתונים אישיים'!#REF!,"")</f>
        <v>#REF!</v>
      </c>
      <c r="AK32" s="27" t="e">
        <f t="shared" si="2"/>
        <v>#REF!</v>
      </c>
      <c r="AL32" s="27">
        <f>SUM(AH$4:AH32)</f>
        <v>66665.84324769376</v>
      </c>
      <c r="AM32" s="29">
        <f>IF(AA32='גליון הזנת נתונים אישיים'!C$9,AI31,"")</f>
        <v>1038391.9306891455</v>
      </c>
      <c r="AN32" s="27">
        <f>IF(AM32=AI31,SUM(AD$4:AD31),"")</f>
        <v>517440</v>
      </c>
      <c r="AO32" s="14">
        <f t="shared" si="6"/>
        <v>520951.93068914546</v>
      </c>
      <c r="AP32" s="14">
        <f t="shared" si="3"/>
        <v>61117.265611575749</v>
      </c>
    </row>
    <row r="33" spans="26:42" ht="14.25" customHeight="1">
      <c r="Z33" s="23" t="str">
        <f>IF(AA33&gt;='גליון הזנת נתונים אישיים'!C$9,AO$2,"")</f>
        <v>משיכה</v>
      </c>
      <c r="AA33" s="24">
        <f t="shared" si="4"/>
        <v>2050</v>
      </c>
      <c r="AB33" s="25" t="e">
        <f t="shared" si="0"/>
        <v>#REF!</v>
      </c>
      <c r="AC33" s="22"/>
      <c r="AD33" s="26">
        <f>'גליון הזנת נתונים אישיים'!C$5</f>
        <v>18480</v>
      </c>
      <c r="AE33" s="26" t="e">
        <f t="shared" si="7"/>
        <v>#REF!</v>
      </c>
      <c r="AF33" s="26" t="e">
        <f>AE33*'גליון הזנת נתונים אישיים'!C$7</f>
        <v>#REF!</v>
      </c>
      <c r="AG33" s="27" t="e">
        <f t="shared" si="5"/>
        <v>#REF!</v>
      </c>
      <c r="AH33" s="22" t="e">
        <f>AG33*'גליון הזנת נתונים אישיים'!C$3</f>
        <v>#REF!</v>
      </c>
      <c r="AI33" s="28" t="e">
        <f t="shared" si="1"/>
        <v>#REF!</v>
      </c>
      <c r="AJ33" s="22" t="e">
        <f>IF(Z33=AO$2,AK32*'גליון הזנת נתונים אישיים'!#REF!,"")</f>
        <v>#REF!</v>
      </c>
      <c r="AK33" s="27" t="e">
        <f t="shared" si="2"/>
        <v>#REF!</v>
      </c>
      <c r="AL33" s="27" t="e">
        <f>SUM(AH$4:AH33)</f>
        <v>#REF!</v>
      </c>
      <c r="AM33" s="29" t="str">
        <f>IF(AA33='גליון הזנת נתונים אישיים'!C$9,AI32,"")</f>
        <v/>
      </c>
      <c r="AN33" s="27" t="str">
        <f>IF(AM33=AI32,SUM(AD$4:AD32),"")</f>
        <v/>
      </c>
      <c r="AO33" s="14" t="str">
        <f t="shared" si="6"/>
        <v/>
      </c>
      <c r="AP33" s="14" t="str">
        <f t="shared" si="3"/>
        <v/>
      </c>
    </row>
    <row r="34" spans="26:42" ht="14.25" customHeight="1">
      <c r="Z34" s="23" t="str">
        <f>IF(AA34&gt;='גליון הזנת נתונים אישיים'!C$9,AO$2,"")</f>
        <v>משיכה</v>
      </c>
      <c r="AA34" s="24">
        <f t="shared" si="4"/>
        <v>2051</v>
      </c>
      <c r="AB34" s="25" t="e">
        <f t="shared" si="0"/>
        <v>#REF!</v>
      </c>
      <c r="AC34" s="22"/>
      <c r="AD34" s="26">
        <f>'גליון הזנת נתונים אישיים'!C$5</f>
        <v>18480</v>
      </c>
      <c r="AE34" s="26" t="e">
        <f t="shared" si="7"/>
        <v>#REF!</v>
      </c>
      <c r="AF34" s="26" t="e">
        <f>AE34*'גליון הזנת נתונים אישיים'!C$7</f>
        <v>#REF!</v>
      </c>
      <c r="AG34" s="27" t="e">
        <f t="shared" si="5"/>
        <v>#REF!</v>
      </c>
      <c r="AH34" s="22" t="e">
        <f>AG34*'גליון הזנת נתונים אישיים'!C$3</f>
        <v>#REF!</v>
      </c>
      <c r="AI34" s="28" t="e">
        <f t="shared" si="1"/>
        <v>#REF!</v>
      </c>
      <c r="AJ34" s="22" t="e">
        <f>IF(Z34=AO$2,AK33*'גליון הזנת נתונים אישיים'!#REF!,"")</f>
        <v>#REF!</v>
      </c>
      <c r="AK34" s="27" t="e">
        <f t="shared" si="2"/>
        <v>#REF!</v>
      </c>
      <c r="AL34" s="27" t="e">
        <f>SUM(AH$4:AH34)</f>
        <v>#REF!</v>
      </c>
      <c r="AM34" s="29" t="str">
        <f>IF(AA34='גליון הזנת נתונים אישיים'!C$9,AI33,"")</f>
        <v/>
      </c>
      <c r="AN34" s="27" t="e">
        <f>IF(AM34=AI33,SUM(AD$4:AD33),"")</f>
        <v>#REF!</v>
      </c>
      <c r="AO34" s="14" t="e">
        <f t="shared" si="6"/>
        <v>#REF!</v>
      </c>
      <c r="AP34" s="14" t="e">
        <f t="shared" si="3"/>
        <v>#REF!</v>
      </c>
    </row>
    <row r="35" spans="26:42" ht="14.25" customHeight="1">
      <c r="Z35" s="23" t="str">
        <f>IF(AA35&gt;='גליון הזנת נתונים אישיים'!C$9,AO$2,"")</f>
        <v>משיכה</v>
      </c>
      <c r="AA35" s="24">
        <f t="shared" si="4"/>
        <v>2052</v>
      </c>
      <c r="AB35" s="25" t="e">
        <f t="shared" si="0"/>
        <v>#REF!</v>
      </c>
      <c r="AC35" s="22"/>
      <c r="AD35" s="26">
        <f>'גליון הזנת נתונים אישיים'!C$5</f>
        <v>18480</v>
      </c>
      <c r="AE35" s="26" t="e">
        <f t="shared" si="7"/>
        <v>#REF!</v>
      </c>
      <c r="AF35" s="26" t="e">
        <f>AE35*'גליון הזנת נתונים אישיים'!C$7</f>
        <v>#REF!</v>
      </c>
      <c r="AG35" s="27" t="e">
        <f t="shared" si="5"/>
        <v>#REF!</v>
      </c>
      <c r="AH35" s="22" t="e">
        <f>AG35*'גליון הזנת נתונים אישיים'!C$3</f>
        <v>#REF!</v>
      </c>
      <c r="AI35" s="28" t="e">
        <f t="shared" si="1"/>
        <v>#REF!</v>
      </c>
      <c r="AJ35" s="22" t="e">
        <f>IF(Z35=AO$2,AK34*'גליון הזנת נתונים אישיים'!#REF!,"")</f>
        <v>#REF!</v>
      </c>
      <c r="AK35" s="27" t="e">
        <f t="shared" si="2"/>
        <v>#REF!</v>
      </c>
      <c r="AL35" s="27" t="e">
        <f>SUM(AH$4:AH35)</f>
        <v>#REF!</v>
      </c>
      <c r="AM35" s="29" t="str">
        <f>IF(AA35='גליון הזנת נתונים אישיים'!C$9,AI34,"")</f>
        <v/>
      </c>
      <c r="AN35" s="27" t="e">
        <f>IF(AM35=AI34,SUM(AD$4:AD34),"")</f>
        <v>#REF!</v>
      </c>
      <c r="AO35" s="14" t="e">
        <f t="shared" si="6"/>
        <v>#REF!</v>
      </c>
      <c r="AP35" s="14" t="e">
        <f t="shared" si="3"/>
        <v>#REF!</v>
      </c>
    </row>
    <row r="36" spans="26:42" ht="14.25" customHeight="1">
      <c r="Z36" s="23" t="str">
        <f>IF(AA36&gt;='גליון הזנת נתונים אישיים'!C$9,AO$2,"")</f>
        <v>משיכה</v>
      </c>
      <c r="AA36" s="24">
        <f t="shared" si="4"/>
        <v>2053</v>
      </c>
      <c r="AB36" s="25" t="e">
        <f t="shared" si="0"/>
        <v>#REF!</v>
      </c>
      <c r="AC36" s="22"/>
      <c r="AD36" s="26">
        <f>'גליון הזנת נתונים אישיים'!C$5</f>
        <v>18480</v>
      </c>
      <c r="AE36" s="26" t="e">
        <f t="shared" si="7"/>
        <v>#REF!</v>
      </c>
      <c r="AF36" s="26" t="e">
        <f>AE36*'גליון הזנת נתונים אישיים'!C$7</f>
        <v>#REF!</v>
      </c>
      <c r="AG36" s="27" t="e">
        <f t="shared" si="5"/>
        <v>#REF!</v>
      </c>
      <c r="AH36" s="22" t="e">
        <f>AG36*'גליון הזנת נתונים אישיים'!C$3</f>
        <v>#REF!</v>
      </c>
      <c r="AI36" s="28" t="e">
        <f t="shared" si="1"/>
        <v>#REF!</v>
      </c>
      <c r="AJ36" s="22" t="e">
        <f>IF(Z36=AO$2,AK35*'גליון הזנת נתונים אישיים'!#REF!,"")</f>
        <v>#REF!</v>
      </c>
      <c r="AK36" s="27" t="e">
        <f t="shared" si="2"/>
        <v>#REF!</v>
      </c>
      <c r="AL36" s="27" t="e">
        <f>SUM(AH$4:AH36)</f>
        <v>#REF!</v>
      </c>
      <c r="AM36" s="29" t="str">
        <f>IF(AA36='גליון הזנת נתונים אישיים'!C$9,AI35,"")</f>
        <v/>
      </c>
      <c r="AN36" s="27" t="e">
        <f>IF(AM36=AI35,SUM(AD$4:AD35),"")</f>
        <v>#REF!</v>
      </c>
      <c r="AO36" s="14" t="e">
        <f t="shared" si="6"/>
        <v>#REF!</v>
      </c>
      <c r="AP36" s="14" t="e">
        <f t="shared" si="3"/>
        <v>#REF!</v>
      </c>
    </row>
    <row r="37" spans="26:42" ht="14.25" customHeight="1">
      <c r="Z37" s="23" t="str">
        <f>IF(AA37&gt;='גליון הזנת נתונים אישיים'!C$9,AO$2,"")</f>
        <v>משיכה</v>
      </c>
      <c r="AA37" s="24">
        <f t="shared" si="4"/>
        <v>2054</v>
      </c>
      <c r="AB37" s="25" t="e">
        <f t="shared" si="0"/>
        <v>#REF!</v>
      </c>
      <c r="AC37" s="22"/>
      <c r="AD37" s="26">
        <f>'גליון הזנת נתונים אישיים'!C$5</f>
        <v>18480</v>
      </c>
      <c r="AE37" s="26" t="e">
        <f t="shared" si="7"/>
        <v>#REF!</v>
      </c>
      <c r="AF37" s="26" t="e">
        <f>AE37*'גליון הזנת נתונים אישיים'!C$7</f>
        <v>#REF!</v>
      </c>
      <c r="AG37" s="27" t="e">
        <f t="shared" si="5"/>
        <v>#REF!</v>
      </c>
      <c r="AH37" s="22" t="e">
        <f>AG37*'גליון הזנת נתונים אישיים'!C$3</f>
        <v>#REF!</v>
      </c>
      <c r="AI37" s="28" t="e">
        <f t="shared" si="1"/>
        <v>#REF!</v>
      </c>
      <c r="AJ37" s="22" t="e">
        <f>IF(Z37=AO$2,AK36*'גליון הזנת נתונים אישיים'!#REF!,"")</f>
        <v>#REF!</v>
      </c>
      <c r="AK37" s="27" t="e">
        <f t="shared" si="2"/>
        <v>#REF!</v>
      </c>
      <c r="AL37" s="27" t="e">
        <f>SUM(AH$4:AH37)</f>
        <v>#REF!</v>
      </c>
      <c r="AM37" s="29" t="str">
        <f>IF(AA37='גליון הזנת נתונים אישיים'!C$9,AI36,"")</f>
        <v/>
      </c>
      <c r="AN37" s="27" t="e">
        <f>IF(AM37=AI36,SUM(AD$4:AD36),"")</f>
        <v>#REF!</v>
      </c>
      <c r="AO37" s="14" t="e">
        <f t="shared" ref="AO37:AO68" si="8">IF(AM37=AI36,AM37-AN37,"")</f>
        <v>#REF!</v>
      </c>
      <c r="AP37" s="14" t="e">
        <f t="shared" si="3"/>
        <v>#REF!</v>
      </c>
    </row>
    <row r="38" spans="26:42" ht="14.25" customHeight="1">
      <c r="Z38" s="23" t="str">
        <f>IF(AA38&gt;='גליון הזנת נתונים אישיים'!C$9,AO$2,"")</f>
        <v>משיכה</v>
      </c>
      <c r="AA38" s="24">
        <f t="shared" si="4"/>
        <v>2055</v>
      </c>
      <c r="AB38" s="25" t="e">
        <f t="shared" si="0"/>
        <v>#REF!</v>
      </c>
      <c r="AC38" s="22"/>
      <c r="AD38" s="26">
        <f>'גליון הזנת נתונים אישיים'!C$5</f>
        <v>18480</v>
      </c>
      <c r="AE38" s="26" t="e">
        <f t="shared" si="7"/>
        <v>#REF!</v>
      </c>
      <c r="AF38" s="26" t="e">
        <f>AE38*'גליון הזנת נתונים אישיים'!C$7</f>
        <v>#REF!</v>
      </c>
      <c r="AG38" s="27" t="e">
        <f t="shared" si="5"/>
        <v>#REF!</v>
      </c>
      <c r="AH38" s="22" t="e">
        <f>AG38*'גליון הזנת נתונים אישיים'!C$3</f>
        <v>#REF!</v>
      </c>
      <c r="AI38" s="28" t="e">
        <f t="shared" si="1"/>
        <v>#REF!</v>
      </c>
      <c r="AJ38" s="22" t="e">
        <f>IF(Z38=AO$2,AK37*'גליון הזנת נתונים אישיים'!#REF!,"")</f>
        <v>#REF!</v>
      </c>
      <c r="AK38" s="27" t="e">
        <f t="shared" si="2"/>
        <v>#REF!</v>
      </c>
      <c r="AL38" s="27" t="e">
        <f>SUM(AH$4:AH38)</f>
        <v>#REF!</v>
      </c>
      <c r="AM38" s="29" t="str">
        <f>IF(AA38='גליון הזנת נתונים אישיים'!C$9,AI37,"")</f>
        <v/>
      </c>
      <c r="AN38" s="27" t="e">
        <f>IF(AM38=AI37,SUM(AD$4:AD37),"")</f>
        <v>#REF!</v>
      </c>
      <c r="AO38" s="14" t="e">
        <f t="shared" si="8"/>
        <v>#REF!</v>
      </c>
      <c r="AP38" s="14" t="e">
        <f t="shared" si="3"/>
        <v>#REF!</v>
      </c>
    </row>
    <row r="39" spans="26:42" ht="14.25" customHeight="1">
      <c r="Z39" s="23" t="str">
        <f>IF(AA39&gt;='גליון הזנת נתונים אישיים'!C$9,AO$2,"")</f>
        <v>משיכה</v>
      </c>
      <c r="AA39" s="24">
        <f t="shared" si="4"/>
        <v>2056</v>
      </c>
      <c r="AB39" s="25" t="e">
        <f t="shared" si="0"/>
        <v>#REF!</v>
      </c>
      <c r="AC39" s="22"/>
      <c r="AD39" s="26">
        <f>'גליון הזנת נתונים אישיים'!C$5</f>
        <v>18480</v>
      </c>
      <c r="AE39" s="26" t="e">
        <f t="shared" si="7"/>
        <v>#REF!</v>
      </c>
      <c r="AF39" s="26" t="e">
        <f>AE39*'גליון הזנת נתונים אישיים'!C$7</f>
        <v>#REF!</v>
      </c>
      <c r="AG39" s="27" t="e">
        <f t="shared" si="5"/>
        <v>#REF!</v>
      </c>
      <c r="AH39" s="22" t="e">
        <f>AG39*'גליון הזנת נתונים אישיים'!C$3</f>
        <v>#REF!</v>
      </c>
      <c r="AI39" s="28" t="e">
        <f t="shared" si="1"/>
        <v>#REF!</v>
      </c>
      <c r="AJ39" s="22" t="e">
        <f>IF(Z39=AO$2,AK38*'גליון הזנת נתונים אישיים'!#REF!,"")</f>
        <v>#REF!</v>
      </c>
      <c r="AK39" s="27" t="e">
        <f t="shared" si="2"/>
        <v>#REF!</v>
      </c>
      <c r="AL39" s="27" t="e">
        <f>SUM(AH$4:AH39)</f>
        <v>#REF!</v>
      </c>
      <c r="AM39" s="29" t="str">
        <f>IF(AA39='גליון הזנת נתונים אישיים'!C$9,AI38,"")</f>
        <v/>
      </c>
      <c r="AN39" s="27" t="e">
        <f>IF(AM39=AI38,SUM(AD$4:AD38),"")</f>
        <v>#REF!</v>
      </c>
      <c r="AO39" s="14" t="e">
        <f t="shared" si="8"/>
        <v>#REF!</v>
      </c>
      <c r="AP39" s="14" t="e">
        <f t="shared" si="3"/>
        <v>#REF!</v>
      </c>
    </row>
    <row r="40" spans="26:42" ht="14.25" customHeight="1">
      <c r="Z40" s="23" t="str">
        <f>IF(AA40&gt;='גליון הזנת נתונים אישיים'!C$9,AO$2,"")</f>
        <v>משיכה</v>
      </c>
      <c r="AA40" s="24">
        <f t="shared" si="4"/>
        <v>2057</v>
      </c>
      <c r="AB40" s="25" t="e">
        <f t="shared" si="0"/>
        <v>#REF!</v>
      </c>
      <c r="AC40" s="26" t="e">
        <f>SUM(AH4:AH40)</f>
        <v>#REF!</v>
      </c>
      <c r="AD40" s="26">
        <f>'גליון הזנת נתונים אישיים'!C$5</f>
        <v>18480</v>
      </c>
      <c r="AE40" s="26" t="e">
        <f t="shared" si="7"/>
        <v>#REF!</v>
      </c>
      <c r="AF40" s="26" t="e">
        <f>AE40*'גליון הזנת נתונים אישיים'!C$7</f>
        <v>#REF!</v>
      </c>
      <c r="AG40" s="27" t="e">
        <f t="shared" si="5"/>
        <v>#REF!</v>
      </c>
      <c r="AH40" s="22" t="e">
        <f>AG40*'גליון הזנת נתונים אישיים'!C$3</f>
        <v>#REF!</v>
      </c>
      <c r="AI40" s="28" t="e">
        <f t="shared" si="1"/>
        <v>#REF!</v>
      </c>
      <c r="AJ40" s="22" t="e">
        <f>IF(Z40=AO$2,AK39*'גליון הזנת נתונים אישיים'!#REF!,"")</f>
        <v>#REF!</v>
      </c>
      <c r="AK40" s="27" t="e">
        <f t="shared" si="2"/>
        <v>#REF!</v>
      </c>
      <c r="AL40" s="27" t="e">
        <f>SUM(AH$4:AH40)</f>
        <v>#REF!</v>
      </c>
      <c r="AM40" s="29" t="str">
        <f>IF(AA40='גליון הזנת נתונים אישיים'!C$9,AI39,"")</f>
        <v/>
      </c>
      <c r="AN40" s="27" t="e">
        <f>IF(AM40=AI39,SUM(AD$4:AD39),"")</f>
        <v>#REF!</v>
      </c>
      <c r="AO40" s="14" t="e">
        <f t="shared" si="8"/>
        <v>#REF!</v>
      </c>
      <c r="AP40" s="14" t="e">
        <f t="shared" si="3"/>
        <v>#REF!</v>
      </c>
    </row>
    <row r="41" spans="26:42" ht="14.25" customHeight="1">
      <c r="Z41" s="23" t="str">
        <f>IF(AA41&gt;='גליון הזנת נתונים אישיים'!C$9,AO$2,"")</f>
        <v>משיכה</v>
      </c>
      <c r="AA41" s="24">
        <f t="shared" si="4"/>
        <v>2058</v>
      </c>
      <c r="AB41" s="25" t="e">
        <f t="shared" si="0"/>
        <v>#REF!</v>
      </c>
      <c r="AC41" s="26"/>
      <c r="AD41" s="26">
        <f>'גליון הזנת נתונים אישיים'!C$5</f>
        <v>18480</v>
      </c>
      <c r="AE41" s="26" t="e">
        <f t="shared" si="7"/>
        <v>#REF!</v>
      </c>
      <c r="AF41" s="26" t="e">
        <f>AE41*'גליון הזנת נתונים אישיים'!C$7</f>
        <v>#REF!</v>
      </c>
      <c r="AG41" s="27" t="e">
        <f t="shared" si="5"/>
        <v>#REF!</v>
      </c>
      <c r="AH41" s="22" t="e">
        <f>AG41*'גליון הזנת נתונים אישיים'!C$3</f>
        <v>#REF!</v>
      </c>
      <c r="AI41" s="28" t="e">
        <f t="shared" si="1"/>
        <v>#REF!</v>
      </c>
      <c r="AJ41" s="22" t="e">
        <f>IF(Z41=AO$2,AK40*'גליון הזנת נתונים אישיים'!#REF!,"")</f>
        <v>#REF!</v>
      </c>
      <c r="AK41" s="27" t="e">
        <f t="shared" si="2"/>
        <v>#REF!</v>
      </c>
      <c r="AL41" s="27" t="e">
        <f>SUM(AH$4:AH41)</f>
        <v>#REF!</v>
      </c>
      <c r="AM41" s="29" t="str">
        <f>IF(AA41='גליון הזנת נתונים אישיים'!C$9,AI40,"")</f>
        <v/>
      </c>
      <c r="AN41" s="27" t="e">
        <f>IF(AM41=AI40,SUM(AD$4:AD40),"")</f>
        <v>#REF!</v>
      </c>
      <c r="AO41" s="14" t="e">
        <f t="shared" si="8"/>
        <v>#REF!</v>
      </c>
      <c r="AP41" s="14" t="e">
        <f t="shared" si="3"/>
        <v>#REF!</v>
      </c>
    </row>
    <row r="42" spans="26:42" ht="14.25" customHeight="1">
      <c r="Z42" s="23" t="str">
        <f>IF(AA42&gt;='גליון הזנת נתונים אישיים'!C$9,AO$2,"")</f>
        <v>משיכה</v>
      </c>
      <c r="AA42" s="24">
        <f t="shared" si="4"/>
        <v>2059</v>
      </c>
      <c r="AB42" s="25" t="e">
        <f t="shared" si="0"/>
        <v>#REF!</v>
      </c>
      <c r="AC42" s="26"/>
      <c r="AD42" s="26">
        <f>'גליון הזנת נתונים אישיים'!C$5</f>
        <v>18480</v>
      </c>
      <c r="AE42" s="26" t="e">
        <f t="shared" si="7"/>
        <v>#REF!</v>
      </c>
      <c r="AF42" s="26" t="e">
        <f>AE42*'גליון הזנת נתונים אישיים'!C$7</f>
        <v>#REF!</v>
      </c>
      <c r="AG42" s="27" t="e">
        <f t="shared" si="5"/>
        <v>#REF!</v>
      </c>
      <c r="AH42" s="22" t="e">
        <f>AG42*'גליון הזנת נתונים אישיים'!C$3</f>
        <v>#REF!</v>
      </c>
      <c r="AI42" s="28" t="e">
        <f t="shared" si="1"/>
        <v>#REF!</v>
      </c>
      <c r="AJ42" s="22" t="e">
        <f>IF(Z42=AO$2,AK41*'גליון הזנת נתונים אישיים'!#REF!,"")</f>
        <v>#REF!</v>
      </c>
      <c r="AK42" s="27" t="e">
        <f t="shared" si="2"/>
        <v>#REF!</v>
      </c>
      <c r="AL42" s="27" t="e">
        <f>SUM(AH$4:AH42)</f>
        <v>#REF!</v>
      </c>
      <c r="AM42" s="29" t="str">
        <f>IF(AA42='גליון הזנת נתונים אישיים'!C$9,AI41,"")</f>
        <v/>
      </c>
      <c r="AN42" s="27" t="e">
        <f>IF(AM42=AI41,SUM(AD$4:AD41),"")</f>
        <v>#REF!</v>
      </c>
      <c r="AO42" s="14" t="e">
        <f t="shared" si="8"/>
        <v>#REF!</v>
      </c>
      <c r="AP42" s="14" t="e">
        <f t="shared" si="3"/>
        <v>#REF!</v>
      </c>
    </row>
    <row r="43" spans="26:42" ht="14.25" customHeight="1">
      <c r="Z43" s="23" t="str">
        <f>IF(AA43&gt;='גליון הזנת נתונים אישיים'!C$9,AO$2,"")</f>
        <v>משיכה</v>
      </c>
      <c r="AA43" s="24">
        <f t="shared" si="4"/>
        <v>2060</v>
      </c>
      <c r="AB43" s="25" t="e">
        <f t="shared" si="0"/>
        <v>#REF!</v>
      </c>
      <c r="AC43" s="26"/>
      <c r="AD43" s="26">
        <f>'גליון הזנת נתונים אישיים'!C$5</f>
        <v>18480</v>
      </c>
      <c r="AE43" s="26" t="e">
        <f t="shared" si="7"/>
        <v>#REF!</v>
      </c>
      <c r="AF43" s="26" t="e">
        <f>AE43*'גליון הזנת נתונים אישיים'!C$7</f>
        <v>#REF!</v>
      </c>
      <c r="AG43" s="27" t="e">
        <f t="shared" si="5"/>
        <v>#REF!</v>
      </c>
      <c r="AH43" s="22" t="e">
        <f>AG43*'גליון הזנת נתונים אישיים'!C$3</f>
        <v>#REF!</v>
      </c>
      <c r="AI43" s="28" t="e">
        <f t="shared" si="1"/>
        <v>#REF!</v>
      </c>
      <c r="AJ43" s="22" t="e">
        <f>IF(Z43=AO$2,AK42*'גליון הזנת נתונים אישיים'!#REF!,"")</f>
        <v>#REF!</v>
      </c>
      <c r="AK43" s="27" t="e">
        <f t="shared" si="2"/>
        <v>#REF!</v>
      </c>
      <c r="AL43" s="27" t="e">
        <f>SUM(AH$4:AH43)</f>
        <v>#REF!</v>
      </c>
      <c r="AM43" s="29" t="str">
        <f>IF(AA43='גליון הזנת נתונים אישיים'!C$9,AI42,"")</f>
        <v/>
      </c>
      <c r="AN43" s="27" t="e">
        <f>IF(AM43=AI42,SUM(AD$4:AD42),"")</f>
        <v>#REF!</v>
      </c>
      <c r="AO43" s="14" t="e">
        <f t="shared" si="8"/>
        <v>#REF!</v>
      </c>
      <c r="AP43" s="14" t="e">
        <f t="shared" si="3"/>
        <v>#REF!</v>
      </c>
    </row>
    <row r="44" spans="26:42" ht="14.25" customHeight="1">
      <c r="Z44" s="23" t="str">
        <f>IF(AA44&gt;='גליון הזנת נתונים אישיים'!C$9,AO$2,"")</f>
        <v>משיכה</v>
      </c>
      <c r="AA44" s="24">
        <f t="shared" si="4"/>
        <v>2061</v>
      </c>
      <c r="AB44" s="25" t="e">
        <f t="shared" si="0"/>
        <v>#REF!</v>
      </c>
      <c r="AC44" s="26"/>
      <c r="AD44" s="26">
        <f>'גליון הזנת נתונים אישיים'!C$5</f>
        <v>18480</v>
      </c>
      <c r="AE44" s="26" t="e">
        <f t="shared" si="7"/>
        <v>#REF!</v>
      </c>
      <c r="AF44" s="26" t="e">
        <f>AE44*'גליון הזנת נתונים אישיים'!C$7</f>
        <v>#REF!</v>
      </c>
      <c r="AG44" s="27" t="e">
        <f t="shared" si="5"/>
        <v>#REF!</v>
      </c>
      <c r="AH44" s="22" t="e">
        <f>AG44*'גליון הזנת נתונים אישיים'!C$3</f>
        <v>#REF!</v>
      </c>
      <c r="AI44" s="28" t="e">
        <f t="shared" si="1"/>
        <v>#REF!</v>
      </c>
      <c r="AJ44" s="22" t="e">
        <f>IF(Z44=AO$2,AK43*'גליון הזנת נתונים אישיים'!#REF!,"")</f>
        <v>#REF!</v>
      </c>
      <c r="AK44" s="27" t="e">
        <f t="shared" si="2"/>
        <v>#REF!</v>
      </c>
      <c r="AL44" s="27" t="e">
        <f>SUM(AH$4:AH44)</f>
        <v>#REF!</v>
      </c>
      <c r="AM44" s="29" t="str">
        <f>IF(AA44='גליון הזנת נתונים אישיים'!C$9,AI43,"")</f>
        <v/>
      </c>
      <c r="AN44" s="27" t="e">
        <f>IF(AM44=AI43,SUM(AD$4:AD43),"")</f>
        <v>#REF!</v>
      </c>
      <c r="AO44" s="14" t="e">
        <f t="shared" si="8"/>
        <v>#REF!</v>
      </c>
      <c r="AP44" s="14" t="e">
        <f t="shared" si="3"/>
        <v>#REF!</v>
      </c>
    </row>
    <row r="45" spans="26:42" ht="14.25" customHeight="1">
      <c r="Z45" s="23" t="str">
        <f>IF(AA45&gt;='גליון הזנת נתונים אישיים'!C$9,AO$2,"")</f>
        <v>משיכה</v>
      </c>
      <c r="AA45" s="24">
        <f t="shared" si="4"/>
        <v>2062</v>
      </c>
      <c r="AB45" s="25" t="e">
        <f t="shared" si="0"/>
        <v>#REF!</v>
      </c>
      <c r="AC45" s="26"/>
      <c r="AD45" s="26">
        <f>'גליון הזנת נתונים אישיים'!C$5</f>
        <v>18480</v>
      </c>
      <c r="AE45" s="26" t="e">
        <f t="shared" si="7"/>
        <v>#REF!</v>
      </c>
      <c r="AF45" s="26" t="e">
        <f>AE45*'גליון הזנת נתונים אישיים'!C$7</f>
        <v>#REF!</v>
      </c>
      <c r="AG45" s="27" t="e">
        <f t="shared" si="5"/>
        <v>#REF!</v>
      </c>
      <c r="AH45" s="22" t="e">
        <f>AG45*'גליון הזנת נתונים אישיים'!C$3</f>
        <v>#REF!</v>
      </c>
      <c r="AI45" s="28" t="e">
        <f t="shared" si="1"/>
        <v>#REF!</v>
      </c>
      <c r="AJ45" s="22" t="e">
        <f>IF(Z45=AO$2,AK44*'גליון הזנת נתונים אישיים'!#REF!,"")</f>
        <v>#REF!</v>
      </c>
      <c r="AK45" s="27" t="e">
        <f t="shared" si="2"/>
        <v>#REF!</v>
      </c>
      <c r="AL45" s="27" t="e">
        <f>SUM(AH$4:AH45)</f>
        <v>#REF!</v>
      </c>
      <c r="AM45" s="29" t="str">
        <f>IF(AA45='גליון הזנת נתונים אישיים'!C$9,AI44,"")</f>
        <v/>
      </c>
      <c r="AN45" s="27" t="e">
        <f>IF(AM45=AI44,SUM(AD$4:AD44),"")</f>
        <v>#REF!</v>
      </c>
      <c r="AO45" s="14" t="e">
        <f t="shared" si="8"/>
        <v>#REF!</v>
      </c>
      <c r="AP45" s="14" t="e">
        <f t="shared" si="3"/>
        <v>#REF!</v>
      </c>
    </row>
    <row r="46" spans="26:42" ht="14.25" customHeight="1">
      <c r="Z46" s="23" t="str">
        <f>IF(AA46&gt;='גליון הזנת נתונים אישיים'!C$9,AO$2,"")</f>
        <v>משיכה</v>
      </c>
      <c r="AA46" s="24">
        <f t="shared" si="4"/>
        <v>2063</v>
      </c>
      <c r="AB46" s="25" t="e">
        <f t="shared" si="0"/>
        <v>#REF!</v>
      </c>
      <c r="AC46" s="26"/>
      <c r="AD46" s="26">
        <f>'גליון הזנת נתונים אישיים'!C$5</f>
        <v>18480</v>
      </c>
      <c r="AE46" s="26" t="e">
        <f t="shared" si="7"/>
        <v>#REF!</v>
      </c>
      <c r="AF46" s="26" t="e">
        <f>AE46*'גליון הזנת נתונים אישיים'!C$7</f>
        <v>#REF!</v>
      </c>
      <c r="AG46" s="27" t="e">
        <f t="shared" si="5"/>
        <v>#REF!</v>
      </c>
      <c r="AH46" s="22" t="e">
        <f>AG46*'גליון הזנת נתונים אישיים'!C$3</f>
        <v>#REF!</v>
      </c>
      <c r="AI46" s="28" t="e">
        <f t="shared" si="1"/>
        <v>#REF!</v>
      </c>
      <c r="AJ46" s="22" t="e">
        <f>IF(Z46=AO$2,AK45*'גליון הזנת נתונים אישיים'!#REF!,"")</f>
        <v>#REF!</v>
      </c>
      <c r="AK46" s="27" t="e">
        <f t="shared" si="2"/>
        <v>#REF!</v>
      </c>
      <c r="AL46" s="27" t="e">
        <f>SUM(AH$4:AH46)</f>
        <v>#REF!</v>
      </c>
      <c r="AM46" s="29" t="str">
        <f>IF(AA46='גליון הזנת נתונים אישיים'!C$9,AI45,"")</f>
        <v/>
      </c>
      <c r="AN46" s="27" t="e">
        <f>IF(AM46=AI45,SUM(AD$4:AD45),"")</f>
        <v>#REF!</v>
      </c>
      <c r="AO46" s="14" t="e">
        <f t="shared" si="8"/>
        <v>#REF!</v>
      </c>
      <c r="AP46" s="14" t="e">
        <f t="shared" si="3"/>
        <v>#REF!</v>
      </c>
    </row>
    <row r="47" spans="26:42" ht="14.25" customHeight="1">
      <c r="Z47" s="23" t="str">
        <f>IF(AA47&gt;='גליון הזנת נתונים אישיים'!C$9,AO$2,"")</f>
        <v>משיכה</v>
      </c>
      <c r="AA47" s="24">
        <f t="shared" si="4"/>
        <v>2064</v>
      </c>
      <c r="AB47" s="25" t="e">
        <f t="shared" si="0"/>
        <v>#REF!</v>
      </c>
      <c r="AC47" s="26"/>
      <c r="AD47" s="26">
        <f>'גליון הזנת נתונים אישיים'!C$5</f>
        <v>18480</v>
      </c>
      <c r="AE47" s="26" t="e">
        <f t="shared" si="7"/>
        <v>#REF!</v>
      </c>
      <c r="AF47" s="26" t="e">
        <f>AE47*'גליון הזנת נתונים אישיים'!C$7</f>
        <v>#REF!</v>
      </c>
      <c r="AG47" s="27" t="e">
        <f t="shared" si="5"/>
        <v>#REF!</v>
      </c>
      <c r="AH47" s="22" t="e">
        <f>AG47*'גליון הזנת נתונים אישיים'!C$3</f>
        <v>#REF!</v>
      </c>
      <c r="AI47" s="28" t="e">
        <f t="shared" si="1"/>
        <v>#REF!</v>
      </c>
      <c r="AJ47" s="22" t="e">
        <f>IF(Z47=AO$2,AK46*'גליון הזנת נתונים אישיים'!#REF!,"")</f>
        <v>#REF!</v>
      </c>
      <c r="AK47" s="27" t="e">
        <f t="shared" si="2"/>
        <v>#REF!</v>
      </c>
      <c r="AL47" s="27" t="e">
        <f>SUM(AH$4:AH47)</f>
        <v>#REF!</v>
      </c>
      <c r="AM47" s="29" t="str">
        <f>IF(AA47='גליון הזנת נתונים אישיים'!C$9,AI46,"")</f>
        <v/>
      </c>
      <c r="AN47" s="27" t="e">
        <f>IF(AM47=AI46,SUM(AD$4:AD46),"")</f>
        <v>#REF!</v>
      </c>
      <c r="AO47" s="14" t="e">
        <f t="shared" si="8"/>
        <v>#REF!</v>
      </c>
      <c r="AP47" s="14" t="e">
        <f t="shared" si="3"/>
        <v>#REF!</v>
      </c>
    </row>
    <row r="48" spans="26:42" ht="14.25" customHeight="1">
      <c r="Z48" s="23" t="str">
        <f>IF(AA48&gt;='גליון הזנת נתונים אישיים'!C$9,AO$2,"")</f>
        <v>משיכה</v>
      </c>
      <c r="AA48" s="24">
        <f t="shared" si="4"/>
        <v>2065</v>
      </c>
      <c r="AB48" s="25" t="e">
        <f t="shared" si="0"/>
        <v>#REF!</v>
      </c>
      <c r="AC48" s="26"/>
      <c r="AD48" s="26">
        <f>'גליון הזנת נתונים אישיים'!C$5</f>
        <v>18480</v>
      </c>
      <c r="AE48" s="26" t="e">
        <f t="shared" si="7"/>
        <v>#REF!</v>
      </c>
      <c r="AF48" s="26" t="e">
        <f>AE48*'גליון הזנת נתונים אישיים'!C$7</f>
        <v>#REF!</v>
      </c>
      <c r="AG48" s="27" t="e">
        <f t="shared" si="5"/>
        <v>#REF!</v>
      </c>
      <c r="AH48" s="22" t="e">
        <f>AG48*'גליון הזנת נתונים אישיים'!C$3</f>
        <v>#REF!</v>
      </c>
      <c r="AI48" s="28" t="e">
        <f t="shared" si="1"/>
        <v>#REF!</v>
      </c>
      <c r="AJ48" s="22" t="e">
        <f>IF(Z48=AO$2,AK47*'גליון הזנת נתונים אישיים'!#REF!,"")</f>
        <v>#REF!</v>
      </c>
      <c r="AK48" s="27" t="e">
        <f t="shared" si="2"/>
        <v>#REF!</v>
      </c>
      <c r="AL48" s="27" t="e">
        <f>SUM(AH$4:AH48)</f>
        <v>#REF!</v>
      </c>
      <c r="AM48" s="29" t="str">
        <f>IF(AA48='גליון הזנת נתונים אישיים'!C$9,AI47,"")</f>
        <v/>
      </c>
      <c r="AN48" s="27" t="e">
        <f>IF(AM48=AI47,SUM(AD$4:AD47),"")</f>
        <v>#REF!</v>
      </c>
      <c r="AO48" s="14" t="e">
        <f t="shared" si="8"/>
        <v>#REF!</v>
      </c>
      <c r="AP48" s="14" t="e">
        <f t="shared" si="3"/>
        <v>#REF!</v>
      </c>
    </row>
    <row r="49" spans="26:42" ht="14.25" customHeight="1">
      <c r="Z49" s="23" t="str">
        <f>IF(AA49&gt;='גליון הזנת נתונים אישיים'!C$9,AO$2,"")</f>
        <v>משיכה</v>
      </c>
      <c r="AA49" s="24">
        <f t="shared" si="4"/>
        <v>2066</v>
      </c>
      <c r="AB49" s="25" t="e">
        <f t="shared" si="0"/>
        <v>#REF!</v>
      </c>
      <c r="AC49" s="26"/>
      <c r="AD49" s="26">
        <f>'גליון הזנת נתונים אישיים'!C$5</f>
        <v>18480</v>
      </c>
      <c r="AE49" s="26" t="e">
        <f t="shared" si="7"/>
        <v>#REF!</v>
      </c>
      <c r="AF49" s="26" t="e">
        <f>AE49*'גליון הזנת נתונים אישיים'!C$7</f>
        <v>#REF!</v>
      </c>
      <c r="AG49" s="27" t="e">
        <f t="shared" si="5"/>
        <v>#REF!</v>
      </c>
      <c r="AH49" s="22" t="e">
        <f>AG49*'גליון הזנת נתונים אישיים'!C$3</f>
        <v>#REF!</v>
      </c>
      <c r="AI49" s="28" t="e">
        <f t="shared" si="1"/>
        <v>#REF!</v>
      </c>
      <c r="AJ49" s="22" t="e">
        <f>IF(Z49=AO$2,AK48*'גליון הזנת נתונים אישיים'!#REF!,"")</f>
        <v>#REF!</v>
      </c>
      <c r="AK49" s="27" t="e">
        <f t="shared" si="2"/>
        <v>#REF!</v>
      </c>
      <c r="AL49" s="27" t="e">
        <f>SUM(AH$4:AH49)</f>
        <v>#REF!</v>
      </c>
      <c r="AM49" s="29" t="str">
        <f>IF(AA49='גליון הזנת נתונים אישיים'!C$9,AI48,"")</f>
        <v/>
      </c>
      <c r="AN49" s="27" t="e">
        <f>IF(AM49=AI48,SUM(AD$4:AD48),"")</f>
        <v>#REF!</v>
      </c>
      <c r="AO49" s="14" t="e">
        <f t="shared" si="8"/>
        <v>#REF!</v>
      </c>
      <c r="AP49" s="14" t="e">
        <f t="shared" si="3"/>
        <v>#REF!</v>
      </c>
    </row>
    <row r="50" spans="26:42" ht="14.25" customHeight="1">
      <c r="Z50" s="23" t="str">
        <f>IF(AA50&gt;='גליון הזנת נתונים אישיים'!C$9,AO$2,"")</f>
        <v>משיכה</v>
      </c>
      <c r="AA50" s="24">
        <f t="shared" si="4"/>
        <v>2067</v>
      </c>
      <c r="AB50" s="25" t="e">
        <f t="shared" si="0"/>
        <v>#REF!</v>
      </c>
      <c r="AC50" s="26"/>
      <c r="AD50" s="26">
        <f>'גליון הזנת נתונים אישיים'!C$5</f>
        <v>18480</v>
      </c>
      <c r="AE50" s="26" t="e">
        <f t="shared" si="7"/>
        <v>#REF!</v>
      </c>
      <c r="AF50" s="26" t="e">
        <f>AE50*'גליון הזנת נתונים אישיים'!C$7</f>
        <v>#REF!</v>
      </c>
      <c r="AG50" s="27" t="e">
        <f t="shared" si="5"/>
        <v>#REF!</v>
      </c>
      <c r="AH50" s="22" t="e">
        <f>AG50*'גליון הזנת נתונים אישיים'!C$3</f>
        <v>#REF!</v>
      </c>
      <c r="AI50" s="28" t="e">
        <f t="shared" si="1"/>
        <v>#REF!</v>
      </c>
      <c r="AJ50" s="22" t="e">
        <f>IF(Z50=AO$2,AK49*'גליון הזנת נתונים אישיים'!#REF!,"")</f>
        <v>#REF!</v>
      </c>
      <c r="AK50" s="27" t="e">
        <f t="shared" si="2"/>
        <v>#REF!</v>
      </c>
      <c r="AL50" s="27" t="e">
        <f>SUM(AH$4:AH50)</f>
        <v>#REF!</v>
      </c>
      <c r="AM50" s="29" t="str">
        <f>IF(AA50='גליון הזנת נתונים אישיים'!C$9,AI49,"")</f>
        <v/>
      </c>
      <c r="AN50" s="27" t="e">
        <f>IF(AM50=AI49,SUM(AD$4:AD49),"")</f>
        <v>#REF!</v>
      </c>
      <c r="AO50" s="14" t="e">
        <f t="shared" si="8"/>
        <v>#REF!</v>
      </c>
      <c r="AP50" s="14" t="e">
        <f t="shared" si="3"/>
        <v>#REF!</v>
      </c>
    </row>
    <row r="51" spans="26:42" ht="14.25" customHeight="1">
      <c r="Z51" s="23" t="str">
        <f>IF(AA51&gt;='גליון הזנת נתונים אישיים'!C$9,AO$2,"")</f>
        <v>משיכה</v>
      </c>
      <c r="AA51" s="24">
        <f t="shared" si="4"/>
        <v>2068</v>
      </c>
      <c r="AB51" s="25" t="e">
        <f t="shared" si="0"/>
        <v>#REF!</v>
      </c>
      <c r="AC51" s="26"/>
      <c r="AD51" s="26">
        <f>'גליון הזנת נתונים אישיים'!C$5</f>
        <v>18480</v>
      </c>
      <c r="AE51" s="26" t="e">
        <f t="shared" si="7"/>
        <v>#REF!</v>
      </c>
      <c r="AF51" s="26" t="e">
        <f>AE51*'גליון הזנת נתונים אישיים'!C$7</f>
        <v>#REF!</v>
      </c>
      <c r="AG51" s="27" t="e">
        <f t="shared" si="5"/>
        <v>#REF!</v>
      </c>
      <c r="AH51" s="22" t="e">
        <f>AG51*'גליון הזנת נתונים אישיים'!C$3</f>
        <v>#REF!</v>
      </c>
      <c r="AI51" s="28" t="e">
        <f t="shared" si="1"/>
        <v>#REF!</v>
      </c>
      <c r="AJ51" s="22" t="e">
        <f>IF(Z51=AO$2,AK50*'גליון הזנת נתונים אישיים'!#REF!,"")</f>
        <v>#REF!</v>
      </c>
      <c r="AK51" s="27" t="e">
        <f t="shared" si="2"/>
        <v>#REF!</v>
      </c>
      <c r="AL51" s="27" t="e">
        <f>SUM(AH$4:AH51)</f>
        <v>#REF!</v>
      </c>
      <c r="AM51" s="29" t="str">
        <f>IF(AA51='גליון הזנת נתונים אישיים'!C$9,AI50,"")</f>
        <v/>
      </c>
      <c r="AN51" s="27" t="e">
        <f>IF(AM51=AI50,SUM(AD$4:AD50),"")</f>
        <v>#REF!</v>
      </c>
      <c r="AO51" s="14" t="e">
        <f t="shared" si="8"/>
        <v>#REF!</v>
      </c>
      <c r="AP51" s="14" t="e">
        <f t="shared" si="3"/>
        <v>#REF!</v>
      </c>
    </row>
    <row r="52" spans="26:42" ht="14.25" customHeight="1">
      <c r="Z52" s="23" t="str">
        <f>IF(AA52&gt;='גליון הזנת נתונים אישיים'!C$9,AO$2,"")</f>
        <v>משיכה</v>
      </c>
      <c r="AA52" s="24">
        <f t="shared" si="4"/>
        <v>2069</v>
      </c>
      <c r="AB52" s="25" t="e">
        <f t="shared" si="0"/>
        <v>#REF!</v>
      </c>
      <c r="AC52" s="26"/>
      <c r="AD52" s="26">
        <f>'גליון הזנת נתונים אישיים'!C$5</f>
        <v>18480</v>
      </c>
      <c r="AE52" s="26" t="e">
        <f t="shared" si="7"/>
        <v>#REF!</v>
      </c>
      <c r="AF52" s="26" t="e">
        <f>AE52*'גליון הזנת נתונים אישיים'!C$7</f>
        <v>#REF!</v>
      </c>
      <c r="AG52" s="27" t="e">
        <f t="shared" si="5"/>
        <v>#REF!</v>
      </c>
      <c r="AH52" s="22" t="e">
        <f>AG52*'גליון הזנת נתונים אישיים'!C$3</f>
        <v>#REF!</v>
      </c>
      <c r="AI52" s="28" t="e">
        <f t="shared" si="1"/>
        <v>#REF!</v>
      </c>
      <c r="AJ52" s="22" t="e">
        <f>IF(Z52=AO$2,AK51*'גליון הזנת נתונים אישיים'!#REF!,"")</f>
        <v>#REF!</v>
      </c>
      <c r="AK52" s="27" t="e">
        <f t="shared" si="2"/>
        <v>#REF!</v>
      </c>
      <c r="AL52" s="27" t="e">
        <f>SUM(AH$4:AH52)</f>
        <v>#REF!</v>
      </c>
      <c r="AM52" s="29" t="str">
        <f>IF(AA52='גליון הזנת נתונים אישיים'!C$9,AI51,"")</f>
        <v/>
      </c>
      <c r="AN52" s="27" t="e">
        <f>IF(AM52=AI51,SUM(AD$4:AD51),"")</f>
        <v>#REF!</v>
      </c>
      <c r="AO52" s="14" t="e">
        <f t="shared" si="8"/>
        <v>#REF!</v>
      </c>
      <c r="AP52" s="14" t="e">
        <f t="shared" si="3"/>
        <v>#REF!</v>
      </c>
    </row>
    <row r="53" spans="26:42" ht="14.25" customHeight="1">
      <c r="Z53" s="23" t="str">
        <f>IF(AA53&gt;='גליון הזנת נתונים אישיים'!C$9,AO$2,"")</f>
        <v>משיכה</v>
      </c>
      <c r="AA53" s="24">
        <f t="shared" si="4"/>
        <v>2070</v>
      </c>
      <c r="AB53" s="25" t="e">
        <f t="shared" si="0"/>
        <v>#REF!</v>
      </c>
      <c r="AC53" s="26"/>
      <c r="AD53" s="26">
        <f>'גליון הזנת נתונים אישיים'!C$5</f>
        <v>18480</v>
      </c>
      <c r="AE53" s="26" t="e">
        <f t="shared" si="7"/>
        <v>#REF!</v>
      </c>
      <c r="AF53" s="26" t="e">
        <f>AE53*'גליון הזנת נתונים אישיים'!C$7</f>
        <v>#REF!</v>
      </c>
      <c r="AG53" s="27" t="e">
        <f t="shared" si="5"/>
        <v>#REF!</v>
      </c>
      <c r="AH53" s="22" t="e">
        <f>AG53*'גליון הזנת נתונים אישיים'!C$3</f>
        <v>#REF!</v>
      </c>
      <c r="AI53" s="28" t="e">
        <f t="shared" si="1"/>
        <v>#REF!</v>
      </c>
      <c r="AJ53" s="22" t="e">
        <f>IF(Z53=AO$2,AK52*'גליון הזנת נתונים אישיים'!#REF!,"")</f>
        <v>#REF!</v>
      </c>
      <c r="AK53" s="27" t="e">
        <f t="shared" si="2"/>
        <v>#REF!</v>
      </c>
      <c r="AL53" s="27" t="e">
        <f>SUM(AH$4:AH53)</f>
        <v>#REF!</v>
      </c>
      <c r="AM53" s="29" t="str">
        <f>IF(AA53='גליון הזנת נתונים אישיים'!C$9,AI52,"")</f>
        <v/>
      </c>
      <c r="AN53" s="27" t="e">
        <f>IF(AM53=AI52,SUM(AD$4:AD52),"")</f>
        <v>#REF!</v>
      </c>
      <c r="AO53" s="14" t="e">
        <f t="shared" si="8"/>
        <v>#REF!</v>
      </c>
      <c r="AP53" s="14" t="e">
        <f t="shared" si="3"/>
        <v>#REF!</v>
      </c>
    </row>
    <row r="54" spans="26:42" ht="14.25" customHeight="1">
      <c r="Z54" s="23" t="str">
        <f>IF(AA54&gt;='גליון הזנת נתונים אישיים'!C$9,AO$2,"")</f>
        <v>משיכה</v>
      </c>
      <c r="AA54" s="24">
        <f t="shared" si="4"/>
        <v>2071</v>
      </c>
      <c r="AB54" s="25" t="e">
        <f t="shared" si="0"/>
        <v>#REF!</v>
      </c>
      <c r="AC54" s="26"/>
      <c r="AD54" s="26">
        <f>'גליון הזנת נתונים אישיים'!C$5</f>
        <v>18480</v>
      </c>
      <c r="AE54" s="26" t="e">
        <f t="shared" si="7"/>
        <v>#REF!</v>
      </c>
      <c r="AF54" s="26" t="e">
        <f>AE54*'גליון הזנת נתונים אישיים'!C$7</f>
        <v>#REF!</v>
      </c>
      <c r="AG54" s="27" t="e">
        <f t="shared" si="5"/>
        <v>#REF!</v>
      </c>
      <c r="AH54" s="22" t="e">
        <f>AG54*'גליון הזנת נתונים אישיים'!C$3</f>
        <v>#REF!</v>
      </c>
      <c r="AI54" s="28" t="e">
        <f t="shared" si="1"/>
        <v>#REF!</v>
      </c>
      <c r="AJ54" s="22" t="e">
        <f>IF(Z54=AO$2,AK53*'גליון הזנת נתונים אישיים'!#REF!,"")</f>
        <v>#REF!</v>
      </c>
      <c r="AK54" s="27" t="e">
        <f t="shared" si="2"/>
        <v>#REF!</v>
      </c>
      <c r="AL54" s="27" t="e">
        <f>SUM(AH$4:AH54)</f>
        <v>#REF!</v>
      </c>
      <c r="AM54" s="29" t="str">
        <f>IF(AA54='גליון הזנת נתונים אישיים'!C$9,AI53,"")</f>
        <v/>
      </c>
      <c r="AN54" s="27" t="e">
        <f>IF(AM54=AI53,SUM(AD$4:AD53),"")</f>
        <v>#REF!</v>
      </c>
      <c r="AO54" s="14" t="e">
        <f t="shared" si="8"/>
        <v>#REF!</v>
      </c>
      <c r="AP54" s="14" t="e">
        <f t="shared" si="3"/>
        <v>#REF!</v>
      </c>
    </row>
    <row r="55" spans="26:42" ht="14.25" customHeight="1">
      <c r="Z55" s="23" t="str">
        <f>IF(AA55&gt;='גליון הזנת נתונים אישיים'!C$9,AO$2,"")</f>
        <v>משיכה</v>
      </c>
      <c r="AA55" s="24">
        <f t="shared" si="4"/>
        <v>2072</v>
      </c>
      <c r="AB55" s="25" t="e">
        <f t="shared" si="0"/>
        <v>#REF!</v>
      </c>
      <c r="AC55" s="26"/>
      <c r="AD55" s="26">
        <f>'גליון הזנת נתונים אישיים'!C$5</f>
        <v>18480</v>
      </c>
      <c r="AE55" s="26" t="e">
        <f t="shared" si="7"/>
        <v>#REF!</v>
      </c>
      <c r="AF55" s="26" t="e">
        <f>AE55*'גליון הזנת נתונים אישיים'!C$7</f>
        <v>#REF!</v>
      </c>
      <c r="AG55" s="27" t="e">
        <f t="shared" si="5"/>
        <v>#REF!</v>
      </c>
      <c r="AH55" s="22" t="e">
        <f>AG55*'גליון הזנת נתונים אישיים'!C$3</f>
        <v>#REF!</v>
      </c>
      <c r="AI55" s="28" t="e">
        <f t="shared" si="1"/>
        <v>#REF!</v>
      </c>
      <c r="AJ55" s="22" t="e">
        <f>IF(Z55=AO$2,AK54*'גליון הזנת נתונים אישיים'!#REF!,"")</f>
        <v>#REF!</v>
      </c>
      <c r="AK55" s="27" t="e">
        <f t="shared" si="2"/>
        <v>#REF!</v>
      </c>
      <c r="AL55" s="27" t="e">
        <f>SUM(AH$4:AH55)</f>
        <v>#REF!</v>
      </c>
      <c r="AM55" s="29" t="str">
        <f>IF(AA55='גליון הזנת נתונים אישיים'!C$9,AI54,"")</f>
        <v/>
      </c>
      <c r="AN55" s="27" t="e">
        <f>IF(AM55=AI54,SUM(AD$4:AD54),"")</f>
        <v>#REF!</v>
      </c>
      <c r="AO55" s="14" t="e">
        <f t="shared" si="8"/>
        <v>#REF!</v>
      </c>
      <c r="AP55" s="14" t="e">
        <f t="shared" si="3"/>
        <v>#REF!</v>
      </c>
    </row>
    <row r="56" spans="26:42" ht="14.25" customHeight="1">
      <c r="Z56" s="23" t="str">
        <f>IF(AA56&gt;='גליון הזנת נתונים אישיים'!C$9,AO$2,"")</f>
        <v>משיכה</v>
      </c>
      <c r="AA56" s="24">
        <f t="shared" si="4"/>
        <v>2073</v>
      </c>
      <c r="AB56" s="25" t="e">
        <f t="shared" si="0"/>
        <v>#REF!</v>
      </c>
      <c r="AC56" s="26"/>
      <c r="AD56" s="26">
        <f>'גליון הזנת נתונים אישיים'!C$5</f>
        <v>18480</v>
      </c>
      <c r="AE56" s="26" t="e">
        <f t="shared" si="7"/>
        <v>#REF!</v>
      </c>
      <c r="AF56" s="26" t="e">
        <f>AE56*'גליון הזנת נתונים אישיים'!C$7</f>
        <v>#REF!</v>
      </c>
      <c r="AG56" s="27" t="e">
        <f t="shared" si="5"/>
        <v>#REF!</v>
      </c>
      <c r="AH56" s="22" t="e">
        <f>AG56*'גליון הזנת נתונים אישיים'!C$3</f>
        <v>#REF!</v>
      </c>
      <c r="AI56" s="28" t="e">
        <f t="shared" si="1"/>
        <v>#REF!</v>
      </c>
      <c r="AJ56" s="22" t="e">
        <f>IF(Z56=AO$2,AK55*'גליון הזנת נתונים אישיים'!#REF!,"")</f>
        <v>#REF!</v>
      </c>
      <c r="AK56" s="27" t="e">
        <f t="shared" si="2"/>
        <v>#REF!</v>
      </c>
      <c r="AL56" s="27" t="e">
        <f>SUM(AH$4:AH56)</f>
        <v>#REF!</v>
      </c>
      <c r="AM56" s="29" t="str">
        <f>IF(AA56='גליון הזנת נתונים אישיים'!C$9,AI55,"")</f>
        <v/>
      </c>
      <c r="AN56" s="27" t="e">
        <f>IF(AM56=AI55,SUM(AD$4:AD55),"")</f>
        <v>#REF!</v>
      </c>
      <c r="AO56" s="14" t="e">
        <f t="shared" si="8"/>
        <v>#REF!</v>
      </c>
      <c r="AP56" s="14" t="e">
        <f t="shared" si="3"/>
        <v>#REF!</v>
      </c>
    </row>
    <row r="57" spans="26:42" ht="14.25" customHeight="1">
      <c r="Z57" s="23" t="str">
        <f>IF(AA57&gt;='גליון הזנת נתונים אישיים'!C$9,AO$2,"")</f>
        <v>משיכה</v>
      </c>
      <c r="AA57" s="24">
        <f t="shared" si="4"/>
        <v>2074</v>
      </c>
      <c r="AB57" s="25" t="e">
        <f t="shared" si="0"/>
        <v>#REF!</v>
      </c>
      <c r="AC57" s="26"/>
      <c r="AD57" s="26">
        <f>'גליון הזנת נתונים אישיים'!C$5</f>
        <v>18480</v>
      </c>
      <c r="AE57" s="26" t="e">
        <f t="shared" si="7"/>
        <v>#REF!</v>
      </c>
      <c r="AF57" s="26" t="e">
        <f>AE57*'גליון הזנת נתונים אישיים'!C$7</f>
        <v>#REF!</v>
      </c>
      <c r="AG57" s="27" t="e">
        <f t="shared" si="5"/>
        <v>#REF!</v>
      </c>
      <c r="AH57" s="22" t="e">
        <f>AG57*'גליון הזנת נתונים אישיים'!C$3</f>
        <v>#REF!</v>
      </c>
      <c r="AI57" s="28" t="e">
        <f t="shared" si="1"/>
        <v>#REF!</v>
      </c>
      <c r="AJ57" s="22" t="e">
        <f>IF(Z57=AO$2,AK56*'גליון הזנת נתונים אישיים'!#REF!,"")</f>
        <v>#REF!</v>
      </c>
      <c r="AK57" s="27" t="e">
        <f t="shared" si="2"/>
        <v>#REF!</v>
      </c>
      <c r="AL57" s="27" t="e">
        <f>SUM(AH$4:AH57)</f>
        <v>#REF!</v>
      </c>
      <c r="AM57" s="29" t="str">
        <f>IF(AA57='גליון הזנת נתונים אישיים'!C$9,AI56,"")</f>
        <v/>
      </c>
      <c r="AN57" s="27" t="e">
        <f>IF(AM57=AI56,SUM(AD$4:AD56),"")</f>
        <v>#REF!</v>
      </c>
      <c r="AO57" s="14" t="e">
        <f t="shared" si="8"/>
        <v>#REF!</v>
      </c>
      <c r="AP57" s="14" t="e">
        <f t="shared" si="3"/>
        <v>#REF!</v>
      </c>
    </row>
    <row r="58" spans="26:42" ht="14.25" customHeight="1">
      <c r="Z58" s="23" t="str">
        <f>IF(AA58&gt;='גליון הזנת נתונים אישיים'!C$9,AO$2,"")</f>
        <v>משיכה</v>
      </c>
      <c r="AA58" s="24">
        <f t="shared" si="4"/>
        <v>2075</v>
      </c>
      <c r="AB58" s="25" t="e">
        <f t="shared" si="0"/>
        <v>#REF!</v>
      </c>
      <c r="AC58" s="26"/>
      <c r="AD58" s="26">
        <f>'גליון הזנת נתונים אישיים'!C$5</f>
        <v>18480</v>
      </c>
      <c r="AE58" s="26" t="e">
        <f t="shared" si="7"/>
        <v>#REF!</v>
      </c>
      <c r="AF58" s="26" t="e">
        <f>AE58*'גליון הזנת נתונים אישיים'!C$7</f>
        <v>#REF!</v>
      </c>
      <c r="AG58" s="27" t="e">
        <f t="shared" si="5"/>
        <v>#REF!</v>
      </c>
      <c r="AH58" s="22" t="e">
        <f>AG58*'גליון הזנת נתונים אישיים'!C$3</f>
        <v>#REF!</v>
      </c>
      <c r="AI58" s="28" t="e">
        <f t="shared" si="1"/>
        <v>#REF!</v>
      </c>
      <c r="AJ58" s="22" t="e">
        <f>IF(Z58=AO$2,AK57*'גליון הזנת נתונים אישיים'!#REF!,"")</f>
        <v>#REF!</v>
      </c>
      <c r="AK58" s="27" t="e">
        <f t="shared" si="2"/>
        <v>#REF!</v>
      </c>
      <c r="AL58" s="27" t="e">
        <f>SUM(AH$4:AH58)</f>
        <v>#REF!</v>
      </c>
      <c r="AM58" s="29" t="str">
        <f>IF(AA58='גליון הזנת נתונים אישיים'!C$9,AI57,"")</f>
        <v/>
      </c>
      <c r="AN58" s="27" t="e">
        <f>IF(AM58=AI57,SUM(AD$4:AD57),"")</f>
        <v>#REF!</v>
      </c>
      <c r="AO58" s="14" t="e">
        <f t="shared" si="8"/>
        <v>#REF!</v>
      </c>
      <c r="AP58" s="14" t="e">
        <f t="shared" si="3"/>
        <v>#REF!</v>
      </c>
    </row>
    <row r="59" spans="26:42" ht="14.25" customHeight="1">
      <c r="Z59" s="23" t="str">
        <f>IF(AA59&gt;='גליון הזנת נתונים אישיים'!C$9,AO$2,"")</f>
        <v>משיכה</v>
      </c>
      <c r="AA59" s="24">
        <f t="shared" si="4"/>
        <v>2076</v>
      </c>
      <c r="AB59" s="25" t="e">
        <f t="shared" si="0"/>
        <v>#REF!</v>
      </c>
      <c r="AC59" s="26"/>
      <c r="AD59" s="26">
        <f>'גליון הזנת נתונים אישיים'!C$5</f>
        <v>18480</v>
      </c>
      <c r="AE59" s="26" t="e">
        <f t="shared" si="7"/>
        <v>#REF!</v>
      </c>
      <c r="AF59" s="26" t="e">
        <f>AE59*'גליון הזנת נתונים אישיים'!C$7</f>
        <v>#REF!</v>
      </c>
      <c r="AG59" s="27" t="e">
        <f t="shared" si="5"/>
        <v>#REF!</v>
      </c>
      <c r="AH59" s="22" t="e">
        <f>AG59*'גליון הזנת נתונים אישיים'!C$3</f>
        <v>#REF!</v>
      </c>
      <c r="AI59" s="28" t="e">
        <f t="shared" si="1"/>
        <v>#REF!</v>
      </c>
      <c r="AJ59" s="22" t="e">
        <f>IF(Z59=AO$2,AK58*'גליון הזנת נתונים אישיים'!#REF!,"")</f>
        <v>#REF!</v>
      </c>
      <c r="AK59" s="27" t="e">
        <f t="shared" si="2"/>
        <v>#REF!</v>
      </c>
      <c r="AL59" s="27" t="e">
        <f>SUM(AH$4:AH59)</f>
        <v>#REF!</v>
      </c>
      <c r="AM59" s="29" t="str">
        <f>IF(AA59='גליון הזנת נתונים אישיים'!C$9,AI58,"")</f>
        <v/>
      </c>
      <c r="AN59" s="27" t="e">
        <f>IF(AM59=AI58,SUM(AD$4:AD58),"")</f>
        <v>#REF!</v>
      </c>
      <c r="AO59" s="14" t="e">
        <f t="shared" si="8"/>
        <v>#REF!</v>
      </c>
      <c r="AP59" s="14" t="e">
        <f t="shared" si="3"/>
        <v>#REF!</v>
      </c>
    </row>
    <row r="60" spans="26:42" ht="14.25" customHeight="1">
      <c r="Z60" s="23" t="str">
        <f>IF(AA60&gt;='גליון הזנת נתונים אישיים'!C$9,AO$2,"")</f>
        <v>משיכה</v>
      </c>
      <c r="AA60" s="24">
        <f t="shared" si="4"/>
        <v>2077</v>
      </c>
      <c r="AB60" s="25" t="e">
        <f t="shared" si="0"/>
        <v>#REF!</v>
      </c>
      <c r="AC60" s="26"/>
      <c r="AD60" s="26">
        <f>'גליון הזנת נתונים אישיים'!C$5</f>
        <v>18480</v>
      </c>
      <c r="AE60" s="26" t="e">
        <f t="shared" si="7"/>
        <v>#REF!</v>
      </c>
      <c r="AF60" s="26" t="e">
        <f>AE60*'גליון הזנת נתונים אישיים'!C$7</f>
        <v>#REF!</v>
      </c>
      <c r="AG60" s="27" t="e">
        <f t="shared" si="5"/>
        <v>#REF!</v>
      </c>
      <c r="AH60" s="22" t="e">
        <f>AG60*'גליון הזנת נתונים אישיים'!C$3</f>
        <v>#REF!</v>
      </c>
      <c r="AI60" s="28" t="e">
        <f t="shared" si="1"/>
        <v>#REF!</v>
      </c>
      <c r="AJ60" s="22" t="e">
        <f>IF(Z60=AO$2,AK59*'גליון הזנת נתונים אישיים'!#REF!,"")</f>
        <v>#REF!</v>
      </c>
      <c r="AK60" s="27" t="e">
        <f t="shared" si="2"/>
        <v>#REF!</v>
      </c>
      <c r="AL60" s="27" t="e">
        <f>SUM(AH$4:AH60)</f>
        <v>#REF!</v>
      </c>
      <c r="AM60" s="29" t="str">
        <f>IF(AA60='גליון הזנת נתונים אישיים'!C$9,AI59,"")</f>
        <v/>
      </c>
      <c r="AN60" s="27" t="e">
        <f>IF(AM60=AI59,SUM(AD$4:AD59),"")</f>
        <v>#REF!</v>
      </c>
      <c r="AO60" s="14" t="e">
        <f t="shared" si="8"/>
        <v>#REF!</v>
      </c>
      <c r="AP60" s="14" t="e">
        <f t="shared" si="3"/>
        <v>#REF!</v>
      </c>
    </row>
    <row r="61" spans="26:42" ht="14.25" customHeight="1">
      <c r="Z61" s="23" t="str">
        <f>IF(AA61&gt;='גליון הזנת נתונים אישיים'!C$9,AO$2,"")</f>
        <v>משיכה</v>
      </c>
      <c r="AA61" s="24">
        <f t="shared" si="4"/>
        <v>2078</v>
      </c>
      <c r="AB61" s="25" t="e">
        <f t="shared" si="0"/>
        <v>#REF!</v>
      </c>
      <c r="AC61" s="26"/>
      <c r="AD61" s="26">
        <f>'גליון הזנת נתונים אישיים'!C$5</f>
        <v>18480</v>
      </c>
      <c r="AE61" s="26" t="e">
        <f t="shared" si="7"/>
        <v>#REF!</v>
      </c>
      <c r="AF61" s="26" t="e">
        <f>AE61*'גליון הזנת נתונים אישיים'!C$7</f>
        <v>#REF!</v>
      </c>
      <c r="AG61" s="27" t="e">
        <f t="shared" si="5"/>
        <v>#REF!</v>
      </c>
      <c r="AH61" s="22" t="e">
        <f>AG61*'גליון הזנת נתונים אישיים'!C$3</f>
        <v>#REF!</v>
      </c>
      <c r="AI61" s="28" t="e">
        <f t="shared" si="1"/>
        <v>#REF!</v>
      </c>
      <c r="AJ61" s="22" t="e">
        <f>IF(Z61=AO$2,AK60*'גליון הזנת נתונים אישיים'!#REF!,"")</f>
        <v>#REF!</v>
      </c>
      <c r="AK61" s="27" t="e">
        <f t="shared" si="2"/>
        <v>#REF!</v>
      </c>
      <c r="AL61" s="27" t="e">
        <f>SUM(AH$4:AH61)</f>
        <v>#REF!</v>
      </c>
      <c r="AM61" s="29" t="str">
        <f>IF(AA61='גליון הזנת נתונים אישיים'!C$9,AI60,"")</f>
        <v/>
      </c>
      <c r="AN61" s="27" t="e">
        <f>IF(AM61=AI60,SUM(AD$4:AD60),"")</f>
        <v>#REF!</v>
      </c>
      <c r="AO61" s="14" t="e">
        <f t="shared" si="8"/>
        <v>#REF!</v>
      </c>
      <c r="AP61" s="14" t="e">
        <f t="shared" si="3"/>
        <v>#REF!</v>
      </c>
    </row>
    <row r="62" spans="26:42" ht="14.25" customHeight="1">
      <c r="Z62" s="23" t="str">
        <f>IF(AA62&gt;='גליון הזנת נתונים אישיים'!C$9,AO$2,"")</f>
        <v>משיכה</v>
      </c>
      <c r="AA62" s="24">
        <f t="shared" si="4"/>
        <v>2079</v>
      </c>
      <c r="AB62" s="25" t="e">
        <f t="shared" si="0"/>
        <v>#REF!</v>
      </c>
      <c r="AC62" s="26"/>
      <c r="AD62" s="26">
        <f>'גליון הזנת נתונים אישיים'!C$5</f>
        <v>18480</v>
      </c>
      <c r="AE62" s="26" t="e">
        <f t="shared" si="7"/>
        <v>#REF!</v>
      </c>
      <c r="AF62" s="26" t="e">
        <f>AE62*'גליון הזנת נתונים אישיים'!C$7</f>
        <v>#REF!</v>
      </c>
      <c r="AG62" s="27" t="e">
        <f t="shared" si="5"/>
        <v>#REF!</v>
      </c>
      <c r="AH62" s="22" t="e">
        <f>AG62*'גליון הזנת נתונים אישיים'!C$3</f>
        <v>#REF!</v>
      </c>
      <c r="AI62" s="28" t="e">
        <f t="shared" si="1"/>
        <v>#REF!</v>
      </c>
      <c r="AJ62" s="22" t="e">
        <f>IF(Z62=AO$2,AK61*'גליון הזנת נתונים אישיים'!#REF!,"")</f>
        <v>#REF!</v>
      </c>
      <c r="AK62" s="27" t="e">
        <f t="shared" si="2"/>
        <v>#REF!</v>
      </c>
      <c r="AL62" s="27" t="e">
        <f>SUM(AH$4:AH62)</f>
        <v>#REF!</v>
      </c>
      <c r="AM62" s="29" t="str">
        <f>IF(AA62='גליון הזנת נתונים אישיים'!C$9,AI61,"")</f>
        <v/>
      </c>
      <c r="AN62" s="27" t="e">
        <f>IF(AM62=AI61,SUM(AD$4:AD61),"")</f>
        <v>#REF!</v>
      </c>
      <c r="AO62" s="14" t="e">
        <f t="shared" si="8"/>
        <v>#REF!</v>
      </c>
      <c r="AP62" s="14" t="e">
        <f t="shared" si="3"/>
        <v>#REF!</v>
      </c>
    </row>
    <row r="63" spans="26:42" ht="14.25" customHeight="1">
      <c r="Z63" s="23" t="str">
        <f>IF(AA63&gt;='גליון הזנת נתונים אישיים'!C$9,AO$2,"")</f>
        <v>משיכה</v>
      </c>
      <c r="AA63" s="24">
        <f t="shared" si="4"/>
        <v>2080</v>
      </c>
      <c r="AB63" s="25" t="e">
        <f t="shared" si="0"/>
        <v>#REF!</v>
      </c>
      <c r="AC63" s="26"/>
      <c r="AD63" s="26">
        <f>'גליון הזנת נתונים אישיים'!C$5</f>
        <v>18480</v>
      </c>
      <c r="AE63" s="26" t="e">
        <f t="shared" si="7"/>
        <v>#REF!</v>
      </c>
      <c r="AF63" s="26" t="e">
        <f>AE63*'גליון הזנת נתונים אישיים'!C$7</f>
        <v>#REF!</v>
      </c>
      <c r="AG63" s="27" t="e">
        <f t="shared" si="5"/>
        <v>#REF!</v>
      </c>
      <c r="AH63" s="22" t="e">
        <f>AG63*'גליון הזנת נתונים אישיים'!C$3</f>
        <v>#REF!</v>
      </c>
      <c r="AI63" s="28" t="e">
        <f t="shared" si="1"/>
        <v>#REF!</v>
      </c>
      <c r="AJ63" s="22" t="e">
        <f>IF(Z63=AO$2,AK62*'גליון הזנת נתונים אישיים'!#REF!,"")</f>
        <v>#REF!</v>
      </c>
      <c r="AK63" s="27" t="e">
        <f t="shared" si="2"/>
        <v>#REF!</v>
      </c>
      <c r="AL63" s="27" t="e">
        <f>SUM(AH$4:AH63)</f>
        <v>#REF!</v>
      </c>
      <c r="AM63" s="29" t="str">
        <f>IF(AA63='גליון הזנת נתונים אישיים'!C$9,AI62,"")</f>
        <v/>
      </c>
      <c r="AN63" s="27" t="e">
        <f>IF(AM63=AI62,SUM(AD$4:AD62),"")</f>
        <v>#REF!</v>
      </c>
      <c r="AO63" s="14" t="e">
        <f t="shared" si="8"/>
        <v>#REF!</v>
      </c>
      <c r="AP63" s="14" t="e">
        <f t="shared" si="3"/>
        <v>#REF!</v>
      </c>
    </row>
    <row r="64" spans="26:42" ht="14.25" customHeight="1">
      <c r="Z64" s="23" t="str">
        <f>IF(AA64&gt;='גליון הזנת נתונים אישיים'!C$9,AO$2,"")</f>
        <v>משיכה</v>
      </c>
      <c r="AA64" s="24">
        <f t="shared" si="4"/>
        <v>2081</v>
      </c>
      <c r="AB64" s="25" t="e">
        <f t="shared" si="0"/>
        <v>#REF!</v>
      </c>
      <c r="AC64" s="26"/>
      <c r="AD64" s="26">
        <f>'גליון הזנת נתונים אישיים'!C$5</f>
        <v>18480</v>
      </c>
      <c r="AE64" s="26" t="e">
        <f t="shared" si="7"/>
        <v>#REF!</v>
      </c>
      <c r="AF64" s="26" t="e">
        <f>AE64*'גליון הזנת נתונים אישיים'!C$7</f>
        <v>#REF!</v>
      </c>
      <c r="AG64" s="27" t="e">
        <f t="shared" si="5"/>
        <v>#REF!</v>
      </c>
      <c r="AH64" s="22" t="e">
        <f>AG64*'גליון הזנת נתונים אישיים'!C$3</f>
        <v>#REF!</v>
      </c>
      <c r="AI64" s="28" t="e">
        <f t="shared" si="1"/>
        <v>#REF!</v>
      </c>
      <c r="AJ64" s="22" t="e">
        <f>IF(Z64=AO$2,AK63*'גליון הזנת נתונים אישיים'!#REF!,"")</f>
        <v>#REF!</v>
      </c>
      <c r="AK64" s="27" t="e">
        <f t="shared" si="2"/>
        <v>#REF!</v>
      </c>
      <c r="AL64" s="27" t="e">
        <f>SUM(AH$4:AH64)</f>
        <v>#REF!</v>
      </c>
      <c r="AM64" s="29" t="str">
        <f>IF(AA64='גליון הזנת נתונים אישיים'!C$9,AI63,"")</f>
        <v/>
      </c>
      <c r="AN64" s="27" t="e">
        <f>IF(AM64=AI63,SUM(AD$4:AD63),"")</f>
        <v>#REF!</v>
      </c>
      <c r="AO64" s="14" t="e">
        <f t="shared" si="8"/>
        <v>#REF!</v>
      </c>
      <c r="AP64" s="14" t="e">
        <f t="shared" si="3"/>
        <v>#REF!</v>
      </c>
    </row>
    <row r="65" spans="26:42" ht="14.25" customHeight="1">
      <c r="Z65" s="23" t="str">
        <f>IF(AA65&gt;='גליון הזנת נתונים אישיים'!C$9,AO$2,"")</f>
        <v>משיכה</v>
      </c>
      <c r="AA65" s="24">
        <f t="shared" si="4"/>
        <v>2082</v>
      </c>
      <c r="AB65" s="25" t="e">
        <f t="shared" si="0"/>
        <v>#REF!</v>
      </c>
      <c r="AC65" s="26"/>
      <c r="AD65" s="26">
        <f>'גליון הזנת נתונים אישיים'!C$5</f>
        <v>18480</v>
      </c>
      <c r="AE65" s="26" t="e">
        <f t="shared" si="7"/>
        <v>#REF!</v>
      </c>
      <c r="AF65" s="26" t="e">
        <f>AE65*'גליון הזנת נתונים אישיים'!C$7</f>
        <v>#REF!</v>
      </c>
      <c r="AG65" s="27" t="e">
        <f t="shared" si="5"/>
        <v>#REF!</v>
      </c>
      <c r="AH65" s="22" t="e">
        <f>AG65*'גליון הזנת נתונים אישיים'!C$3</f>
        <v>#REF!</v>
      </c>
      <c r="AI65" s="28" t="e">
        <f t="shared" si="1"/>
        <v>#REF!</v>
      </c>
      <c r="AJ65" s="22" t="e">
        <f>IF(Z65=AO$2,AK64*'גליון הזנת נתונים אישיים'!#REF!,"")</f>
        <v>#REF!</v>
      </c>
      <c r="AK65" s="27" t="e">
        <f t="shared" si="2"/>
        <v>#REF!</v>
      </c>
      <c r="AL65" s="27" t="e">
        <f>SUM(AH$4:AH65)</f>
        <v>#REF!</v>
      </c>
      <c r="AM65" s="29" t="str">
        <f>IF(AA65='גליון הזנת נתונים אישיים'!C$9,AI64,"")</f>
        <v/>
      </c>
      <c r="AN65" s="27" t="e">
        <f>IF(AM65=AI64,SUM(AD$4:AD64),"")</f>
        <v>#REF!</v>
      </c>
      <c r="AO65" s="14" t="e">
        <f t="shared" si="8"/>
        <v>#REF!</v>
      </c>
      <c r="AP65" s="14" t="e">
        <f t="shared" si="3"/>
        <v>#REF!</v>
      </c>
    </row>
    <row r="66" spans="26:42" ht="14.25" customHeight="1">
      <c r="Z66" s="23" t="str">
        <f>IF(AA66&gt;='גליון הזנת נתונים אישיים'!C$9,AO$2,"")</f>
        <v>משיכה</v>
      </c>
      <c r="AA66" s="24">
        <f t="shared" si="4"/>
        <v>2083</v>
      </c>
      <c r="AB66" s="25" t="e">
        <f t="shared" si="0"/>
        <v>#REF!</v>
      </c>
      <c r="AC66" s="26"/>
      <c r="AD66" s="26">
        <f>'גליון הזנת נתונים אישיים'!C$5</f>
        <v>18480</v>
      </c>
      <c r="AE66" s="26" t="e">
        <f t="shared" si="7"/>
        <v>#REF!</v>
      </c>
      <c r="AF66" s="26" t="e">
        <f>AE66*'גליון הזנת נתונים אישיים'!C$7</f>
        <v>#REF!</v>
      </c>
      <c r="AG66" s="27" t="e">
        <f t="shared" si="5"/>
        <v>#REF!</v>
      </c>
      <c r="AH66" s="22" t="e">
        <f>AG66*'גליון הזנת נתונים אישיים'!C$3</f>
        <v>#REF!</v>
      </c>
      <c r="AI66" s="28" t="e">
        <f t="shared" si="1"/>
        <v>#REF!</v>
      </c>
      <c r="AJ66" s="22" t="e">
        <f>IF(Z66=AO$2,AK65*'גליון הזנת נתונים אישיים'!#REF!,"")</f>
        <v>#REF!</v>
      </c>
      <c r="AK66" s="27" t="e">
        <f t="shared" si="2"/>
        <v>#REF!</v>
      </c>
      <c r="AL66" s="27" t="e">
        <f>SUM(AH$4:AH66)</f>
        <v>#REF!</v>
      </c>
      <c r="AM66" s="29" t="str">
        <f>IF(AA66='גליון הזנת נתונים אישיים'!C$9,AI65,"")</f>
        <v/>
      </c>
      <c r="AN66" s="27" t="e">
        <f>IF(AM66=AI65,SUM(AD$4:AD65),"")</f>
        <v>#REF!</v>
      </c>
      <c r="AO66" s="14" t="e">
        <f t="shared" si="8"/>
        <v>#REF!</v>
      </c>
      <c r="AP66" s="14" t="e">
        <f t="shared" si="3"/>
        <v>#REF!</v>
      </c>
    </row>
    <row r="67" spans="26:42" ht="14.25" customHeight="1">
      <c r="Z67" s="23" t="str">
        <f>IF(AA67&gt;='גליון הזנת נתונים אישיים'!C$9,AO$2,"")</f>
        <v>משיכה</v>
      </c>
      <c r="AA67" s="24">
        <f t="shared" si="4"/>
        <v>2084</v>
      </c>
      <c r="AB67" s="25" t="e">
        <f t="shared" si="0"/>
        <v>#REF!</v>
      </c>
      <c r="AC67" s="26"/>
      <c r="AD67" s="26">
        <f>'גליון הזנת נתונים אישיים'!C$5</f>
        <v>18480</v>
      </c>
      <c r="AE67" s="26" t="e">
        <f t="shared" si="7"/>
        <v>#REF!</v>
      </c>
      <c r="AF67" s="26" t="e">
        <f>AE67*'גליון הזנת נתונים אישיים'!C$7</f>
        <v>#REF!</v>
      </c>
      <c r="AG67" s="27" t="e">
        <f t="shared" si="5"/>
        <v>#REF!</v>
      </c>
      <c r="AH67" s="22" t="e">
        <f>AG67*'גליון הזנת נתונים אישיים'!C$3</f>
        <v>#REF!</v>
      </c>
      <c r="AI67" s="28" t="e">
        <f t="shared" si="1"/>
        <v>#REF!</v>
      </c>
      <c r="AJ67" s="22" t="e">
        <f>IF(Z67=AO$2,AK66*'גליון הזנת נתונים אישיים'!#REF!,"")</f>
        <v>#REF!</v>
      </c>
      <c r="AK67" s="27" t="e">
        <f t="shared" si="2"/>
        <v>#REF!</v>
      </c>
      <c r="AL67" s="27" t="e">
        <f>SUM(AH$4:AH67)</f>
        <v>#REF!</v>
      </c>
      <c r="AM67" s="29" t="str">
        <f>IF(AA67='גליון הזנת נתונים אישיים'!C$9,AI66,"")</f>
        <v/>
      </c>
      <c r="AN67" s="27" t="e">
        <f>IF(AM67=AI66,SUM(AD$4:AD66),"")</f>
        <v>#REF!</v>
      </c>
      <c r="AO67" s="14" t="e">
        <f t="shared" si="8"/>
        <v>#REF!</v>
      </c>
      <c r="AP67" s="14" t="e">
        <f t="shared" si="3"/>
        <v>#REF!</v>
      </c>
    </row>
    <row r="68" spans="26:42" ht="14.25" customHeight="1">
      <c r="Z68" s="23" t="str">
        <f>IF(AA68&gt;='גליון הזנת נתונים אישיים'!C$9,AO$2,"")</f>
        <v>משיכה</v>
      </c>
      <c r="AA68" s="24">
        <f t="shared" si="4"/>
        <v>2085</v>
      </c>
      <c r="AB68" s="25" t="e">
        <f t="shared" si="0"/>
        <v>#REF!</v>
      </c>
      <c r="AC68" s="26"/>
      <c r="AD68" s="26">
        <f>'גליון הזנת נתונים אישיים'!C$5</f>
        <v>18480</v>
      </c>
      <c r="AE68" s="26" t="e">
        <f t="shared" si="7"/>
        <v>#REF!</v>
      </c>
      <c r="AF68" s="26" t="e">
        <f>AE68*'גליון הזנת נתונים אישיים'!C$7</f>
        <v>#REF!</v>
      </c>
      <c r="AG68" s="27" t="e">
        <f t="shared" si="5"/>
        <v>#REF!</v>
      </c>
      <c r="AH68" s="22" t="e">
        <f>AG68*'גליון הזנת נתונים אישיים'!C$3</f>
        <v>#REF!</v>
      </c>
      <c r="AI68" s="28" t="e">
        <f t="shared" si="1"/>
        <v>#REF!</v>
      </c>
      <c r="AJ68" s="22" t="e">
        <f>IF(Z68=AO$2,AK67*'גליון הזנת נתונים אישיים'!#REF!,"")</f>
        <v>#REF!</v>
      </c>
      <c r="AK68" s="27" t="e">
        <f t="shared" si="2"/>
        <v>#REF!</v>
      </c>
      <c r="AL68" s="27" t="e">
        <f>SUM(AH$4:AH68)</f>
        <v>#REF!</v>
      </c>
      <c r="AM68" s="29" t="str">
        <f>IF(AA68='גליון הזנת נתונים אישיים'!C$9,AI67,"")</f>
        <v/>
      </c>
      <c r="AN68" s="27" t="e">
        <f>IF(AM68=AI67,SUM(AD$4:AD67),"")</f>
        <v>#REF!</v>
      </c>
      <c r="AO68" s="14" t="e">
        <f t="shared" si="8"/>
        <v>#REF!</v>
      </c>
      <c r="AP68" s="14" t="e">
        <f t="shared" si="3"/>
        <v>#REF!</v>
      </c>
    </row>
    <row r="69" spans="26:42" ht="14.25" customHeight="1">
      <c r="Z69" s="23" t="str">
        <f>IF(AA69&gt;='גליון הזנת נתונים אישיים'!C$9,AO$2,"")</f>
        <v>משיכה</v>
      </c>
      <c r="AA69" s="24">
        <f t="shared" si="4"/>
        <v>2086</v>
      </c>
      <c r="AB69" s="25" t="e">
        <f t="shared" si="0"/>
        <v>#REF!</v>
      </c>
      <c r="AC69" s="26"/>
      <c r="AD69" s="26">
        <f>'גליון הזנת נתונים אישיים'!C$5</f>
        <v>18480</v>
      </c>
      <c r="AE69" s="26" t="e">
        <f t="shared" si="7"/>
        <v>#REF!</v>
      </c>
      <c r="AF69" s="26" t="e">
        <f>AE69*'גליון הזנת נתונים אישיים'!C$7</f>
        <v>#REF!</v>
      </c>
      <c r="AG69" s="27" t="e">
        <f t="shared" si="5"/>
        <v>#REF!</v>
      </c>
      <c r="AH69" s="22" t="e">
        <f>AG69*'גליון הזנת נתונים אישיים'!C$3</f>
        <v>#REF!</v>
      </c>
      <c r="AI69" s="28" t="e">
        <f t="shared" si="1"/>
        <v>#REF!</v>
      </c>
      <c r="AJ69" s="22" t="e">
        <f>IF(Z69=AO$2,AK68*'גליון הזנת נתונים אישיים'!#REF!,"")</f>
        <v>#REF!</v>
      </c>
      <c r="AK69" s="27" t="e">
        <f t="shared" si="2"/>
        <v>#REF!</v>
      </c>
      <c r="AL69" s="27" t="e">
        <f>SUM(AH$4:AH69)</f>
        <v>#REF!</v>
      </c>
      <c r="AM69" s="29" t="str">
        <f>IF(AA69='גליון הזנת נתונים אישיים'!C$9,AI68,"")</f>
        <v/>
      </c>
      <c r="AN69" s="27" t="e">
        <f>IF(AM69=AI68,SUM(AD$4:AD68),"")</f>
        <v>#REF!</v>
      </c>
      <c r="AO69" s="14" t="e">
        <f t="shared" ref="AO69:AO84" si="9">IF(AM69=AI68,AM69-AN69,"")</f>
        <v>#REF!</v>
      </c>
      <c r="AP69" s="14" t="e">
        <f t="shared" ref="AP69:AP84" si="10">IF(AM69=AI68,AL68,"")</f>
        <v>#REF!</v>
      </c>
    </row>
    <row r="70" spans="26:42" ht="14.25" customHeight="1">
      <c r="Z70" s="23" t="str">
        <f>IF(AA70&gt;='גליון הזנת נתונים אישיים'!C$9,AO$2,"")</f>
        <v>משיכה</v>
      </c>
      <c r="AA70" s="24">
        <f t="shared" si="4"/>
        <v>2087</v>
      </c>
      <c r="AB70" s="25" t="e">
        <f t="shared" si="0"/>
        <v>#REF!</v>
      </c>
      <c r="AC70" s="26"/>
      <c r="AD70" s="26">
        <f>'גליון הזנת נתונים אישיים'!C$5</f>
        <v>18480</v>
      </c>
      <c r="AE70" s="26" t="e">
        <f t="shared" si="7"/>
        <v>#REF!</v>
      </c>
      <c r="AF70" s="26" t="e">
        <f>AE70*'גליון הזנת נתונים אישיים'!C$7</f>
        <v>#REF!</v>
      </c>
      <c r="AG70" s="27" t="e">
        <f t="shared" si="5"/>
        <v>#REF!</v>
      </c>
      <c r="AH70" s="22" t="e">
        <f>AG70*'גליון הזנת נתונים אישיים'!C$3</f>
        <v>#REF!</v>
      </c>
      <c r="AI70" s="28" t="e">
        <f t="shared" si="1"/>
        <v>#REF!</v>
      </c>
      <c r="AJ70" s="22" t="e">
        <f>IF(Z70=AO$2,AK69*'גליון הזנת נתונים אישיים'!#REF!,"")</f>
        <v>#REF!</v>
      </c>
      <c r="AK70" s="27" t="e">
        <f t="shared" si="2"/>
        <v>#REF!</v>
      </c>
      <c r="AL70" s="27" t="e">
        <f>SUM(AH$4:AH70)</f>
        <v>#REF!</v>
      </c>
      <c r="AM70" s="29" t="str">
        <f>IF(AA70='גליון הזנת נתונים אישיים'!C$9,AI69,"")</f>
        <v/>
      </c>
      <c r="AN70" s="27" t="e">
        <f>IF(AM70=AI69,SUM(AD$4:AD69),"")</f>
        <v>#REF!</v>
      </c>
      <c r="AO70" s="14" t="e">
        <f t="shared" si="9"/>
        <v>#REF!</v>
      </c>
      <c r="AP70" s="14" t="e">
        <f t="shared" si="10"/>
        <v>#REF!</v>
      </c>
    </row>
    <row r="71" spans="26:42" ht="14.25" customHeight="1">
      <c r="Z71" s="23" t="str">
        <f>IF(AA71&gt;='גליון הזנת נתונים אישיים'!C$9,AO$2,"")</f>
        <v>משיכה</v>
      </c>
      <c r="AA71" s="24">
        <f t="shared" si="4"/>
        <v>2088</v>
      </c>
      <c r="AB71" s="25" t="e">
        <f t="shared" si="0"/>
        <v>#REF!</v>
      </c>
      <c r="AC71" s="26"/>
      <c r="AD71" s="26">
        <f>'גליון הזנת נתונים אישיים'!C$5</f>
        <v>18480</v>
      </c>
      <c r="AE71" s="26" t="e">
        <f t="shared" si="7"/>
        <v>#REF!</v>
      </c>
      <c r="AF71" s="26" t="e">
        <f>AE71*'גליון הזנת נתונים אישיים'!C$7</f>
        <v>#REF!</v>
      </c>
      <c r="AG71" s="27" t="e">
        <f t="shared" si="5"/>
        <v>#REF!</v>
      </c>
      <c r="AH71" s="22" t="e">
        <f>AG71*'גליון הזנת נתונים אישיים'!C$3</f>
        <v>#REF!</v>
      </c>
      <c r="AI71" s="28" t="e">
        <f t="shared" si="1"/>
        <v>#REF!</v>
      </c>
      <c r="AJ71" s="22" t="e">
        <f>IF(Z71=AO$2,AK70*'גליון הזנת נתונים אישיים'!#REF!,"")</f>
        <v>#REF!</v>
      </c>
      <c r="AK71" s="27" t="e">
        <f t="shared" si="2"/>
        <v>#REF!</v>
      </c>
      <c r="AL71" s="27" t="e">
        <f>SUM(AH$4:AH71)</f>
        <v>#REF!</v>
      </c>
      <c r="AM71" s="29" t="str">
        <f>IF(AA71='גליון הזנת נתונים אישיים'!C$9,AI70,"")</f>
        <v/>
      </c>
      <c r="AN71" s="27" t="e">
        <f>IF(AM71=AI70,SUM(AD$4:AD70),"")</f>
        <v>#REF!</v>
      </c>
      <c r="AO71" s="14" t="e">
        <f t="shared" si="9"/>
        <v>#REF!</v>
      </c>
      <c r="AP71" s="14" t="e">
        <f t="shared" si="10"/>
        <v>#REF!</v>
      </c>
    </row>
    <row r="72" spans="26:42" ht="14.25" customHeight="1">
      <c r="Z72" s="23" t="str">
        <f>IF(AA72&gt;='גליון הזנת נתונים אישיים'!C$9,AO$2,"")</f>
        <v>משיכה</v>
      </c>
      <c r="AA72" s="24">
        <f t="shared" si="4"/>
        <v>2089</v>
      </c>
      <c r="AB72" s="25" t="e">
        <f t="shared" si="0"/>
        <v>#REF!</v>
      </c>
      <c r="AC72" s="26"/>
      <c r="AD72" s="26">
        <f>'גליון הזנת נתונים אישיים'!C$5</f>
        <v>18480</v>
      </c>
      <c r="AE72" s="26" t="e">
        <f t="shared" si="7"/>
        <v>#REF!</v>
      </c>
      <c r="AF72" s="26" t="e">
        <f>AE72*'גליון הזנת נתונים אישיים'!C$7</f>
        <v>#REF!</v>
      </c>
      <c r="AG72" s="27" t="e">
        <f t="shared" si="5"/>
        <v>#REF!</v>
      </c>
      <c r="AH72" s="22" t="e">
        <f>AG72*'גליון הזנת נתונים אישיים'!C$3</f>
        <v>#REF!</v>
      </c>
      <c r="AI72" s="28" t="e">
        <f t="shared" si="1"/>
        <v>#REF!</v>
      </c>
      <c r="AJ72" s="22" t="e">
        <f>IF(Z72=AO$2,AK71*'גליון הזנת נתונים אישיים'!#REF!,"")</f>
        <v>#REF!</v>
      </c>
      <c r="AK72" s="27" t="e">
        <f t="shared" si="2"/>
        <v>#REF!</v>
      </c>
      <c r="AL72" s="27" t="e">
        <f>SUM(AH$4:AH72)</f>
        <v>#REF!</v>
      </c>
      <c r="AM72" s="29" t="str">
        <f>IF(AA72='גליון הזנת נתונים אישיים'!C$9,AI71,"")</f>
        <v/>
      </c>
      <c r="AN72" s="27" t="e">
        <f>IF(AM72=AI71,SUM(AD$4:AD71),"")</f>
        <v>#REF!</v>
      </c>
      <c r="AO72" s="14" t="e">
        <f t="shared" si="9"/>
        <v>#REF!</v>
      </c>
      <c r="AP72" s="14" t="e">
        <f t="shared" si="10"/>
        <v>#REF!</v>
      </c>
    </row>
    <row r="73" spans="26:42" ht="14.25" customHeight="1">
      <c r="Z73" s="23" t="str">
        <f>IF(AA73&gt;='גליון הזנת נתונים אישיים'!C$9,AO$2,"")</f>
        <v>משיכה</v>
      </c>
      <c r="AA73" s="24">
        <f t="shared" si="4"/>
        <v>2090</v>
      </c>
      <c r="AB73" s="25" t="e">
        <f t="shared" si="0"/>
        <v>#REF!</v>
      </c>
      <c r="AC73" s="26"/>
      <c r="AD73" s="26">
        <f>'גליון הזנת נתונים אישיים'!C$5</f>
        <v>18480</v>
      </c>
      <c r="AE73" s="26" t="e">
        <f t="shared" si="7"/>
        <v>#REF!</v>
      </c>
      <c r="AF73" s="26" t="e">
        <f>AE73*'גליון הזנת נתונים אישיים'!C$7</f>
        <v>#REF!</v>
      </c>
      <c r="AG73" s="27" t="e">
        <f t="shared" si="5"/>
        <v>#REF!</v>
      </c>
      <c r="AH73" s="22" t="e">
        <f>AG73*'גליון הזנת נתונים אישיים'!C$3</f>
        <v>#REF!</v>
      </c>
      <c r="AI73" s="28" t="e">
        <f t="shared" si="1"/>
        <v>#REF!</v>
      </c>
      <c r="AJ73" s="22" t="e">
        <f>IF(Z73=AO$2,AK72*'גליון הזנת נתונים אישיים'!#REF!,"")</f>
        <v>#REF!</v>
      </c>
      <c r="AK73" s="27" t="e">
        <f t="shared" si="2"/>
        <v>#REF!</v>
      </c>
      <c r="AL73" s="27" t="e">
        <f>SUM(AH$4:AH73)</f>
        <v>#REF!</v>
      </c>
      <c r="AM73" s="29" t="str">
        <f>IF(AA73='גליון הזנת נתונים אישיים'!C$9,AI72,"")</f>
        <v/>
      </c>
      <c r="AN73" s="27" t="e">
        <f>IF(AM73=AI72,SUM(AD$4:AD72),"")</f>
        <v>#REF!</v>
      </c>
      <c r="AO73" s="14" t="e">
        <f t="shared" si="9"/>
        <v>#REF!</v>
      </c>
      <c r="AP73" s="14" t="e">
        <f t="shared" si="10"/>
        <v>#REF!</v>
      </c>
    </row>
    <row r="74" spans="26:42" ht="14.25" customHeight="1">
      <c r="Z74" s="23" t="str">
        <f>IF(AA74&gt;='גליון הזנת נתונים אישיים'!C$9,AO$2,"")</f>
        <v>משיכה</v>
      </c>
      <c r="AA74" s="24">
        <f t="shared" si="4"/>
        <v>2091</v>
      </c>
      <c r="AB74" s="25" t="e">
        <f t="shared" si="0"/>
        <v>#REF!</v>
      </c>
      <c r="AC74" s="26"/>
      <c r="AD74" s="26">
        <f>'גליון הזנת נתונים אישיים'!C$5</f>
        <v>18480</v>
      </c>
      <c r="AE74" s="26" t="e">
        <f t="shared" si="7"/>
        <v>#REF!</v>
      </c>
      <c r="AF74" s="26" t="e">
        <f>AE74*'גליון הזנת נתונים אישיים'!C$7</f>
        <v>#REF!</v>
      </c>
      <c r="AG74" s="27" t="e">
        <f t="shared" si="5"/>
        <v>#REF!</v>
      </c>
      <c r="AH74" s="22" t="e">
        <f>AG74*'גליון הזנת נתונים אישיים'!C$3</f>
        <v>#REF!</v>
      </c>
      <c r="AI74" s="28" t="e">
        <f t="shared" si="1"/>
        <v>#REF!</v>
      </c>
      <c r="AJ74" s="22" t="e">
        <f>IF(Z74=AO$2,AK73*'גליון הזנת נתונים אישיים'!#REF!,"")</f>
        <v>#REF!</v>
      </c>
      <c r="AK74" s="27" t="e">
        <f t="shared" si="2"/>
        <v>#REF!</v>
      </c>
      <c r="AL74" s="27" t="e">
        <f>SUM(AH$4:AH74)</f>
        <v>#REF!</v>
      </c>
      <c r="AM74" s="29" t="str">
        <f>IF(AA74='גליון הזנת נתונים אישיים'!C$9,AI73,"")</f>
        <v/>
      </c>
      <c r="AN74" s="27" t="e">
        <f>IF(AM74=AI73,SUM(AD$4:AD73),"")</f>
        <v>#REF!</v>
      </c>
      <c r="AO74" s="14" t="e">
        <f t="shared" si="9"/>
        <v>#REF!</v>
      </c>
      <c r="AP74" s="14" t="e">
        <f t="shared" si="10"/>
        <v>#REF!</v>
      </c>
    </row>
    <row r="75" spans="26:42" ht="14.25" customHeight="1">
      <c r="Z75" s="23" t="str">
        <f>IF(AA75&gt;='גליון הזנת נתונים אישיים'!C$9,AO$2,"")</f>
        <v>משיכה</v>
      </c>
      <c r="AA75" s="24">
        <f t="shared" si="4"/>
        <v>2092</v>
      </c>
      <c r="AB75" s="25" t="e">
        <f t="shared" si="0"/>
        <v>#REF!</v>
      </c>
      <c r="AC75" s="26"/>
      <c r="AD75" s="26">
        <f>'גליון הזנת נתונים אישיים'!C$5</f>
        <v>18480</v>
      </c>
      <c r="AE75" s="26" t="e">
        <f t="shared" si="7"/>
        <v>#REF!</v>
      </c>
      <c r="AF75" s="26" t="e">
        <f>AE75*'גליון הזנת נתונים אישיים'!C$7</f>
        <v>#REF!</v>
      </c>
      <c r="AG75" s="27" t="e">
        <f t="shared" si="5"/>
        <v>#REF!</v>
      </c>
      <c r="AH75" s="22" t="e">
        <f>AG75*'גליון הזנת נתונים אישיים'!C$3</f>
        <v>#REF!</v>
      </c>
      <c r="AI75" s="28" t="e">
        <f t="shared" si="1"/>
        <v>#REF!</v>
      </c>
      <c r="AJ75" s="22" t="e">
        <f>IF(Z75=AO$2,AK74*'גליון הזנת נתונים אישיים'!#REF!,"")</f>
        <v>#REF!</v>
      </c>
      <c r="AK75" s="27" t="e">
        <f t="shared" si="2"/>
        <v>#REF!</v>
      </c>
      <c r="AL75" s="27" t="e">
        <f>SUM(AH$4:AH75)</f>
        <v>#REF!</v>
      </c>
      <c r="AM75" s="29" t="str">
        <f>IF(AA75='גליון הזנת נתונים אישיים'!C$9,AI74,"")</f>
        <v/>
      </c>
      <c r="AN75" s="27" t="e">
        <f>IF(AM75=AI74,SUM(AD$4:AD74),"")</f>
        <v>#REF!</v>
      </c>
      <c r="AO75" s="14" t="e">
        <f t="shared" si="9"/>
        <v>#REF!</v>
      </c>
      <c r="AP75" s="14" t="e">
        <f t="shared" si="10"/>
        <v>#REF!</v>
      </c>
    </row>
    <row r="76" spans="26:42" ht="14.25" customHeight="1">
      <c r="Z76" s="23" t="str">
        <f>IF(AA76&gt;='גליון הזנת נתונים אישיים'!C$9,AO$2,"")</f>
        <v>משיכה</v>
      </c>
      <c r="AA76" s="24">
        <f t="shared" si="4"/>
        <v>2093</v>
      </c>
      <c r="AB76" s="25" t="e">
        <f t="shared" si="0"/>
        <v>#REF!</v>
      </c>
      <c r="AC76" s="26"/>
      <c r="AD76" s="26">
        <f>'גליון הזנת נתונים אישיים'!C$5</f>
        <v>18480</v>
      </c>
      <c r="AE76" s="26" t="e">
        <f t="shared" si="7"/>
        <v>#REF!</v>
      </c>
      <c r="AF76" s="26" t="e">
        <f>AE76*'גליון הזנת נתונים אישיים'!C$7</f>
        <v>#REF!</v>
      </c>
      <c r="AG76" s="27" t="e">
        <f t="shared" si="5"/>
        <v>#REF!</v>
      </c>
      <c r="AH76" s="22" t="e">
        <f>AG76*'גליון הזנת נתונים אישיים'!C$3</f>
        <v>#REF!</v>
      </c>
      <c r="AI76" s="28" t="e">
        <f t="shared" si="1"/>
        <v>#REF!</v>
      </c>
      <c r="AJ76" s="22" t="e">
        <f>IF(Z76=AO$2,AK75*'גליון הזנת נתונים אישיים'!#REF!,"")</f>
        <v>#REF!</v>
      </c>
      <c r="AK76" s="27" t="e">
        <f t="shared" si="2"/>
        <v>#REF!</v>
      </c>
      <c r="AL76" s="27" t="e">
        <f>SUM(AH$4:AH76)</f>
        <v>#REF!</v>
      </c>
      <c r="AM76" s="29" t="str">
        <f>IF(AA76='גליון הזנת נתונים אישיים'!C$9,AI75,"")</f>
        <v/>
      </c>
      <c r="AN76" s="27" t="e">
        <f>IF(AM76=AI75,SUM(AD$4:AD75),"")</f>
        <v>#REF!</v>
      </c>
      <c r="AO76" s="14" t="e">
        <f t="shared" si="9"/>
        <v>#REF!</v>
      </c>
      <c r="AP76" s="14" t="e">
        <f t="shared" si="10"/>
        <v>#REF!</v>
      </c>
    </row>
    <row r="77" spans="26:42" ht="14.25" customHeight="1">
      <c r="Z77" s="23" t="str">
        <f>IF(AA77&gt;='גליון הזנת נתונים אישיים'!C$9,AO$2,"")</f>
        <v>משיכה</v>
      </c>
      <c r="AA77" s="24">
        <f t="shared" si="4"/>
        <v>2094</v>
      </c>
      <c r="AB77" s="25" t="e">
        <f t="shared" si="0"/>
        <v>#REF!</v>
      </c>
      <c r="AC77" s="26"/>
      <c r="AD77" s="26">
        <f>'גליון הזנת נתונים אישיים'!C$5</f>
        <v>18480</v>
      </c>
      <c r="AE77" s="26" t="e">
        <f t="shared" si="7"/>
        <v>#REF!</v>
      </c>
      <c r="AF77" s="26" t="e">
        <f>AE77*'גליון הזנת נתונים אישיים'!C$7</f>
        <v>#REF!</v>
      </c>
      <c r="AG77" s="27" t="e">
        <f t="shared" si="5"/>
        <v>#REF!</v>
      </c>
      <c r="AH77" s="22" t="e">
        <f>AG77*'גליון הזנת נתונים אישיים'!C$3</f>
        <v>#REF!</v>
      </c>
      <c r="AI77" s="28" t="e">
        <f t="shared" si="1"/>
        <v>#REF!</v>
      </c>
      <c r="AJ77" s="22" t="e">
        <f>IF(Z77=AO$2,AK76*'גליון הזנת נתונים אישיים'!#REF!,"")</f>
        <v>#REF!</v>
      </c>
      <c r="AK77" s="27" t="e">
        <f t="shared" si="2"/>
        <v>#REF!</v>
      </c>
      <c r="AL77" s="27" t="e">
        <f>SUM(AH$4:AH77)</f>
        <v>#REF!</v>
      </c>
      <c r="AM77" s="29" t="str">
        <f>IF(AA77='גליון הזנת נתונים אישיים'!C$9,AI76,"")</f>
        <v/>
      </c>
      <c r="AN77" s="27" t="e">
        <f>IF(AM77=AI76,SUM(AD$4:AD76),"")</f>
        <v>#REF!</v>
      </c>
      <c r="AO77" s="14" t="e">
        <f t="shared" si="9"/>
        <v>#REF!</v>
      </c>
      <c r="AP77" s="14" t="e">
        <f t="shared" si="10"/>
        <v>#REF!</v>
      </c>
    </row>
    <row r="78" spans="26:42" ht="14.25" customHeight="1">
      <c r="Z78" s="23" t="str">
        <f>IF(AA78&gt;='גליון הזנת נתונים אישיים'!C$9,AO$2,"")</f>
        <v>משיכה</v>
      </c>
      <c r="AA78" s="24">
        <f t="shared" si="4"/>
        <v>2095</v>
      </c>
      <c r="AB78" s="25" t="e">
        <f t="shared" si="0"/>
        <v>#REF!</v>
      </c>
      <c r="AC78" s="26"/>
      <c r="AD78" s="26">
        <f>'גליון הזנת נתונים אישיים'!C$5</f>
        <v>18480</v>
      </c>
      <c r="AE78" s="26" t="e">
        <f t="shared" si="7"/>
        <v>#REF!</v>
      </c>
      <c r="AF78" s="26" t="e">
        <f>AE78*'גליון הזנת נתונים אישיים'!C$7</f>
        <v>#REF!</v>
      </c>
      <c r="AG78" s="27" t="e">
        <f t="shared" si="5"/>
        <v>#REF!</v>
      </c>
      <c r="AH78" s="22" t="e">
        <f>AG78*'גליון הזנת נתונים אישיים'!C$3</f>
        <v>#REF!</v>
      </c>
      <c r="AI78" s="28" t="e">
        <f t="shared" si="1"/>
        <v>#REF!</v>
      </c>
      <c r="AJ78" s="22" t="e">
        <f>IF(Z78=AO$2,AK77*'גליון הזנת נתונים אישיים'!#REF!,"")</f>
        <v>#REF!</v>
      </c>
      <c r="AK78" s="27" t="e">
        <f t="shared" si="2"/>
        <v>#REF!</v>
      </c>
      <c r="AL78" s="27" t="e">
        <f>SUM(AH$4:AH78)</f>
        <v>#REF!</v>
      </c>
      <c r="AM78" s="29" t="str">
        <f>IF(AA78='גליון הזנת נתונים אישיים'!C$9,AI77,"")</f>
        <v/>
      </c>
      <c r="AN78" s="27" t="e">
        <f>IF(AM78=AI77,SUM(AD$4:AD77),"")</f>
        <v>#REF!</v>
      </c>
      <c r="AO78" s="14" t="e">
        <f t="shared" si="9"/>
        <v>#REF!</v>
      </c>
      <c r="AP78" s="14" t="e">
        <f t="shared" si="10"/>
        <v>#REF!</v>
      </c>
    </row>
    <row r="79" spans="26:42" ht="14.25" customHeight="1">
      <c r="Z79" s="23" t="str">
        <f>IF(AA79&gt;='גליון הזנת נתונים אישיים'!C$9,AO$2,"")</f>
        <v>משיכה</v>
      </c>
      <c r="AA79" s="24">
        <f t="shared" si="4"/>
        <v>2096</v>
      </c>
      <c r="AB79" s="25" t="e">
        <f t="shared" si="0"/>
        <v>#REF!</v>
      </c>
      <c r="AC79" s="26"/>
      <c r="AD79" s="26">
        <f>'גליון הזנת נתונים אישיים'!C$5</f>
        <v>18480</v>
      </c>
      <c r="AE79" s="26" t="e">
        <f t="shared" si="7"/>
        <v>#REF!</v>
      </c>
      <c r="AF79" s="26" t="e">
        <f>AE79*'גליון הזנת נתונים אישיים'!C$7</f>
        <v>#REF!</v>
      </c>
      <c r="AG79" s="27" t="e">
        <f t="shared" si="5"/>
        <v>#REF!</v>
      </c>
      <c r="AH79" s="22" t="e">
        <f>AG79*'גליון הזנת נתונים אישיים'!C$3</f>
        <v>#REF!</v>
      </c>
      <c r="AI79" s="28" t="e">
        <f t="shared" si="1"/>
        <v>#REF!</v>
      </c>
      <c r="AJ79" s="22" t="e">
        <f>IF(Z79=AO$2,AK78*'גליון הזנת נתונים אישיים'!#REF!,"")</f>
        <v>#REF!</v>
      </c>
      <c r="AK79" s="27" t="e">
        <f t="shared" si="2"/>
        <v>#REF!</v>
      </c>
      <c r="AL79" s="27" t="e">
        <f>SUM(AH$4:AH79)</f>
        <v>#REF!</v>
      </c>
      <c r="AM79" s="29" t="str">
        <f>IF(AA79='גליון הזנת נתונים אישיים'!C$9,AI78,"")</f>
        <v/>
      </c>
      <c r="AN79" s="27" t="e">
        <f>IF(AM79=AI78,SUM(AD$4:AD78),"")</f>
        <v>#REF!</v>
      </c>
      <c r="AO79" s="14" t="e">
        <f t="shared" si="9"/>
        <v>#REF!</v>
      </c>
      <c r="AP79" s="14" t="e">
        <f t="shared" si="10"/>
        <v>#REF!</v>
      </c>
    </row>
    <row r="80" spans="26:42" ht="14.25" customHeight="1">
      <c r="Z80" s="23" t="str">
        <f>IF(AA80&gt;='גליון הזנת נתונים אישיים'!C$9,AO$2,"")</f>
        <v>משיכה</v>
      </c>
      <c r="AA80" s="24">
        <f t="shared" si="4"/>
        <v>2097</v>
      </c>
      <c r="AB80" s="25" t="e">
        <f t="shared" si="0"/>
        <v>#REF!</v>
      </c>
      <c r="AC80" s="26"/>
      <c r="AD80" s="26">
        <f>'גליון הזנת נתונים אישיים'!C$5</f>
        <v>18480</v>
      </c>
      <c r="AE80" s="26" t="e">
        <f t="shared" si="7"/>
        <v>#REF!</v>
      </c>
      <c r="AF80" s="26" t="e">
        <f>AE80*'גליון הזנת נתונים אישיים'!C$7</f>
        <v>#REF!</v>
      </c>
      <c r="AG80" s="27" t="e">
        <f t="shared" si="5"/>
        <v>#REF!</v>
      </c>
      <c r="AH80" s="22" t="e">
        <f>AG80*'גליון הזנת נתונים אישיים'!C$3</f>
        <v>#REF!</v>
      </c>
      <c r="AI80" s="28" t="e">
        <f t="shared" si="1"/>
        <v>#REF!</v>
      </c>
      <c r="AJ80" s="22" t="e">
        <f>IF(Z80=AO$2,AK79*'גליון הזנת נתונים אישיים'!#REF!,"")</f>
        <v>#REF!</v>
      </c>
      <c r="AK80" s="27" t="e">
        <f t="shared" si="2"/>
        <v>#REF!</v>
      </c>
      <c r="AL80" s="27" t="e">
        <f>SUM(AH$4:AH80)</f>
        <v>#REF!</v>
      </c>
      <c r="AM80" s="29" t="str">
        <f>IF(AA80='גליון הזנת נתונים אישיים'!C$9,AI79,"")</f>
        <v/>
      </c>
      <c r="AN80" s="27" t="e">
        <f>IF(AM80=AI79,SUM(AD$4:AD79),"")</f>
        <v>#REF!</v>
      </c>
      <c r="AO80" s="14" t="e">
        <f t="shared" si="9"/>
        <v>#REF!</v>
      </c>
      <c r="AP80" s="14" t="e">
        <f t="shared" si="10"/>
        <v>#REF!</v>
      </c>
    </row>
    <row r="81" spans="26:42" ht="14.25" customHeight="1">
      <c r="Z81" s="23" t="str">
        <f>IF(AA81&gt;='גליון הזנת נתונים אישיים'!C$9,AO$2,"")</f>
        <v>משיכה</v>
      </c>
      <c r="AA81" s="24">
        <f t="shared" si="4"/>
        <v>2098</v>
      </c>
      <c r="AB81" s="25" t="e">
        <f t="shared" si="0"/>
        <v>#REF!</v>
      </c>
      <c r="AC81" s="26"/>
      <c r="AD81" s="26">
        <f>'גליון הזנת נתונים אישיים'!C$5</f>
        <v>18480</v>
      </c>
      <c r="AE81" s="26" t="e">
        <f t="shared" si="7"/>
        <v>#REF!</v>
      </c>
      <c r="AF81" s="26" t="e">
        <f>AE81*'גליון הזנת נתונים אישיים'!C$7</f>
        <v>#REF!</v>
      </c>
      <c r="AG81" s="27" t="e">
        <f t="shared" si="5"/>
        <v>#REF!</v>
      </c>
      <c r="AH81" s="22" t="e">
        <f>AG81*'גליון הזנת נתונים אישיים'!C$3</f>
        <v>#REF!</v>
      </c>
      <c r="AI81" s="28" t="e">
        <f t="shared" si="1"/>
        <v>#REF!</v>
      </c>
      <c r="AJ81" s="22" t="e">
        <f>IF(Z81=AO$2,AK80*'גליון הזנת נתונים אישיים'!#REF!,"")</f>
        <v>#REF!</v>
      </c>
      <c r="AK81" s="27" t="e">
        <f t="shared" si="2"/>
        <v>#REF!</v>
      </c>
      <c r="AL81" s="27" t="e">
        <f>SUM(AH$4:AH81)</f>
        <v>#REF!</v>
      </c>
      <c r="AM81" s="29" t="str">
        <f>IF(AA81='גליון הזנת נתונים אישיים'!C$9,AI80,"")</f>
        <v/>
      </c>
      <c r="AN81" s="27" t="e">
        <f>IF(AM81=AI80,SUM(AD$4:AD80),"")</f>
        <v>#REF!</v>
      </c>
      <c r="AO81" s="14" t="e">
        <f t="shared" si="9"/>
        <v>#REF!</v>
      </c>
      <c r="AP81" s="14" t="e">
        <f t="shared" si="10"/>
        <v>#REF!</v>
      </c>
    </row>
    <row r="82" spans="26:42" ht="14.25" customHeight="1">
      <c r="Z82" s="23" t="str">
        <f>IF(AA82&gt;='גליון הזנת נתונים אישיים'!C$9,AO$2,"")</f>
        <v>משיכה</v>
      </c>
      <c r="AA82" s="24">
        <f t="shared" si="4"/>
        <v>2099</v>
      </c>
      <c r="AB82" s="25" t="e">
        <f t="shared" si="0"/>
        <v>#REF!</v>
      </c>
      <c r="AC82" s="26"/>
      <c r="AD82" s="26">
        <f>'גליון הזנת נתונים אישיים'!C$5</f>
        <v>18480</v>
      </c>
      <c r="AE82" s="26" t="e">
        <f t="shared" si="7"/>
        <v>#REF!</v>
      </c>
      <c r="AF82" s="26" t="e">
        <f>AE82*'גליון הזנת נתונים אישיים'!C$7</f>
        <v>#REF!</v>
      </c>
      <c r="AG82" s="27" t="e">
        <f t="shared" si="5"/>
        <v>#REF!</v>
      </c>
      <c r="AH82" s="22" t="e">
        <f>AG82*'גליון הזנת נתונים אישיים'!C$3</f>
        <v>#REF!</v>
      </c>
      <c r="AI82" s="28" t="e">
        <f t="shared" si="1"/>
        <v>#REF!</v>
      </c>
      <c r="AJ82" s="22" t="e">
        <f>IF(Z82=AO$2,AK81*'גליון הזנת נתונים אישיים'!#REF!,"")</f>
        <v>#REF!</v>
      </c>
      <c r="AK82" s="27" t="e">
        <f t="shared" si="2"/>
        <v>#REF!</v>
      </c>
      <c r="AL82" s="27" t="e">
        <f>SUM(AH$4:AH82)</f>
        <v>#REF!</v>
      </c>
      <c r="AM82" s="29" t="str">
        <f>IF(AA82='גליון הזנת נתונים אישיים'!C$9,AI81,"")</f>
        <v/>
      </c>
      <c r="AN82" s="27" t="e">
        <f>IF(AM82=AI81,SUM(AD$4:AD81),"")</f>
        <v>#REF!</v>
      </c>
      <c r="AO82" s="14" t="e">
        <f t="shared" si="9"/>
        <v>#REF!</v>
      </c>
      <c r="AP82" s="14" t="e">
        <f t="shared" si="10"/>
        <v>#REF!</v>
      </c>
    </row>
    <row r="83" spans="26:42" ht="14.25" customHeight="1">
      <c r="Z83" s="23" t="str">
        <f>IF(AA83&gt;='גליון הזנת נתונים אישיים'!C$9,AO$2,"")</f>
        <v>משיכה</v>
      </c>
      <c r="AA83" s="24">
        <f t="shared" si="4"/>
        <v>2100</v>
      </c>
      <c r="AB83" s="25" t="e">
        <f t="shared" si="0"/>
        <v>#REF!</v>
      </c>
      <c r="AC83" s="26"/>
      <c r="AD83" s="26">
        <f>'גליון הזנת נתונים אישיים'!C$5</f>
        <v>18480</v>
      </c>
      <c r="AE83" s="26" t="e">
        <f t="shared" si="7"/>
        <v>#REF!</v>
      </c>
      <c r="AF83" s="26" t="e">
        <f>AE83*'גליון הזנת נתונים אישיים'!C$7</f>
        <v>#REF!</v>
      </c>
      <c r="AG83" s="27" t="e">
        <f t="shared" si="5"/>
        <v>#REF!</v>
      </c>
      <c r="AH83" s="22" t="e">
        <f>AG83*'גליון הזנת נתונים אישיים'!C$3</f>
        <v>#REF!</v>
      </c>
      <c r="AI83" s="28" t="e">
        <f t="shared" si="1"/>
        <v>#REF!</v>
      </c>
      <c r="AJ83" s="22" t="e">
        <f>IF(Z83=AO$2,AK82*'גליון הזנת נתונים אישיים'!#REF!,"")</f>
        <v>#REF!</v>
      </c>
      <c r="AK83" s="27" t="e">
        <f t="shared" si="2"/>
        <v>#REF!</v>
      </c>
      <c r="AL83" s="27" t="e">
        <f>SUM(AH$4:AH83)</f>
        <v>#REF!</v>
      </c>
      <c r="AM83" s="29" t="str">
        <f>IF(AA83='גליון הזנת נתונים אישיים'!C$9,AI82,"")</f>
        <v/>
      </c>
      <c r="AN83" s="27" t="e">
        <f>IF(AM83=AI82,SUM(AD$4:AD82),"")</f>
        <v>#REF!</v>
      </c>
      <c r="AO83" s="14" t="e">
        <f t="shared" si="9"/>
        <v>#REF!</v>
      </c>
      <c r="AP83" s="14" t="e">
        <f t="shared" si="10"/>
        <v>#REF!</v>
      </c>
    </row>
    <row r="84" spans="26:42" ht="14.25" customHeight="1">
      <c r="Z84" s="23" t="str">
        <f>IF(AA84&gt;='גליון הזנת נתונים אישיים'!C$9,AO$2,"")</f>
        <v>משיכה</v>
      </c>
      <c r="AA84" s="24">
        <f t="shared" si="4"/>
        <v>2101</v>
      </c>
      <c r="AB84" s="25" t="e">
        <f t="shared" si="0"/>
        <v>#REF!</v>
      </c>
      <c r="AC84" s="26"/>
      <c r="AD84" s="26">
        <f>'גליון הזנת נתונים אישיים'!C$5</f>
        <v>18480</v>
      </c>
      <c r="AE84" s="26" t="e">
        <f t="shared" si="7"/>
        <v>#REF!</v>
      </c>
      <c r="AF84" s="26" t="e">
        <f>AE84*'גליון הזנת נתונים אישיים'!C$7</f>
        <v>#REF!</v>
      </c>
      <c r="AG84" s="27" t="e">
        <f t="shared" si="5"/>
        <v>#REF!</v>
      </c>
      <c r="AH84" s="22" t="e">
        <f>AG84*'גליון הזנת נתונים אישיים'!C$3</f>
        <v>#REF!</v>
      </c>
      <c r="AI84" s="28" t="e">
        <f t="shared" si="1"/>
        <v>#REF!</v>
      </c>
      <c r="AJ84" s="22" t="e">
        <f>IF(Z84=AO$2,AK83*'גליון הזנת נתונים אישיים'!#REF!,"")</f>
        <v>#REF!</v>
      </c>
      <c r="AK84" s="27" t="e">
        <f t="shared" si="2"/>
        <v>#REF!</v>
      </c>
      <c r="AL84" s="27" t="e">
        <f>SUM(AH$4:AH84)</f>
        <v>#REF!</v>
      </c>
      <c r="AM84" s="29" t="str">
        <f>IF(AA84='גליון הזנת נתונים אישיים'!C$9,AI83,"")</f>
        <v/>
      </c>
      <c r="AN84" s="27" t="e">
        <f>IF(AM84=AI83,SUM(AD$4:AD83),"")</f>
        <v>#REF!</v>
      </c>
      <c r="AO84" s="14" t="e">
        <f t="shared" si="9"/>
        <v>#REF!</v>
      </c>
      <c r="AP84" s="14" t="e">
        <f t="shared" si="10"/>
        <v>#REF!</v>
      </c>
    </row>
    <row r="85" spans="26:42" ht="14.25" customHeight="1"/>
    <row r="86" spans="26:42" ht="14.25" customHeight="1"/>
    <row r="87" spans="26:42" ht="14.25" customHeight="1"/>
    <row r="88" spans="26:42" ht="14.25" customHeight="1"/>
    <row r="89" spans="26:42" ht="14.25" customHeight="1"/>
    <row r="90" spans="26:42" ht="14.25" customHeight="1"/>
    <row r="91" spans="26:42" ht="14.25" customHeight="1"/>
    <row r="92" spans="26:42" ht="14.25" customHeight="1"/>
    <row r="93" spans="26:42" ht="14.25" customHeight="1"/>
    <row r="94" spans="26:42" ht="14.25" customHeight="1"/>
    <row r="95" spans="26:42" ht="14.25" customHeight="1"/>
    <row r="96" spans="26:42"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C76E8-2DE3-41D9-8373-581F328539EF}">
  <dimension ref="Z1:AS1000"/>
  <sheetViews>
    <sheetView rightToLeft="1" workbookViewId="0"/>
  </sheetViews>
  <sheetFormatPr defaultColWidth="12.625" defaultRowHeight="14.25"/>
  <cols>
    <col min="1" max="25" width="8.625" customWidth="1"/>
    <col min="26" max="26" width="15.75" customWidth="1"/>
    <col min="27" max="27" width="10.25" customWidth="1"/>
    <col min="28" max="29" width="13.875" customWidth="1"/>
    <col min="30" max="34" width="15.625" customWidth="1"/>
    <col min="35" max="35" width="13.875" customWidth="1"/>
    <col min="36" max="36" width="26.875" customWidth="1"/>
    <col min="37" max="37" width="13.875" customWidth="1"/>
    <col min="38" max="40" width="26.75" customWidth="1"/>
    <col min="41" max="41" width="14.5" customWidth="1"/>
    <col min="42" max="42" width="9.375" customWidth="1"/>
    <col min="43" max="43" width="14.625" customWidth="1"/>
  </cols>
  <sheetData>
    <row r="1" spans="26:45" ht="19.5" customHeight="1">
      <c r="AD1" s="9"/>
      <c r="AE1" s="4"/>
      <c r="AF1" s="4"/>
      <c r="AG1" s="4"/>
      <c r="AH1" s="4"/>
    </row>
    <row r="2" spans="26:45" ht="14.25" customHeight="1">
      <c r="AD2" s="9"/>
      <c r="AE2" s="4"/>
      <c r="AF2" s="4"/>
      <c r="AG2" s="4"/>
      <c r="AH2" s="4"/>
      <c r="AQ2" s="19" t="s">
        <v>12</v>
      </c>
    </row>
    <row r="3" spans="26:45" ht="14.25" customHeight="1">
      <c r="AA3" s="20" t="s">
        <v>13</v>
      </c>
      <c r="AB3" s="21" t="s">
        <v>14</v>
      </c>
      <c r="AC3" s="22"/>
      <c r="AD3" s="20" t="s">
        <v>15</v>
      </c>
      <c r="AE3" s="20" t="s">
        <v>16</v>
      </c>
      <c r="AF3" s="20" t="s">
        <v>17</v>
      </c>
      <c r="AG3" s="20" t="s">
        <v>18</v>
      </c>
      <c r="AH3" s="20" t="s">
        <v>29</v>
      </c>
      <c r="AI3" s="21" t="s">
        <v>28</v>
      </c>
      <c r="AJ3" s="20" t="s">
        <v>19</v>
      </c>
      <c r="AK3" s="21" t="s">
        <v>20</v>
      </c>
      <c r="AL3" s="20" t="s">
        <v>21</v>
      </c>
      <c r="AM3" s="20" t="s">
        <v>30</v>
      </c>
      <c r="AN3" s="20" t="s">
        <v>32</v>
      </c>
      <c r="AO3" t="s">
        <v>16</v>
      </c>
      <c r="AP3" t="s">
        <v>33</v>
      </c>
      <c r="AQ3" t="s">
        <v>17</v>
      </c>
      <c r="AR3" t="s">
        <v>31</v>
      </c>
      <c r="AS3" t="s">
        <v>1</v>
      </c>
    </row>
    <row r="4" spans="26:45" ht="14.25" customHeight="1">
      <c r="Z4" s="23" t="str">
        <f>IF(AA4&gt;='גליון הזנת נתונים אישיים'!D$9,AQ$2,"")</f>
        <v/>
      </c>
      <c r="AA4" s="24">
        <f>'גליון הזנת נתונים אישיים'!$D$8</f>
        <v>2021</v>
      </c>
      <c r="AB4" s="25" t="e">
        <f t="shared" ref="AB4:AB84" si="0">AK4/12</f>
        <v>#VALUE!</v>
      </c>
      <c r="AC4" s="22"/>
      <c r="AD4" s="26">
        <f>'גליון הזנת נתונים אישיים'!D$5+'גליון הזנת נתונים אישיים'!D6</f>
        <v>18480</v>
      </c>
      <c r="AE4" s="26">
        <f>AD4</f>
        <v>18480</v>
      </c>
      <c r="AF4" s="26">
        <f>AE4*'גליון הזנת נתונים אישיים'!D$7</f>
        <v>924</v>
      </c>
      <c r="AG4" s="27">
        <f t="shared" ref="AG4:AG35" si="1">AE4+AF4</f>
        <v>19404</v>
      </c>
      <c r="AH4" s="26">
        <f>AG4*'גליון הזנת נתונים אישיים'!D$10</f>
        <v>388.08</v>
      </c>
      <c r="AI4" s="22">
        <f>'גליון הזנת נתונים אישיים'!D$4*12</f>
        <v>360</v>
      </c>
      <c r="AJ4" s="28">
        <f t="shared" ref="AJ4:AJ35" si="2">AG4-AI4</f>
        <v>19044</v>
      </c>
      <c r="AK4" s="22" t="str">
        <f>IF(Z4=AQ$2,AL3*'גליון הזנת נתונים אישיים'!#REF!,"")</f>
        <v/>
      </c>
      <c r="AL4" s="27">
        <f>AJ4-SUM(AK4)</f>
        <v>19044</v>
      </c>
      <c r="AM4" s="27">
        <f>SUM(AH$4:AH4)</f>
        <v>388.08</v>
      </c>
      <c r="AN4" s="27">
        <f>SUM(AI$4:AI4)</f>
        <v>360</v>
      </c>
      <c r="AO4" s="29" t="str">
        <f>IF(AA4='גליון הזנת נתונים אישיים'!C$9,AJ4,"")</f>
        <v/>
      </c>
      <c r="AP4" s="27" t="str">
        <f>IF(AO4=AJ4,SUM(AD3:AD$4),"")</f>
        <v/>
      </c>
      <c r="AQ4" s="14" t="str">
        <f>IF(AO4=AJ4,AO4-AP4,"")</f>
        <v/>
      </c>
      <c r="AR4" s="14" t="str">
        <f t="shared" ref="AR4:AR22" si="3">IF(AO4=AJ3,AM4,"")</f>
        <v/>
      </c>
      <c r="AS4" s="14" t="str">
        <f t="shared" ref="AS4:AS22" si="4">IF(AO4=AJ3,AN4,"")</f>
        <v/>
      </c>
    </row>
    <row r="5" spans="26:45" ht="14.25" customHeight="1">
      <c r="Z5" s="23" t="str">
        <f>IF(AA5&gt;='גליון הזנת נתונים אישיים'!D$9,AQ$2,"")</f>
        <v/>
      </c>
      <c r="AA5" s="24">
        <f>AA4+1</f>
        <v>2022</v>
      </c>
      <c r="AB5" s="25" t="e">
        <f t="shared" si="0"/>
        <v>#VALUE!</v>
      </c>
      <c r="AC5" s="22"/>
      <c r="AD5" s="26">
        <f>'גליון הזנת נתונים אישיים'!D$5</f>
        <v>18480</v>
      </c>
      <c r="AE5" s="26">
        <f t="shared" ref="AE5:AE36" si="5">AD5+AL4</f>
        <v>37524</v>
      </c>
      <c r="AF5" s="26">
        <f>AE5*'גליון הזנת נתונים אישיים'!D$7</f>
        <v>1876.2</v>
      </c>
      <c r="AG5" s="27">
        <f t="shared" si="1"/>
        <v>39400.199999999997</v>
      </c>
      <c r="AH5" s="26">
        <f>AG5*'גליון הזנת נתונים אישיים'!D$10</f>
        <v>788.00399999999991</v>
      </c>
      <c r="AI5" s="22">
        <f>'גליון הזנת נתונים אישיים'!D$4*12</f>
        <v>360</v>
      </c>
      <c r="AJ5" s="28">
        <f t="shared" si="2"/>
        <v>39040.199999999997</v>
      </c>
      <c r="AK5" s="22" t="str">
        <f>IF(Z5=AQ$2,AL4*'גליון הזנת נתונים אישיים'!#REF!,"")</f>
        <v/>
      </c>
      <c r="AL5" s="27">
        <f t="shared" ref="AL5:AL84" si="6">AJ5-SUM(AK5)</f>
        <v>39040.199999999997</v>
      </c>
      <c r="AM5" s="27">
        <f>SUM(AH$4:AH5)</f>
        <v>1176.0839999999998</v>
      </c>
      <c r="AN5" s="27">
        <f>SUM(AI$4:AI5)</f>
        <v>720</v>
      </c>
      <c r="AO5" s="29" t="str">
        <f>IF(AA5='גליון הזנת נתונים אישיים'!C$9,AJ4,"")</f>
        <v/>
      </c>
      <c r="AP5" s="27" t="str">
        <f>IF(AO5=AJ4,SUM(AD4:AD$4),"")</f>
        <v/>
      </c>
      <c r="AQ5" s="14" t="str">
        <f t="shared" ref="AQ5:AQ36" si="7">IF(AO5=AJ4,AO5-AP5,"")</f>
        <v/>
      </c>
      <c r="AR5" s="14" t="str">
        <f t="shared" si="3"/>
        <v/>
      </c>
      <c r="AS5" s="14" t="str">
        <f t="shared" si="4"/>
        <v/>
      </c>
    </row>
    <row r="6" spans="26:45" ht="14.25" customHeight="1">
      <c r="Z6" s="23" t="str">
        <f>IF(AA6&gt;='גליון הזנת נתונים אישיים'!D$9,AQ$2,"")</f>
        <v/>
      </c>
      <c r="AA6" s="24">
        <f t="shared" ref="AA6:AA7" si="8">AA5+1</f>
        <v>2023</v>
      </c>
      <c r="AB6" s="25" t="e">
        <f t="shared" si="0"/>
        <v>#VALUE!</v>
      </c>
      <c r="AC6" s="22"/>
      <c r="AD6" s="26">
        <f>'גליון הזנת נתונים אישיים'!D$5</f>
        <v>18480</v>
      </c>
      <c r="AE6" s="26">
        <f t="shared" si="5"/>
        <v>57520.2</v>
      </c>
      <c r="AF6" s="26">
        <f>AE6*'גליון הזנת נתונים אישיים'!D$7</f>
        <v>2876.01</v>
      </c>
      <c r="AG6" s="27">
        <f t="shared" si="1"/>
        <v>60396.21</v>
      </c>
      <c r="AH6" s="26">
        <f>AG6*'גליון הזנת נתונים אישיים'!D$10</f>
        <v>1207.9241999999999</v>
      </c>
      <c r="AI6" s="22">
        <f>'גליון הזנת נתונים אישיים'!D$4*12</f>
        <v>360</v>
      </c>
      <c r="AJ6" s="28">
        <f t="shared" si="2"/>
        <v>60036.21</v>
      </c>
      <c r="AK6" s="22" t="str">
        <f>IF(Z6=AQ$2,AL5*'גליון הזנת נתונים אישיים'!#REF!,"")</f>
        <v/>
      </c>
      <c r="AL6" s="27">
        <f t="shared" si="6"/>
        <v>60036.21</v>
      </c>
      <c r="AM6" s="27">
        <f>SUM(AH$4:AH6)</f>
        <v>2384.0081999999998</v>
      </c>
      <c r="AN6" s="27">
        <f>SUM(AI$4:AI6)</f>
        <v>1080</v>
      </c>
      <c r="AO6" s="29" t="str">
        <f>IF(AA6='גליון הזנת נתונים אישיים'!C$9,AJ5,"")</f>
        <v/>
      </c>
      <c r="AP6" s="27" t="str">
        <f>IF(AO6=AJ5,SUM(AD$4:AD5),"")</f>
        <v/>
      </c>
      <c r="AQ6" s="14" t="str">
        <f t="shared" si="7"/>
        <v/>
      </c>
      <c r="AR6" s="14" t="str">
        <f t="shared" si="3"/>
        <v/>
      </c>
      <c r="AS6" s="14" t="str">
        <f t="shared" si="4"/>
        <v/>
      </c>
    </row>
    <row r="7" spans="26:45" ht="14.25" customHeight="1">
      <c r="Z7" s="23" t="str">
        <f>IF(AA7&gt;='גליון הזנת נתונים אישיים'!D$9,AQ$2,"")</f>
        <v/>
      </c>
      <c r="AA7" s="24">
        <f t="shared" si="8"/>
        <v>2024</v>
      </c>
      <c r="AB7" s="25" t="e">
        <f t="shared" si="0"/>
        <v>#VALUE!</v>
      </c>
      <c r="AC7" s="22"/>
      <c r="AD7" s="26">
        <f>'גליון הזנת נתונים אישיים'!D$5</f>
        <v>18480</v>
      </c>
      <c r="AE7" s="26">
        <f t="shared" si="5"/>
        <v>78516.209999999992</v>
      </c>
      <c r="AF7" s="26">
        <f>AE7*'גליון הזנת נתונים אישיים'!D$7</f>
        <v>3925.8104999999996</v>
      </c>
      <c r="AG7" s="27">
        <f t="shared" si="1"/>
        <v>82442.020499999984</v>
      </c>
      <c r="AH7" s="26">
        <f>AG7*'גליון הזנת נתונים אישיים'!D$10</f>
        <v>1648.8404099999998</v>
      </c>
      <c r="AI7" s="22">
        <f>'גליון הזנת נתונים אישיים'!D$4*12</f>
        <v>360</v>
      </c>
      <c r="AJ7" s="28">
        <f t="shared" si="2"/>
        <v>82082.020499999984</v>
      </c>
      <c r="AK7" s="22" t="str">
        <f>IF(Z7=AQ$2,AL6*'גליון הזנת נתונים אישיים'!#REF!,"")</f>
        <v/>
      </c>
      <c r="AL7" s="27">
        <f t="shared" si="6"/>
        <v>82082.020499999984</v>
      </c>
      <c r="AM7" s="27">
        <f>SUM(AH$4:AH7)</f>
        <v>4032.8486099999996</v>
      </c>
      <c r="AN7" s="27">
        <f>SUM(AI$4:AI7)</f>
        <v>1440</v>
      </c>
      <c r="AO7" s="29" t="str">
        <f>IF(AA7='גליון הזנת נתונים אישיים'!C$9,AJ6,"")</f>
        <v/>
      </c>
      <c r="AP7" s="27" t="str">
        <f>IF(AO7=AJ6,SUM(AD$4:AD6),"")</f>
        <v/>
      </c>
      <c r="AQ7" s="14" t="str">
        <f t="shared" si="7"/>
        <v/>
      </c>
      <c r="AR7" s="14" t="str">
        <f t="shared" si="3"/>
        <v/>
      </c>
      <c r="AS7" s="14" t="str">
        <f t="shared" si="4"/>
        <v/>
      </c>
    </row>
    <row r="8" spans="26:45" ht="14.25" customHeight="1">
      <c r="Z8" s="23" t="str">
        <f>IF(AA8&gt;='גליון הזנת נתונים אישיים'!D$9,AQ$2,"")</f>
        <v/>
      </c>
      <c r="AA8" s="24">
        <f t="shared" ref="AA8:AA68" si="9">AA7+1</f>
        <v>2025</v>
      </c>
      <c r="AB8" s="25" t="e">
        <f t="shared" si="0"/>
        <v>#VALUE!</v>
      </c>
      <c r="AC8" s="22"/>
      <c r="AD8" s="26">
        <f>'גליון הזנת נתונים אישיים'!D$5</f>
        <v>18480</v>
      </c>
      <c r="AE8" s="26">
        <f t="shared" si="5"/>
        <v>100562.02049999998</v>
      </c>
      <c r="AF8" s="26">
        <f>AE8*'גליון הזנת נתונים אישיים'!D$7</f>
        <v>5028.1010249999999</v>
      </c>
      <c r="AG8" s="27">
        <f t="shared" si="1"/>
        <v>105590.12152499998</v>
      </c>
      <c r="AH8" s="26">
        <f>AG8*'גליון הזנת נתונים אישיים'!D$10</f>
        <v>2111.8024304999994</v>
      </c>
      <c r="AI8" s="22">
        <f>'גליון הזנת נתונים אישיים'!D$4*12</f>
        <v>360</v>
      </c>
      <c r="AJ8" s="28">
        <f t="shared" si="2"/>
        <v>105230.12152499998</v>
      </c>
      <c r="AK8" s="22" t="str">
        <f>IF(Z8=AQ$2,AL7*'גליון הזנת נתונים אישיים'!#REF!,"")</f>
        <v/>
      </c>
      <c r="AL8" s="27">
        <f t="shared" si="6"/>
        <v>105230.12152499998</v>
      </c>
      <c r="AM8" s="27">
        <f>SUM(AH$4:AH8)</f>
        <v>6144.651040499999</v>
      </c>
      <c r="AN8" s="27">
        <f>SUM(AI$4:AI8)</f>
        <v>1800</v>
      </c>
      <c r="AO8" s="29" t="str">
        <f>IF(AA8='גליון הזנת נתונים אישיים'!C$9,AJ7,"")</f>
        <v/>
      </c>
      <c r="AP8" s="27" t="str">
        <f>IF(AO8=AJ7,SUM(AD$4:AD7),"")</f>
        <v/>
      </c>
      <c r="AQ8" s="14" t="str">
        <f t="shared" si="7"/>
        <v/>
      </c>
      <c r="AR8" s="14" t="str">
        <f t="shared" si="3"/>
        <v/>
      </c>
      <c r="AS8" s="14" t="str">
        <f t="shared" si="4"/>
        <v/>
      </c>
    </row>
    <row r="9" spans="26:45" ht="14.25" customHeight="1">
      <c r="Z9" s="23" t="str">
        <f>IF(AA9&gt;='גליון הזנת נתונים אישיים'!D$9,AQ$2,"")</f>
        <v/>
      </c>
      <c r="AA9" s="24">
        <f t="shared" si="9"/>
        <v>2026</v>
      </c>
      <c r="AB9" s="25" t="e">
        <f t="shared" si="0"/>
        <v>#VALUE!</v>
      </c>
      <c r="AC9" s="22"/>
      <c r="AD9" s="26">
        <f>'גליון הזנת נתונים אישיים'!D$5</f>
        <v>18480</v>
      </c>
      <c r="AE9" s="26">
        <f t="shared" si="5"/>
        <v>123710.12152499998</v>
      </c>
      <c r="AF9" s="26">
        <f>AE9*'גליון הזנת נתונים אישיים'!D$7</f>
        <v>6185.5060762499998</v>
      </c>
      <c r="AG9" s="27">
        <f t="shared" si="1"/>
        <v>129895.62760124999</v>
      </c>
      <c r="AH9" s="26">
        <f>AG9*'גליון הזנת נתונים אישיים'!D$10</f>
        <v>2597.912552025</v>
      </c>
      <c r="AI9" s="22">
        <f>'גליון הזנת נתונים אישיים'!D$4*12</f>
        <v>360</v>
      </c>
      <c r="AJ9" s="28">
        <f t="shared" si="2"/>
        <v>129535.62760124999</v>
      </c>
      <c r="AK9" s="22" t="str">
        <f>IF(Z9=AQ$2,AL8*'גליון הזנת נתונים אישיים'!#REF!,"")</f>
        <v/>
      </c>
      <c r="AL9" s="27">
        <f t="shared" si="6"/>
        <v>129535.62760124999</v>
      </c>
      <c r="AM9" s="27">
        <f>SUM(AH$4:AH9)</f>
        <v>8742.563592524999</v>
      </c>
      <c r="AN9" s="27">
        <f>SUM(AI$4:AI9)</f>
        <v>2160</v>
      </c>
      <c r="AO9" s="29" t="str">
        <f>IF(AA9='גליון הזנת נתונים אישיים'!C$9,AJ8,"")</f>
        <v/>
      </c>
      <c r="AP9" s="27" t="str">
        <f>IF(AO9=AJ8,SUM(AD$4:AD8),"")</f>
        <v/>
      </c>
      <c r="AQ9" s="14" t="str">
        <f t="shared" si="7"/>
        <v/>
      </c>
      <c r="AR9" s="14" t="str">
        <f t="shared" si="3"/>
        <v/>
      </c>
      <c r="AS9" s="14" t="str">
        <f t="shared" si="4"/>
        <v/>
      </c>
    </row>
    <row r="10" spans="26:45" ht="14.25" customHeight="1">
      <c r="Z10" s="23" t="str">
        <f>IF(AA10&gt;='גליון הזנת נתונים אישיים'!D$9,AQ$2,"")</f>
        <v/>
      </c>
      <c r="AA10" s="24">
        <f t="shared" si="9"/>
        <v>2027</v>
      </c>
      <c r="AB10" s="25" t="e">
        <f t="shared" si="0"/>
        <v>#VALUE!</v>
      </c>
      <c r="AC10" s="22"/>
      <c r="AD10" s="26">
        <f>'גליון הזנת נתונים אישיים'!D$5</f>
        <v>18480</v>
      </c>
      <c r="AE10" s="26">
        <f t="shared" si="5"/>
        <v>148015.62760124999</v>
      </c>
      <c r="AF10" s="26">
        <f>AE10*'גליון הזנת נתונים אישיים'!D$7</f>
        <v>7400.7813800624999</v>
      </c>
      <c r="AG10" s="27">
        <f t="shared" si="1"/>
        <v>155416.40898131247</v>
      </c>
      <c r="AH10" s="26">
        <f>AG10*'גליון הזנת נתונים אישיים'!D$10</f>
        <v>3108.3281796262495</v>
      </c>
      <c r="AI10" s="22">
        <f>'גליון הזנת נתונים אישיים'!D$4*12</f>
        <v>360</v>
      </c>
      <c r="AJ10" s="28">
        <f t="shared" si="2"/>
        <v>155056.40898131247</v>
      </c>
      <c r="AK10" s="22" t="str">
        <f>IF(Z10=AQ$2,AL9*'גליון הזנת נתונים אישיים'!#REF!,"")</f>
        <v/>
      </c>
      <c r="AL10" s="27">
        <f t="shared" si="6"/>
        <v>155056.40898131247</v>
      </c>
      <c r="AM10" s="27">
        <f>SUM(AH$4:AH10)</f>
        <v>11850.891772151248</v>
      </c>
      <c r="AN10" s="27">
        <f>SUM(AI$4:AI10)</f>
        <v>2520</v>
      </c>
      <c r="AO10" s="29" t="str">
        <f>IF(AA10='גליון הזנת נתונים אישיים'!C$9,AJ9,"")</f>
        <v/>
      </c>
      <c r="AP10" s="27" t="str">
        <f>IF(AO10=AJ9,SUM(AD$4:AD9),"")</f>
        <v/>
      </c>
      <c r="AQ10" s="14" t="str">
        <f t="shared" si="7"/>
        <v/>
      </c>
      <c r="AR10" s="14" t="str">
        <f t="shared" si="3"/>
        <v/>
      </c>
      <c r="AS10" s="14" t="str">
        <f t="shared" si="4"/>
        <v/>
      </c>
    </row>
    <row r="11" spans="26:45" ht="14.25" customHeight="1">
      <c r="Z11" s="23" t="str">
        <f>IF(AA11&gt;='גליון הזנת נתונים אישיים'!D$9,AQ$2,"")</f>
        <v/>
      </c>
      <c r="AA11" s="24">
        <f t="shared" si="9"/>
        <v>2028</v>
      </c>
      <c r="AB11" s="25" t="e">
        <f t="shared" si="0"/>
        <v>#VALUE!</v>
      </c>
      <c r="AC11" s="22"/>
      <c r="AD11" s="26">
        <f>'גליון הזנת נתונים אישיים'!D$5</f>
        <v>18480</v>
      </c>
      <c r="AE11" s="26">
        <f t="shared" si="5"/>
        <v>173536.40898131247</v>
      </c>
      <c r="AF11" s="26">
        <f>AE11*'גליון הזנת נתונים אישיים'!D$7</f>
        <v>8676.8204490656244</v>
      </c>
      <c r="AG11" s="27">
        <f t="shared" si="1"/>
        <v>182213.22943037809</v>
      </c>
      <c r="AH11" s="26">
        <f>AG11*'גליון הזנת נתונים אישיים'!D$10</f>
        <v>3644.264588607562</v>
      </c>
      <c r="AI11" s="22">
        <f>'גליון הזנת נתונים אישיים'!D$4*12</f>
        <v>360</v>
      </c>
      <c r="AJ11" s="28">
        <f t="shared" si="2"/>
        <v>181853.22943037809</v>
      </c>
      <c r="AK11" s="22" t="str">
        <f>IF(Z11=AQ$2,AL10*'גליון הזנת נתונים אישיים'!#REF!,"")</f>
        <v/>
      </c>
      <c r="AL11" s="27">
        <f t="shared" si="6"/>
        <v>181853.22943037809</v>
      </c>
      <c r="AM11" s="27">
        <f>SUM(AH$4:AH11)</f>
        <v>15495.15636075881</v>
      </c>
      <c r="AN11" s="27">
        <f>SUM(AI$4:AI11)</f>
        <v>2880</v>
      </c>
      <c r="AO11" s="29" t="str">
        <f>IF(AA11='גליון הזנת נתונים אישיים'!C$9,AJ10,"")</f>
        <v/>
      </c>
      <c r="AP11" s="27" t="str">
        <f>IF(AO11=AJ10,SUM(AD$4:AD10),"")</f>
        <v/>
      </c>
      <c r="AQ11" s="14" t="str">
        <f t="shared" si="7"/>
        <v/>
      </c>
      <c r="AR11" s="14" t="str">
        <f t="shared" si="3"/>
        <v/>
      </c>
      <c r="AS11" s="14" t="str">
        <f t="shared" si="4"/>
        <v/>
      </c>
    </row>
    <row r="12" spans="26:45" ht="14.25" customHeight="1">
      <c r="Z12" s="23" t="str">
        <f>IF(AA12&gt;='גליון הזנת נתונים אישיים'!D$9,AQ$2,"")</f>
        <v/>
      </c>
      <c r="AA12" s="24">
        <f t="shared" si="9"/>
        <v>2029</v>
      </c>
      <c r="AB12" s="25" t="e">
        <f t="shared" si="0"/>
        <v>#VALUE!</v>
      </c>
      <c r="AC12" s="22"/>
      <c r="AD12" s="26">
        <f>'גליון הזנת נתונים אישיים'!D$5</f>
        <v>18480</v>
      </c>
      <c r="AE12" s="26">
        <f t="shared" si="5"/>
        <v>200333.22943037809</v>
      </c>
      <c r="AF12" s="26">
        <f>AE12*'גליון הזנת נתונים אישיים'!D$7</f>
        <v>10016.661471518906</v>
      </c>
      <c r="AG12" s="27">
        <f t="shared" si="1"/>
        <v>210349.89090189699</v>
      </c>
      <c r="AH12" s="26">
        <f>AG12*'גליון הזנת נתונים אישיים'!D$10</f>
        <v>4206.9978180379394</v>
      </c>
      <c r="AI12" s="22">
        <f>'גליון הזנת נתונים אישיים'!D$4*12</f>
        <v>360</v>
      </c>
      <c r="AJ12" s="28">
        <f t="shared" si="2"/>
        <v>209989.89090189699</v>
      </c>
      <c r="AK12" s="22" t="str">
        <f>IF(Z12=AQ$2,AL11*'גליון הזנת נתונים אישיים'!#REF!,"")</f>
        <v/>
      </c>
      <c r="AL12" s="27">
        <f t="shared" si="6"/>
        <v>209989.89090189699</v>
      </c>
      <c r="AM12" s="27">
        <f>SUM(AH$4:AH12)</f>
        <v>19702.154178796751</v>
      </c>
      <c r="AN12" s="27">
        <f>SUM(AI$4:AI12)</f>
        <v>3240</v>
      </c>
      <c r="AO12" s="29" t="str">
        <f>IF(AA12='גליון הזנת נתונים אישיים'!C$9,AJ11,"")</f>
        <v/>
      </c>
      <c r="AP12" s="27" t="str">
        <f>IF(AO12=AJ11,SUM(AD$4:AD11),"")</f>
        <v/>
      </c>
      <c r="AQ12" s="14" t="str">
        <f t="shared" si="7"/>
        <v/>
      </c>
      <c r="AR12" s="14" t="str">
        <f t="shared" si="3"/>
        <v/>
      </c>
      <c r="AS12" s="14" t="str">
        <f t="shared" si="4"/>
        <v/>
      </c>
    </row>
    <row r="13" spans="26:45" ht="14.25" customHeight="1">
      <c r="Z13" s="23" t="str">
        <f>IF(AA13&gt;='גליון הזנת נתונים אישיים'!D$9,AQ$2,"")</f>
        <v/>
      </c>
      <c r="AA13" s="24">
        <f t="shared" si="9"/>
        <v>2030</v>
      </c>
      <c r="AB13" s="25" t="e">
        <f t="shared" si="0"/>
        <v>#VALUE!</v>
      </c>
      <c r="AC13" s="22"/>
      <c r="AD13" s="26">
        <f>'גליון הזנת נתונים אישיים'!D$5</f>
        <v>18480</v>
      </c>
      <c r="AE13" s="26">
        <f t="shared" si="5"/>
        <v>228469.89090189699</v>
      </c>
      <c r="AF13" s="26">
        <f>AE13*'גליון הזנת נתונים אישיים'!D$7</f>
        <v>11423.494545094851</v>
      </c>
      <c r="AG13" s="27">
        <f t="shared" si="1"/>
        <v>239893.38544699183</v>
      </c>
      <c r="AH13" s="26">
        <f>AG13*'גליון הזנת נתונים אישיים'!D$10</f>
        <v>4797.867708939837</v>
      </c>
      <c r="AI13" s="22">
        <f>'גליון הזנת נתונים אישיים'!D$4*12</f>
        <v>360</v>
      </c>
      <c r="AJ13" s="28">
        <f t="shared" si="2"/>
        <v>239533.38544699183</v>
      </c>
      <c r="AK13" s="22" t="str">
        <f>IF(Z13=AQ$2,AL12*'גליון הזנת נתונים אישיים'!#REF!,"")</f>
        <v/>
      </c>
      <c r="AL13" s="27">
        <f t="shared" si="6"/>
        <v>239533.38544699183</v>
      </c>
      <c r="AM13" s="27">
        <f>SUM(AH$4:AH13)</f>
        <v>24500.021887736588</v>
      </c>
      <c r="AN13" s="27">
        <f>SUM(AI$4:AI13)</f>
        <v>3600</v>
      </c>
      <c r="AO13" s="29" t="str">
        <f>IF(AA13='גליון הזנת נתונים אישיים'!C$9,AJ12,"")</f>
        <v/>
      </c>
      <c r="AP13" s="27" t="str">
        <f>IF(AO13=AJ12,SUM(AD$4:AD12),"")</f>
        <v/>
      </c>
      <c r="AQ13" s="14" t="str">
        <f t="shared" si="7"/>
        <v/>
      </c>
      <c r="AR13" s="14" t="str">
        <f t="shared" si="3"/>
        <v/>
      </c>
      <c r="AS13" s="14" t="str">
        <f t="shared" si="4"/>
        <v/>
      </c>
    </row>
    <row r="14" spans="26:45" ht="14.25" customHeight="1">
      <c r="Z14" s="23" t="str">
        <f>IF(AA14&gt;='גליון הזנת נתונים אישיים'!D$9,AQ$2,"")</f>
        <v/>
      </c>
      <c r="AA14" s="24">
        <f t="shared" si="9"/>
        <v>2031</v>
      </c>
      <c r="AB14" s="25" t="e">
        <f t="shared" si="0"/>
        <v>#VALUE!</v>
      </c>
      <c r="AC14" s="22"/>
      <c r="AD14" s="26">
        <f>'גליון הזנת נתונים אישיים'!D$5</f>
        <v>18480</v>
      </c>
      <c r="AE14" s="26">
        <f t="shared" si="5"/>
        <v>258013.38544699183</v>
      </c>
      <c r="AF14" s="26">
        <f>AE14*'גליון הזנת נתונים אישיים'!D$7</f>
        <v>12900.669272349593</v>
      </c>
      <c r="AG14" s="27">
        <f t="shared" si="1"/>
        <v>270914.05471934139</v>
      </c>
      <c r="AH14" s="26">
        <f>AG14*'גליון הזנת נתונים אישיים'!D$10</f>
        <v>5418.281094386828</v>
      </c>
      <c r="AI14" s="22">
        <f>'גליון הזנת נתונים אישיים'!D$4*12</f>
        <v>360</v>
      </c>
      <c r="AJ14" s="28">
        <f t="shared" si="2"/>
        <v>270554.05471934139</v>
      </c>
      <c r="AK14" s="22" t="str">
        <f>IF(Z14=AQ$2,AL13*'גליון הזנת נתונים אישיים'!#REF!,"")</f>
        <v/>
      </c>
      <c r="AL14" s="27">
        <f t="shared" si="6"/>
        <v>270554.05471934139</v>
      </c>
      <c r="AM14" s="27">
        <f>SUM(AH$4:AH14)</f>
        <v>29918.302982123416</v>
      </c>
      <c r="AN14" s="27">
        <f>SUM(AI$4:AI14)</f>
        <v>3960</v>
      </c>
      <c r="AO14" s="29" t="str">
        <f>IF(AA14='גליון הזנת נתונים אישיים'!C$9,AJ13,"")</f>
        <v/>
      </c>
      <c r="AP14" s="27" t="str">
        <f>IF(AO14=AJ13,SUM(AD$4:AD13),"")</f>
        <v/>
      </c>
      <c r="AQ14" s="14" t="str">
        <f t="shared" si="7"/>
        <v/>
      </c>
      <c r="AR14" s="14" t="str">
        <f t="shared" si="3"/>
        <v/>
      </c>
      <c r="AS14" s="14" t="str">
        <f t="shared" si="4"/>
        <v/>
      </c>
    </row>
    <row r="15" spans="26:45" ht="14.25" customHeight="1">
      <c r="Z15" s="23" t="str">
        <f>IF(AA15&gt;='גליון הזנת נתונים אישיים'!D$9,AQ$2,"")</f>
        <v/>
      </c>
      <c r="AA15" s="24">
        <f t="shared" si="9"/>
        <v>2032</v>
      </c>
      <c r="AB15" s="25" t="e">
        <f t="shared" si="0"/>
        <v>#VALUE!</v>
      </c>
      <c r="AC15" s="22"/>
      <c r="AD15" s="26">
        <f>'גליון הזנת נתונים אישיים'!D$5</f>
        <v>18480</v>
      </c>
      <c r="AE15" s="26">
        <f t="shared" si="5"/>
        <v>289034.05471934139</v>
      </c>
      <c r="AF15" s="26">
        <f>AE15*'גליון הזנת נתונים אישיים'!D$7</f>
        <v>14451.70273596707</v>
      </c>
      <c r="AG15" s="27">
        <f t="shared" si="1"/>
        <v>303485.75745530846</v>
      </c>
      <c r="AH15" s="26">
        <f>AG15*'גליון הזנת נתונים אישיים'!D$10</f>
        <v>6069.7151491061695</v>
      </c>
      <c r="AI15" s="22">
        <f>'גליון הזנת נתונים אישיים'!D$4*12</f>
        <v>360</v>
      </c>
      <c r="AJ15" s="28">
        <f t="shared" si="2"/>
        <v>303125.75745530846</v>
      </c>
      <c r="AK15" s="22" t="str">
        <f>IF(Z15=AQ$2,AL14*'גליון הזנת נתונים אישיים'!#REF!,"")</f>
        <v/>
      </c>
      <c r="AL15" s="27">
        <f t="shared" si="6"/>
        <v>303125.75745530846</v>
      </c>
      <c r="AM15" s="27">
        <f>SUM(AH$4:AH15)</f>
        <v>35988.018131229583</v>
      </c>
      <c r="AN15" s="27">
        <f>SUM(AI$4:AI15)</f>
        <v>4320</v>
      </c>
      <c r="AO15" s="29" t="str">
        <f>IF(AA15='גליון הזנת נתונים אישיים'!C$9,AJ14,"")</f>
        <v/>
      </c>
      <c r="AP15" s="27" t="str">
        <f>IF(AO15=AJ14,SUM(AD$4:AD14),"")</f>
        <v/>
      </c>
      <c r="AQ15" s="14" t="str">
        <f t="shared" si="7"/>
        <v/>
      </c>
      <c r="AR15" s="14" t="str">
        <f t="shared" si="3"/>
        <v/>
      </c>
      <c r="AS15" s="14" t="str">
        <f t="shared" si="4"/>
        <v/>
      </c>
    </row>
    <row r="16" spans="26:45" ht="14.25" customHeight="1">
      <c r="Z16" s="23" t="str">
        <f>IF(AA16&gt;='גליון הזנת נתונים אישיים'!D$9,AQ$2,"")</f>
        <v/>
      </c>
      <c r="AA16" s="24">
        <f t="shared" si="9"/>
        <v>2033</v>
      </c>
      <c r="AB16" s="25" t="e">
        <f t="shared" si="0"/>
        <v>#VALUE!</v>
      </c>
      <c r="AC16" s="22"/>
      <c r="AD16" s="26">
        <f>'גליון הזנת נתונים אישיים'!D$5</f>
        <v>18480</v>
      </c>
      <c r="AE16" s="26">
        <f t="shared" si="5"/>
        <v>321605.75745530846</v>
      </c>
      <c r="AF16" s="26">
        <f>AE16*'גליון הזנת נתונים אישיים'!D$7</f>
        <v>16080.287872765424</v>
      </c>
      <c r="AG16" s="27">
        <f t="shared" si="1"/>
        <v>337686.0453280739</v>
      </c>
      <c r="AH16" s="26">
        <f>AG16*'גליון הזנת נתונים אישיים'!D$10</f>
        <v>6753.7209065614779</v>
      </c>
      <c r="AI16" s="22">
        <f>'גליון הזנת נתונים אישיים'!D$4*12</f>
        <v>360</v>
      </c>
      <c r="AJ16" s="28">
        <f t="shared" si="2"/>
        <v>337326.0453280739</v>
      </c>
      <c r="AK16" s="22" t="str">
        <f>IF(Z16=AQ$2,AL15*'גליון הזנת נתונים אישיים'!#REF!,"")</f>
        <v/>
      </c>
      <c r="AL16" s="27">
        <f t="shared" si="6"/>
        <v>337326.0453280739</v>
      </c>
      <c r="AM16" s="27">
        <f>SUM(AH$4:AH16)</f>
        <v>42741.739037791063</v>
      </c>
      <c r="AN16" s="27">
        <f>SUM(AI$4:AI16)</f>
        <v>4680</v>
      </c>
      <c r="AO16" s="29" t="str">
        <f>IF(AA16='גליון הזנת נתונים אישיים'!C$9,AJ15,"")</f>
        <v/>
      </c>
      <c r="AP16" s="27" t="str">
        <f>IF(AO16=AJ15,SUM(AD$4:AD15),"")</f>
        <v/>
      </c>
      <c r="AQ16" s="14" t="str">
        <f t="shared" si="7"/>
        <v/>
      </c>
      <c r="AR16" s="14" t="str">
        <f t="shared" si="3"/>
        <v/>
      </c>
      <c r="AS16" s="14" t="str">
        <f t="shared" si="4"/>
        <v/>
      </c>
    </row>
    <row r="17" spans="26:45" ht="14.25" customHeight="1">
      <c r="Z17" s="23" t="str">
        <f>IF(AA17&gt;='גליון הזנת נתונים אישיים'!D$9,AQ$2,"")</f>
        <v/>
      </c>
      <c r="AA17" s="24">
        <f t="shared" si="9"/>
        <v>2034</v>
      </c>
      <c r="AB17" s="25" t="e">
        <f t="shared" si="0"/>
        <v>#VALUE!</v>
      </c>
      <c r="AC17" s="22"/>
      <c r="AD17" s="26">
        <f>'גליון הזנת נתונים אישיים'!D$5</f>
        <v>18480</v>
      </c>
      <c r="AE17" s="26">
        <f t="shared" si="5"/>
        <v>355806.0453280739</v>
      </c>
      <c r="AF17" s="26">
        <f>AE17*'גליון הזנת נתונים אישיים'!D$7</f>
        <v>17790.302266403694</v>
      </c>
      <c r="AG17" s="27">
        <f t="shared" si="1"/>
        <v>373596.34759447759</v>
      </c>
      <c r="AH17" s="26">
        <f>AG17*'גליון הזנת נתונים אישיים'!D$10</f>
        <v>7471.9269518895517</v>
      </c>
      <c r="AI17" s="22">
        <f>'גליון הזנת נתונים אישיים'!D$4*12</f>
        <v>360</v>
      </c>
      <c r="AJ17" s="28">
        <f t="shared" si="2"/>
        <v>373236.34759447759</v>
      </c>
      <c r="AK17" s="22" t="str">
        <f>IF(Z17=AQ$2,AL16*'גליון הזנת נתונים אישיים'!#REF!,"")</f>
        <v/>
      </c>
      <c r="AL17" s="27">
        <f t="shared" si="6"/>
        <v>373236.34759447759</v>
      </c>
      <c r="AM17" s="27">
        <f>SUM(AH$4:AH17)</f>
        <v>50213.665989680616</v>
      </c>
      <c r="AN17" s="27">
        <f>SUM(AI$4:AI17)</f>
        <v>5040</v>
      </c>
      <c r="AO17" s="29" t="str">
        <f>IF(AA17='גליון הזנת נתונים אישיים'!C$9,AJ16,"")</f>
        <v/>
      </c>
      <c r="AP17" s="27" t="str">
        <f>IF(AO17=AJ16,SUM(AD$4:AD16),"")</f>
        <v/>
      </c>
      <c r="AQ17" s="14" t="str">
        <f t="shared" si="7"/>
        <v/>
      </c>
      <c r="AR17" s="14" t="str">
        <f t="shared" si="3"/>
        <v/>
      </c>
      <c r="AS17" s="14" t="str">
        <f t="shared" si="4"/>
        <v/>
      </c>
    </row>
    <row r="18" spans="26:45" ht="14.25" customHeight="1">
      <c r="Z18" s="23" t="str">
        <f>IF(AA18&gt;='גליון הזנת נתונים אישיים'!D$9,AQ$2,"")</f>
        <v/>
      </c>
      <c r="AA18" s="24">
        <f t="shared" si="9"/>
        <v>2035</v>
      </c>
      <c r="AB18" s="25" t="e">
        <f t="shared" si="0"/>
        <v>#VALUE!</v>
      </c>
      <c r="AC18" s="22"/>
      <c r="AD18" s="26">
        <f>'גליון הזנת נתונים אישיים'!D$5</f>
        <v>18480</v>
      </c>
      <c r="AE18" s="26">
        <f t="shared" si="5"/>
        <v>391716.34759447759</v>
      </c>
      <c r="AF18" s="26">
        <f>AE18*'גליון הזנת נתונים אישיים'!D$7</f>
        <v>19585.817379723881</v>
      </c>
      <c r="AG18" s="27">
        <f t="shared" si="1"/>
        <v>411302.16497420147</v>
      </c>
      <c r="AH18" s="26">
        <f>AG18*'גליון הזנת נתונים אישיים'!D$10</f>
        <v>8226.0432994840303</v>
      </c>
      <c r="AI18" s="22">
        <f>'גליון הזנת נתונים אישיים'!D$4*12</f>
        <v>360</v>
      </c>
      <c r="AJ18" s="28">
        <f t="shared" si="2"/>
        <v>410942.16497420147</v>
      </c>
      <c r="AK18" s="22" t="str">
        <f>IF(Z18=AQ$2,AL17*'גליון הזנת נתונים אישיים'!#REF!,"")</f>
        <v/>
      </c>
      <c r="AL18" s="27">
        <f t="shared" si="6"/>
        <v>410942.16497420147</v>
      </c>
      <c r="AM18" s="27">
        <f>SUM(AH$4:AH18)</f>
        <v>58439.709289164646</v>
      </c>
      <c r="AN18" s="27">
        <f>SUM(AI$4:AI18)</f>
        <v>5400</v>
      </c>
      <c r="AO18" s="29" t="str">
        <f>IF(AA18='גליון הזנת נתונים אישיים'!C$9,AJ17,"")</f>
        <v/>
      </c>
      <c r="AP18" s="27" t="str">
        <f>IF(AO18=AJ17,SUM(AD$4:AD17),"")</f>
        <v/>
      </c>
      <c r="AQ18" s="14" t="str">
        <f t="shared" si="7"/>
        <v/>
      </c>
      <c r="AR18" s="14" t="str">
        <f t="shared" si="3"/>
        <v/>
      </c>
      <c r="AS18" s="14" t="str">
        <f t="shared" si="4"/>
        <v/>
      </c>
    </row>
    <row r="19" spans="26:45" ht="14.25" customHeight="1">
      <c r="Z19" s="23" t="str">
        <f>IF(AA19&gt;='גליון הזנת נתונים אישיים'!D$9,AQ$2,"")</f>
        <v/>
      </c>
      <c r="AA19" s="24">
        <f t="shared" si="9"/>
        <v>2036</v>
      </c>
      <c r="AB19" s="25" t="e">
        <f t="shared" si="0"/>
        <v>#VALUE!</v>
      </c>
      <c r="AC19" s="22"/>
      <c r="AD19" s="26">
        <f>'גליון הזנת נתונים אישיים'!D$5</f>
        <v>18480</v>
      </c>
      <c r="AE19" s="26">
        <f t="shared" si="5"/>
        <v>429422.16497420147</v>
      </c>
      <c r="AF19" s="26">
        <f>AE19*'גליון הזנת נתונים אישיים'!D$7</f>
        <v>21471.108248710076</v>
      </c>
      <c r="AG19" s="27">
        <f t="shared" si="1"/>
        <v>450893.27322291152</v>
      </c>
      <c r="AH19" s="26">
        <f>AG19*'גליון הזנת נתונים אישיים'!D$10</f>
        <v>9017.8654644582311</v>
      </c>
      <c r="AI19" s="22">
        <f>'גליון הזנת נתונים אישיים'!D$4*12</f>
        <v>360</v>
      </c>
      <c r="AJ19" s="28">
        <f t="shared" si="2"/>
        <v>450533.27322291152</v>
      </c>
      <c r="AK19" s="22" t="str">
        <f>IF(Z19=AQ$2,AL18*'גליון הזנת נתונים אישיים'!#REF!,"")</f>
        <v/>
      </c>
      <c r="AL19" s="27">
        <f t="shared" si="6"/>
        <v>450533.27322291152</v>
      </c>
      <c r="AM19" s="27">
        <f>SUM(AH$4:AH19)</f>
        <v>67457.574753622874</v>
      </c>
      <c r="AN19" s="27">
        <f>SUM(AI$4:AI19)</f>
        <v>5760</v>
      </c>
      <c r="AO19" s="29" t="str">
        <f>IF(AA19='גליון הזנת נתונים אישיים'!C$9,AJ18,"")</f>
        <v/>
      </c>
      <c r="AP19" s="27" t="str">
        <f>IF(AO19=AJ18,SUM(AD$4:AD18),"")</f>
        <v/>
      </c>
      <c r="AQ19" s="14" t="str">
        <f t="shared" si="7"/>
        <v/>
      </c>
      <c r="AR19" s="14" t="str">
        <f t="shared" si="3"/>
        <v/>
      </c>
      <c r="AS19" s="14" t="str">
        <f t="shared" si="4"/>
        <v/>
      </c>
    </row>
    <row r="20" spans="26:45" ht="14.25" customHeight="1">
      <c r="Z20" s="23" t="str">
        <f>IF(AA20&gt;='גליון הזנת נתונים אישיים'!D$9,AQ$2,"")</f>
        <v/>
      </c>
      <c r="AA20" s="24">
        <f t="shared" si="9"/>
        <v>2037</v>
      </c>
      <c r="AB20" s="25" t="e">
        <f t="shared" si="0"/>
        <v>#VALUE!</v>
      </c>
      <c r="AC20" s="22"/>
      <c r="AD20" s="26">
        <f>'גליון הזנת נתונים אישיים'!D$5</f>
        <v>18480</v>
      </c>
      <c r="AE20" s="26">
        <f t="shared" si="5"/>
        <v>469013.27322291152</v>
      </c>
      <c r="AF20" s="26">
        <f>AE20*'גליון הזנת נתונים אישיים'!D$7</f>
        <v>23450.663661145576</v>
      </c>
      <c r="AG20" s="27">
        <f t="shared" si="1"/>
        <v>492463.93688405713</v>
      </c>
      <c r="AH20" s="26">
        <f>AG20*'גליון הזנת נתונים אישיים'!D$10</f>
        <v>9849.278737681143</v>
      </c>
      <c r="AI20" s="22">
        <f>'גליון הזנת נתונים אישיים'!D$4*12</f>
        <v>360</v>
      </c>
      <c r="AJ20" s="28">
        <f t="shared" si="2"/>
        <v>492103.93688405713</v>
      </c>
      <c r="AK20" s="22" t="str">
        <f>IF(Z20=AQ$2,AL19*'גליון הזנת נתונים אישיים'!#REF!,"")</f>
        <v/>
      </c>
      <c r="AL20" s="27">
        <f t="shared" si="6"/>
        <v>492103.93688405713</v>
      </c>
      <c r="AM20" s="27">
        <f>SUM(AH$4:AH20)</f>
        <v>77306.85349130402</v>
      </c>
      <c r="AN20" s="27">
        <f>SUM(AI$4:AI20)</f>
        <v>6120</v>
      </c>
      <c r="AO20" s="29" t="str">
        <f>IF(AA20='גליון הזנת נתונים אישיים'!C$9,AJ19,"")</f>
        <v/>
      </c>
      <c r="AP20" s="27" t="str">
        <f>IF(AO20=AJ19,SUM(AD$4:AD19),"")</f>
        <v/>
      </c>
      <c r="AQ20" s="14" t="str">
        <f t="shared" si="7"/>
        <v/>
      </c>
      <c r="AR20" s="14" t="str">
        <f t="shared" si="3"/>
        <v/>
      </c>
      <c r="AS20" s="14" t="str">
        <f t="shared" si="4"/>
        <v/>
      </c>
    </row>
    <row r="21" spans="26:45" ht="14.25" customHeight="1">
      <c r="Z21" s="23" t="str">
        <f>IF(AA21&gt;='גליון הזנת נתונים אישיים'!D$9,AQ$2,"")</f>
        <v/>
      </c>
      <c r="AA21" s="24">
        <f t="shared" si="9"/>
        <v>2038</v>
      </c>
      <c r="AB21" s="25" t="e">
        <f t="shared" si="0"/>
        <v>#VALUE!</v>
      </c>
      <c r="AC21" s="22"/>
      <c r="AD21" s="26">
        <f>'גליון הזנת נתונים אישיים'!D$5</f>
        <v>18480</v>
      </c>
      <c r="AE21" s="26">
        <f t="shared" si="5"/>
        <v>510583.93688405713</v>
      </c>
      <c r="AF21" s="26">
        <f>AE21*'גליון הזנת נתונים אישיים'!D$7</f>
        <v>25529.196844202859</v>
      </c>
      <c r="AG21" s="27">
        <f t="shared" si="1"/>
        <v>536113.13372825994</v>
      </c>
      <c r="AH21" s="26">
        <f>AG21*'גליון הזנת נתונים אישיים'!D$10</f>
        <v>10722.2626745652</v>
      </c>
      <c r="AI21" s="22">
        <f>'גליון הזנת נתונים אישיים'!D$4*12</f>
        <v>360</v>
      </c>
      <c r="AJ21" s="28">
        <f t="shared" si="2"/>
        <v>535753.13372825994</v>
      </c>
      <c r="AK21" s="22" t="str">
        <f>IF(Z21=AQ$2,AL20*'גליון הזנת נתונים אישיים'!#REF!,"")</f>
        <v/>
      </c>
      <c r="AL21" s="27">
        <f t="shared" si="6"/>
        <v>535753.13372825994</v>
      </c>
      <c r="AM21" s="27">
        <f>SUM(AH$4:AH21)</f>
        <v>88029.116165869214</v>
      </c>
      <c r="AN21" s="27">
        <f>SUM(AI$4:AI21)</f>
        <v>6480</v>
      </c>
      <c r="AO21" s="29" t="str">
        <f>IF(AA21='גליון הזנת נתונים אישיים'!C$9,AJ20,"")</f>
        <v/>
      </c>
      <c r="AP21" s="27" t="str">
        <f>IF(AO21=AJ20,SUM(AD$4:AD20),"")</f>
        <v/>
      </c>
      <c r="AQ21" s="14" t="str">
        <f t="shared" si="7"/>
        <v/>
      </c>
      <c r="AR21" s="14" t="str">
        <f t="shared" si="3"/>
        <v/>
      </c>
      <c r="AS21" s="14" t="str">
        <f t="shared" si="4"/>
        <v/>
      </c>
    </row>
    <row r="22" spans="26:45" ht="14.25" customHeight="1">
      <c r="Z22" s="23" t="str">
        <f>IF(AA22&gt;='גליון הזנת נתונים אישיים'!D$9,AQ$2,"")</f>
        <v/>
      </c>
      <c r="AA22" s="24">
        <f t="shared" si="9"/>
        <v>2039</v>
      </c>
      <c r="AB22" s="25" t="e">
        <f t="shared" si="0"/>
        <v>#VALUE!</v>
      </c>
      <c r="AC22" s="22"/>
      <c r="AD22" s="26">
        <f>'גליון הזנת נתונים אישיים'!D$5</f>
        <v>18480</v>
      </c>
      <c r="AE22" s="26">
        <f t="shared" si="5"/>
        <v>554233.13372825994</v>
      </c>
      <c r="AF22" s="26">
        <f>AE22*'גליון הזנת נתונים אישיים'!D$7</f>
        <v>27711.656686413</v>
      </c>
      <c r="AG22" s="27">
        <f t="shared" si="1"/>
        <v>581944.79041467293</v>
      </c>
      <c r="AH22" s="26">
        <f>AG22*'גליון הזנת נתונים אישיים'!D$10</f>
        <v>11638.895808293459</v>
      </c>
      <c r="AI22" s="22">
        <f>'גליון הזנת נתונים אישיים'!D$4*12</f>
        <v>360</v>
      </c>
      <c r="AJ22" s="28">
        <f t="shared" si="2"/>
        <v>581584.79041467293</v>
      </c>
      <c r="AK22" s="22" t="str">
        <f>IF(Z22=AQ$2,AL21*'גליון הזנת נתונים אישיים'!#REF!,"")</f>
        <v/>
      </c>
      <c r="AL22" s="27">
        <f t="shared" si="6"/>
        <v>581584.79041467293</v>
      </c>
      <c r="AM22" s="27">
        <f>SUM(AH$4:AH22)</f>
        <v>99668.01197416267</v>
      </c>
      <c r="AN22" s="27">
        <f>SUM(AI$4:AI22)</f>
        <v>6840</v>
      </c>
      <c r="AO22" s="29" t="str">
        <f>IF(AA22='גליון הזנת נתונים אישיים'!C$9,AJ21,"")</f>
        <v/>
      </c>
      <c r="AP22" s="27" t="str">
        <f>IF(AO22=AJ21,SUM(AD$4:AD21),"")</f>
        <v/>
      </c>
      <c r="AQ22" s="14" t="str">
        <f t="shared" si="7"/>
        <v/>
      </c>
      <c r="AR22" s="14" t="str">
        <f t="shared" si="3"/>
        <v/>
      </c>
      <c r="AS22" s="14" t="str">
        <f t="shared" si="4"/>
        <v/>
      </c>
    </row>
    <row r="23" spans="26:45" ht="14.25" customHeight="1">
      <c r="Z23" s="23" t="str">
        <f>IF(AA23&gt;='גליון הזנת נתונים אישיים'!D$9,AQ$2,"")</f>
        <v/>
      </c>
      <c r="AA23" s="24">
        <f t="shared" si="9"/>
        <v>2040</v>
      </c>
      <c r="AB23" s="25" t="e">
        <f t="shared" si="0"/>
        <v>#VALUE!</v>
      </c>
      <c r="AC23" s="22"/>
      <c r="AD23" s="26">
        <f>'גליון הזנת נתונים אישיים'!D$5</f>
        <v>18480</v>
      </c>
      <c r="AE23" s="26">
        <f t="shared" si="5"/>
        <v>600064.79041467293</v>
      </c>
      <c r="AF23" s="26">
        <f>AE23*'גליון הזנת נתונים אישיים'!D$7</f>
        <v>30003.239520733649</v>
      </c>
      <c r="AG23" s="27">
        <f t="shared" si="1"/>
        <v>630068.02993540652</v>
      </c>
      <c r="AH23" s="26">
        <f>AG23*'גליון הזנת נתונים אישיים'!D$10</f>
        <v>12601.36059870813</v>
      </c>
      <c r="AI23" s="22">
        <f>'גליון הזנת נתונים אישיים'!D$4*12</f>
        <v>360</v>
      </c>
      <c r="AJ23" s="28">
        <f t="shared" si="2"/>
        <v>629708.02993540652</v>
      </c>
      <c r="AK23" s="22" t="str">
        <f>IF(Z23=AQ$2,AL22*'גליון הזנת נתונים אישיים'!#REF!,"")</f>
        <v/>
      </c>
      <c r="AL23" s="27">
        <f t="shared" si="6"/>
        <v>629708.02993540652</v>
      </c>
      <c r="AM23" s="27">
        <f>SUM(AH$4:AH23)</f>
        <v>112269.37257287079</v>
      </c>
      <c r="AN23" s="27">
        <f>SUM(AI$4:AI23)</f>
        <v>7200</v>
      </c>
      <c r="AO23" s="30" t="str">
        <f>IF(AA23='גליון הזנת נתונים אישיים'!C$9,AJ22,"")</f>
        <v/>
      </c>
      <c r="AP23" s="27" t="str">
        <f>IF(AO23=AJ22,SUM(AD$4:AD22),"")</f>
        <v/>
      </c>
      <c r="AQ23" s="14" t="str">
        <f t="shared" si="7"/>
        <v/>
      </c>
      <c r="AR23" s="14" t="str">
        <f>IF(AO23=AJ22,AM23,"")</f>
        <v/>
      </c>
      <c r="AS23" s="14" t="str">
        <f>IF(AO23=AJ22,AN23,"")</f>
        <v/>
      </c>
    </row>
    <row r="24" spans="26:45" ht="14.25" customHeight="1">
      <c r="Z24" s="23" t="str">
        <f>IF(AA24&gt;='גליון הזנת נתונים אישיים'!D$9,AQ$2,"")</f>
        <v/>
      </c>
      <c r="AA24" s="24">
        <f t="shared" si="9"/>
        <v>2041</v>
      </c>
      <c r="AB24" s="25" t="e">
        <f t="shared" si="0"/>
        <v>#VALUE!</v>
      </c>
      <c r="AC24" s="22"/>
      <c r="AD24" s="26">
        <f>'גליון הזנת נתונים אישיים'!D$5</f>
        <v>18480</v>
      </c>
      <c r="AE24" s="26">
        <f t="shared" si="5"/>
        <v>648188.02993540652</v>
      </c>
      <c r="AF24" s="26">
        <f>AE24*'גליון הזנת נתונים אישיים'!D$7</f>
        <v>32409.401496770326</v>
      </c>
      <c r="AG24" s="27">
        <f t="shared" si="1"/>
        <v>680597.43143217685</v>
      </c>
      <c r="AH24" s="26">
        <f>AG24*'גליון הזנת נתונים אישיים'!D$10</f>
        <v>13611.948628643537</v>
      </c>
      <c r="AI24" s="22">
        <f>'גליון הזנת נתונים אישיים'!D$4*12</f>
        <v>360</v>
      </c>
      <c r="AJ24" s="28">
        <f t="shared" si="2"/>
        <v>680237.43143217685</v>
      </c>
      <c r="AK24" s="22" t="str">
        <f>IF(Z24=AQ$2,AL23*'גליון הזנת נתונים אישיים'!#REF!,"")</f>
        <v/>
      </c>
      <c r="AL24" s="27">
        <f t="shared" si="6"/>
        <v>680237.43143217685</v>
      </c>
      <c r="AM24" s="27">
        <f>SUM(AH$4:AH24)</f>
        <v>125881.32120151434</v>
      </c>
      <c r="AN24" s="27">
        <f>SUM(AI$4:AI24)</f>
        <v>7560</v>
      </c>
      <c r="AO24" s="29" t="str">
        <f>IF(AA24='גליון הזנת נתונים אישיים'!C$9,AJ23,"")</f>
        <v/>
      </c>
      <c r="AP24" s="27" t="str">
        <f>IF(AO24=AJ23,SUM(AD$4:AD23),"")</f>
        <v/>
      </c>
      <c r="AQ24" s="14" t="str">
        <f t="shared" si="7"/>
        <v/>
      </c>
      <c r="AR24" s="14" t="str">
        <f t="shared" ref="AR24:AR84" si="10">IF(AO24=AJ23,AM24,"")</f>
        <v/>
      </c>
      <c r="AS24" s="14" t="str">
        <f t="shared" ref="AS24:AS84" si="11">IF(AO24=AJ23,AN24,"")</f>
        <v/>
      </c>
    </row>
    <row r="25" spans="26:45" ht="14.25" customHeight="1">
      <c r="Z25" s="23" t="str">
        <f>IF(AA25&gt;='גליון הזנת נתונים אישיים'!D$9,AQ$2,"")</f>
        <v/>
      </c>
      <c r="AA25" s="24">
        <f t="shared" si="9"/>
        <v>2042</v>
      </c>
      <c r="AB25" s="25" t="e">
        <f t="shared" si="0"/>
        <v>#VALUE!</v>
      </c>
      <c r="AC25" s="22"/>
      <c r="AD25" s="26">
        <f>'גליון הזנת נתונים אישיים'!D$5</f>
        <v>18480</v>
      </c>
      <c r="AE25" s="26">
        <f t="shared" si="5"/>
        <v>698717.43143217685</v>
      </c>
      <c r="AF25" s="26">
        <f>AE25*'גליון הזנת נתונים אישיים'!D$7</f>
        <v>34935.871571608841</v>
      </c>
      <c r="AG25" s="27">
        <f t="shared" si="1"/>
        <v>733653.30300378567</v>
      </c>
      <c r="AH25" s="26">
        <f>AG25*'גליון הזנת נתונים אישיים'!D$10</f>
        <v>14673.066060075713</v>
      </c>
      <c r="AI25" s="22">
        <f>'גליון הזנת נתונים אישיים'!D$4*12</f>
        <v>360</v>
      </c>
      <c r="AJ25" s="28">
        <f t="shared" si="2"/>
        <v>733293.30300378567</v>
      </c>
      <c r="AK25" s="22" t="str">
        <f>IF(Z25=AQ$2,AL24*'גליון הזנת נתונים אישיים'!#REF!,"")</f>
        <v/>
      </c>
      <c r="AL25" s="27">
        <f t="shared" si="6"/>
        <v>733293.30300378567</v>
      </c>
      <c r="AM25" s="27">
        <f>SUM(AH$4:AH25)</f>
        <v>140554.38726159005</v>
      </c>
      <c r="AN25" s="27">
        <f>SUM(AI$4:AI25)</f>
        <v>7920</v>
      </c>
      <c r="AO25" s="29" t="str">
        <f>IF(AA25='גליון הזנת נתונים אישיים'!C$9,AJ24,"")</f>
        <v/>
      </c>
      <c r="AP25" s="27" t="str">
        <f>IF(AO25=AJ24,SUM(AD$4:AD24),"")</f>
        <v/>
      </c>
      <c r="AQ25" s="14" t="str">
        <f t="shared" si="7"/>
        <v/>
      </c>
      <c r="AR25" s="14" t="str">
        <f t="shared" si="10"/>
        <v/>
      </c>
      <c r="AS25" s="14" t="str">
        <f t="shared" si="11"/>
        <v/>
      </c>
    </row>
    <row r="26" spans="26:45" ht="14.25" customHeight="1">
      <c r="Z26" s="23" t="str">
        <f>IF(AA26&gt;='גליון הזנת נתונים אישיים'!D$9,AQ$2,"")</f>
        <v/>
      </c>
      <c r="AA26" s="24">
        <f t="shared" si="9"/>
        <v>2043</v>
      </c>
      <c r="AB26" s="25" t="e">
        <f t="shared" si="0"/>
        <v>#VALUE!</v>
      </c>
      <c r="AC26" s="22"/>
      <c r="AD26" s="26">
        <f>'גליון הזנת נתונים אישיים'!D$5</f>
        <v>18480</v>
      </c>
      <c r="AE26" s="26">
        <f t="shared" si="5"/>
        <v>751773.30300378567</v>
      </c>
      <c r="AF26" s="26">
        <f>AE26*'גליון הזנת נתונים אישיים'!D$7</f>
        <v>37588.665150189285</v>
      </c>
      <c r="AG26" s="27">
        <f t="shared" si="1"/>
        <v>789361.96815397497</v>
      </c>
      <c r="AH26" s="26">
        <f>AG26*'גליון הזנת נתונים אישיים'!D$10</f>
        <v>15787.2393630795</v>
      </c>
      <c r="AI26" s="22">
        <f>'גליון הזנת נתונים אישיים'!D$4*12</f>
        <v>360</v>
      </c>
      <c r="AJ26" s="28">
        <f t="shared" si="2"/>
        <v>789001.96815397497</v>
      </c>
      <c r="AK26" s="22" t="str">
        <f>IF(Z26=AQ$2,AL25*'גליון הזנת נתונים אישיים'!#REF!,"")</f>
        <v/>
      </c>
      <c r="AL26" s="27">
        <f t="shared" si="6"/>
        <v>789001.96815397497</v>
      </c>
      <c r="AM26" s="27">
        <f>SUM(AH$4:AH26)</f>
        <v>156341.62662466956</v>
      </c>
      <c r="AN26" s="27">
        <f>SUM(AI$4:AI26)</f>
        <v>8280</v>
      </c>
      <c r="AO26" s="29" t="str">
        <f>IF(AA26='גליון הזנת נתונים אישיים'!C$9,AJ25,"")</f>
        <v/>
      </c>
      <c r="AP26" s="27" t="str">
        <f>IF(AO26=AJ25,SUM(AD$4:AD25),"")</f>
        <v/>
      </c>
      <c r="AQ26" s="14" t="str">
        <f t="shared" si="7"/>
        <v/>
      </c>
      <c r="AR26" s="14" t="str">
        <f t="shared" si="10"/>
        <v/>
      </c>
      <c r="AS26" s="14" t="str">
        <f t="shared" si="11"/>
        <v/>
      </c>
    </row>
    <row r="27" spans="26:45" ht="14.25" customHeight="1">
      <c r="Z27" s="23" t="str">
        <f>IF(AA27&gt;='גליון הזנת נתונים אישיים'!D$9,AQ$2,"")</f>
        <v/>
      </c>
      <c r="AA27" s="24">
        <f t="shared" si="9"/>
        <v>2044</v>
      </c>
      <c r="AB27" s="25" t="e">
        <f t="shared" si="0"/>
        <v>#VALUE!</v>
      </c>
      <c r="AC27" s="22"/>
      <c r="AD27" s="26">
        <f>'גליון הזנת נתונים אישיים'!D$5</f>
        <v>18480</v>
      </c>
      <c r="AE27" s="26">
        <f t="shared" si="5"/>
        <v>807481.96815397497</v>
      </c>
      <c r="AF27" s="26">
        <f>AE27*'גליון הזנת נתונים אישיים'!D$7</f>
        <v>40374.098407698752</v>
      </c>
      <c r="AG27" s="27">
        <f t="shared" si="1"/>
        <v>847856.06656167377</v>
      </c>
      <c r="AH27" s="26">
        <f>AG27*'גליון הזנת נתונים אישיים'!D$10</f>
        <v>16957.121331233477</v>
      </c>
      <c r="AI27" s="22">
        <f>'גליון הזנת נתונים אישיים'!D$4*12</f>
        <v>360</v>
      </c>
      <c r="AJ27" s="28">
        <f t="shared" si="2"/>
        <v>847496.06656167377</v>
      </c>
      <c r="AK27" s="22" t="str">
        <f>IF(Z27=AQ$2,AL26*'גליון הזנת נתונים אישיים'!#REF!,"")</f>
        <v/>
      </c>
      <c r="AL27" s="27">
        <f t="shared" si="6"/>
        <v>847496.06656167377</v>
      </c>
      <c r="AM27" s="27">
        <f>SUM(AH$4:AH27)</f>
        <v>173298.74795590303</v>
      </c>
      <c r="AN27" s="27">
        <f>SUM(AI$4:AI27)</f>
        <v>8640</v>
      </c>
      <c r="AO27" s="29" t="str">
        <f>IF(AA27='גליון הזנת נתונים אישיים'!C$9,AJ26,"")</f>
        <v/>
      </c>
      <c r="AP27" s="27" t="str">
        <f>IF(AO27=AJ26,SUM(AD$4:AD26),"")</f>
        <v/>
      </c>
      <c r="AQ27" s="14" t="str">
        <f t="shared" si="7"/>
        <v/>
      </c>
      <c r="AR27" s="14" t="str">
        <f t="shared" si="10"/>
        <v/>
      </c>
      <c r="AS27" s="14" t="str">
        <f t="shared" si="11"/>
        <v/>
      </c>
    </row>
    <row r="28" spans="26:45" ht="14.25" customHeight="1">
      <c r="Z28" s="23" t="str">
        <f>IF(AA28&gt;='גליון הזנת נתונים אישיים'!D$9,AQ$2,"")</f>
        <v/>
      </c>
      <c r="AA28" s="24">
        <f t="shared" si="9"/>
        <v>2045</v>
      </c>
      <c r="AB28" s="25" t="e">
        <f t="shared" si="0"/>
        <v>#VALUE!</v>
      </c>
      <c r="AC28" s="22"/>
      <c r="AD28" s="26">
        <f>'גליון הזנת נתונים אישיים'!D$5</f>
        <v>18480</v>
      </c>
      <c r="AE28" s="26">
        <f t="shared" si="5"/>
        <v>865976.06656167377</v>
      </c>
      <c r="AF28" s="26">
        <f>AE28*'גליון הזנת נתונים אישיים'!D$7</f>
        <v>43298.80332808369</v>
      </c>
      <c r="AG28" s="27">
        <f t="shared" si="1"/>
        <v>909274.86988975748</v>
      </c>
      <c r="AH28" s="26">
        <f>AG28*'גליון הזנת נתונים אישיים'!D$10</f>
        <v>18185.497397795149</v>
      </c>
      <c r="AI28" s="22">
        <f>'גליון הזנת נתונים אישיים'!D$4*12</f>
        <v>360</v>
      </c>
      <c r="AJ28" s="28">
        <f t="shared" si="2"/>
        <v>908914.86988975748</v>
      </c>
      <c r="AK28" s="22" t="str">
        <f>IF(Z28=AQ$2,AL27*'גליון הזנת נתונים אישיים'!#REF!,"")</f>
        <v/>
      </c>
      <c r="AL28" s="27">
        <f t="shared" si="6"/>
        <v>908914.86988975748</v>
      </c>
      <c r="AM28" s="27">
        <f>SUM(AH$4:AH28)</f>
        <v>191484.24535369818</v>
      </c>
      <c r="AN28" s="27">
        <f>SUM(AI$4:AI28)</f>
        <v>9000</v>
      </c>
      <c r="AO28" s="29" t="str">
        <f>IF(AA28='גליון הזנת נתונים אישיים'!C$9,AJ27,"")</f>
        <v/>
      </c>
      <c r="AP28" s="27" t="str">
        <f>IF(AO28=AJ27,SUM(AD$4:AD27),"")</f>
        <v/>
      </c>
      <c r="AQ28" s="14" t="str">
        <f t="shared" si="7"/>
        <v/>
      </c>
      <c r="AR28" s="14" t="str">
        <f t="shared" si="10"/>
        <v/>
      </c>
      <c r="AS28" s="14" t="str">
        <f t="shared" si="11"/>
        <v/>
      </c>
    </row>
    <row r="29" spans="26:45" ht="14.25" customHeight="1">
      <c r="Z29" s="23" t="str">
        <f>IF(AA29&gt;='גליון הזנת נתונים אישיים'!D$9,AQ$2,"")</f>
        <v/>
      </c>
      <c r="AA29" s="24">
        <f t="shared" si="9"/>
        <v>2046</v>
      </c>
      <c r="AB29" s="25" t="e">
        <f t="shared" si="0"/>
        <v>#VALUE!</v>
      </c>
      <c r="AC29" s="22"/>
      <c r="AD29" s="26">
        <f>'גליון הזנת נתונים אישיים'!D$5</f>
        <v>18480</v>
      </c>
      <c r="AE29" s="26">
        <f t="shared" si="5"/>
        <v>927394.86988975748</v>
      </c>
      <c r="AF29" s="26">
        <f>AE29*'גליון הזנת נתונים אישיים'!D$7</f>
        <v>46369.743494487877</v>
      </c>
      <c r="AG29" s="27">
        <f t="shared" si="1"/>
        <v>973764.61338424531</v>
      </c>
      <c r="AH29" s="26">
        <f>AG29*'גליון הזנת נתונים אישיים'!D$10</f>
        <v>19475.292267684908</v>
      </c>
      <c r="AI29" s="22">
        <f>'גליון הזנת נתונים אישיים'!D$4*12</f>
        <v>360</v>
      </c>
      <c r="AJ29" s="28">
        <f t="shared" si="2"/>
        <v>973404.61338424531</v>
      </c>
      <c r="AK29" s="22" t="str">
        <f>IF(Z29=AQ$2,AL28*'גליון הזנת נתונים אישיים'!#REF!,"")</f>
        <v/>
      </c>
      <c r="AL29" s="27">
        <f t="shared" si="6"/>
        <v>973404.61338424531</v>
      </c>
      <c r="AM29" s="27">
        <f>SUM(AH$4:AH29)</f>
        <v>210959.53762138309</v>
      </c>
      <c r="AN29" s="27">
        <f>SUM(AI$4:AI29)</f>
        <v>9360</v>
      </c>
      <c r="AO29" s="29" t="str">
        <f>IF(AA29='גליון הזנת נתונים אישיים'!C$9,AJ28,"")</f>
        <v/>
      </c>
      <c r="AP29" s="27" t="str">
        <f>IF(AO29=AJ28,SUM(AD$4:AD28),"")</f>
        <v/>
      </c>
      <c r="AQ29" s="14" t="str">
        <f t="shared" si="7"/>
        <v/>
      </c>
      <c r="AR29" s="14" t="str">
        <f t="shared" si="10"/>
        <v/>
      </c>
      <c r="AS29" s="14" t="str">
        <f t="shared" si="11"/>
        <v/>
      </c>
    </row>
    <row r="30" spans="26:45" ht="14.25" customHeight="1">
      <c r="Z30" s="23" t="str">
        <f>IF(AA30&gt;='גליון הזנת נתונים אישיים'!D$9,AQ$2,"")</f>
        <v/>
      </c>
      <c r="AA30" s="24">
        <f t="shared" si="9"/>
        <v>2047</v>
      </c>
      <c r="AB30" s="25" t="e">
        <f t="shared" si="0"/>
        <v>#VALUE!</v>
      </c>
      <c r="AC30" s="22"/>
      <c r="AD30" s="26">
        <f>'גליון הזנת נתונים אישיים'!D$5</f>
        <v>18480</v>
      </c>
      <c r="AE30" s="26">
        <f t="shared" si="5"/>
        <v>991884.61338424531</v>
      </c>
      <c r="AF30" s="26">
        <f>AE30*'גליון הזנת נתונים אישיים'!D$7</f>
        <v>49594.230669212266</v>
      </c>
      <c r="AG30" s="27">
        <f t="shared" si="1"/>
        <v>1041478.8440534576</v>
      </c>
      <c r="AH30" s="26">
        <f>AG30*'גליון הזנת נתונים אישיים'!D$10</f>
        <v>20829.576881069152</v>
      </c>
      <c r="AI30" s="22">
        <f>'גליון הזנת נתונים אישיים'!D$4*12</f>
        <v>360</v>
      </c>
      <c r="AJ30" s="28">
        <f t="shared" si="2"/>
        <v>1041118.8440534576</v>
      </c>
      <c r="AK30" s="22" t="str">
        <f>IF(Z30=AQ$2,AL29*'גליון הזנת נתונים אישיים'!#REF!,"")</f>
        <v/>
      </c>
      <c r="AL30" s="27">
        <f t="shared" si="6"/>
        <v>1041118.8440534576</v>
      </c>
      <c r="AM30" s="27">
        <f>SUM(AH$4:AH30)</f>
        <v>231789.11450245226</v>
      </c>
      <c r="AN30" s="27">
        <f>SUM(AI$4:AI30)</f>
        <v>9720</v>
      </c>
      <c r="AO30" s="29" t="str">
        <f>IF(AA30='גליון הזנת נתונים אישיים'!C$9,AJ29,"")</f>
        <v/>
      </c>
      <c r="AP30" s="27" t="str">
        <f>IF(AO30=AJ29,SUM(AD$4:AD29),"")</f>
        <v/>
      </c>
      <c r="AQ30" s="14" t="str">
        <f t="shared" si="7"/>
        <v/>
      </c>
      <c r="AR30" s="14" t="str">
        <f t="shared" si="10"/>
        <v/>
      </c>
      <c r="AS30" s="14" t="str">
        <f t="shared" si="11"/>
        <v/>
      </c>
    </row>
    <row r="31" spans="26:45" ht="14.25" customHeight="1">
      <c r="Z31" s="23" t="str">
        <f>IF(AA31&gt;='גליון הזנת נתונים אישיים'!D$9,AQ$2,"")</f>
        <v/>
      </c>
      <c r="AA31" s="24">
        <f t="shared" si="9"/>
        <v>2048</v>
      </c>
      <c r="AB31" s="25" t="e">
        <f t="shared" si="0"/>
        <v>#VALUE!</v>
      </c>
      <c r="AC31" s="22"/>
      <c r="AD31" s="26">
        <f>'גליון הזנת נתונים אישיים'!D$5</f>
        <v>18480</v>
      </c>
      <c r="AE31" s="26">
        <f t="shared" si="5"/>
        <v>1059598.8440534575</v>
      </c>
      <c r="AF31" s="26">
        <f>AE31*'גליון הזנת נתונים אישיים'!D$7</f>
        <v>52979.942202672879</v>
      </c>
      <c r="AG31" s="27">
        <f t="shared" si="1"/>
        <v>1112578.7862561303</v>
      </c>
      <c r="AH31" s="26">
        <f>AG31*'גליון הזנת נתונים אישיים'!D$10</f>
        <v>22251.575725122606</v>
      </c>
      <c r="AI31" s="22">
        <f>'גליון הזנת נתונים אישיים'!D$4*12</f>
        <v>360</v>
      </c>
      <c r="AJ31" s="28">
        <f t="shared" si="2"/>
        <v>1112218.7862561303</v>
      </c>
      <c r="AK31" s="22" t="str">
        <f>IF(Z31=AQ$2,AL30*'גליון הזנת נתונים אישיים'!#REF!,"")</f>
        <v/>
      </c>
      <c r="AL31" s="27">
        <f t="shared" si="6"/>
        <v>1112218.7862561303</v>
      </c>
      <c r="AM31" s="27">
        <f>SUM(AH$4:AH31)</f>
        <v>254040.69022757487</v>
      </c>
      <c r="AN31" s="27">
        <f>SUM(AI$4:AI31)</f>
        <v>10080</v>
      </c>
      <c r="AO31" s="29" t="str">
        <f>IF(AA31='גליון הזנת נתונים אישיים'!C$9,AJ30,"")</f>
        <v/>
      </c>
      <c r="AP31" s="27" t="str">
        <f>IF(AO31=AJ30,SUM(AD$4:AD30),"")</f>
        <v/>
      </c>
      <c r="AQ31" s="14" t="str">
        <f t="shared" si="7"/>
        <v/>
      </c>
      <c r="AR31" s="14" t="str">
        <f t="shared" si="10"/>
        <v/>
      </c>
      <c r="AS31" s="14" t="str">
        <f t="shared" si="11"/>
        <v/>
      </c>
    </row>
    <row r="32" spans="26:45" ht="14.25" customHeight="1">
      <c r="Z32" s="23" t="str">
        <f>IF(AA32&gt;='גליון הזנת נתונים אישיים'!D$9,AQ$2,"")</f>
        <v>משיכה</v>
      </c>
      <c r="AA32" s="24">
        <f t="shared" si="9"/>
        <v>2049</v>
      </c>
      <c r="AB32" s="25" t="e">
        <f t="shared" si="0"/>
        <v>#REF!</v>
      </c>
      <c r="AC32" s="22"/>
      <c r="AD32" s="26">
        <f>'גליון הזנת נתונים אישיים'!D$5</f>
        <v>18480</v>
      </c>
      <c r="AE32" s="26">
        <f t="shared" si="5"/>
        <v>1130698.7862561303</v>
      </c>
      <c r="AF32" s="26">
        <f>AE32*'גליון הזנת נתונים אישיים'!D$7</f>
        <v>56534.93931280652</v>
      </c>
      <c r="AG32" s="27">
        <f t="shared" si="1"/>
        <v>1187233.7255689369</v>
      </c>
      <c r="AH32" s="26">
        <f>AG32*'גליון הזנת נתונים אישיים'!D$10</f>
        <v>23744.67451137874</v>
      </c>
      <c r="AI32" s="22">
        <f>'גליון הזנת נתונים אישיים'!D$4*12</f>
        <v>360</v>
      </c>
      <c r="AJ32" s="28">
        <f t="shared" si="2"/>
        <v>1186873.7255689369</v>
      </c>
      <c r="AK32" s="22" t="e">
        <f>IF(Z32=AQ$2,AL31*'גליון הזנת נתונים אישיים'!#REF!,"")</f>
        <v>#REF!</v>
      </c>
      <c r="AL32" s="27" t="e">
        <f t="shared" si="6"/>
        <v>#REF!</v>
      </c>
      <c r="AM32" s="27">
        <f>SUM(AH$4:AH32)</f>
        <v>277785.36473895359</v>
      </c>
      <c r="AN32" s="27">
        <f>SUM(AI$4:AI32)</f>
        <v>10440</v>
      </c>
      <c r="AO32" s="29">
        <f>IF(AA32='גליון הזנת נתונים אישיים'!C$9,AJ31,"")</f>
        <v>1112218.7862561303</v>
      </c>
      <c r="AP32" s="27">
        <f>IF(AO32=AJ31,SUM(AD$4:AD31),"")</f>
        <v>517440</v>
      </c>
      <c r="AQ32" s="14">
        <f t="shared" si="7"/>
        <v>594778.78625613032</v>
      </c>
      <c r="AR32" s="14">
        <f t="shared" si="10"/>
        <v>277785.36473895359</v>
      </c>
      <c r="AS32" s="14">
        <f t="shared" si="11"/>
        <v>10440</v>
      </c>
    </row>
    <row r="33" spans="26:45" ht="14.25" customHeight="1">
      <c r="Z33" s="23" t="str">
        <f>IF(AA33&gt;='גליון הזנת נתונים אישיים'!D$9,AQ$2,"")</f>
        <v>משיכה</v>
      </c>
      <c r="AA33" s="24">
        <f t="shared" si="9"/>
        <v>2050</v>
      </c>
      <c r="AB33" s="25" t="e">
        <f t="shared" si="0"/>
        <v>#REF!</v>
      </c>
      <c r="AC33" s="22"/>
      <c r="AD33" s="26">
        <f>'גליון הזנת נתונים אישיים'!D$5</f>
        <v>18480</v>
      </c>
      <c r="AE33" s="26" t="e">
        <f t="shared" si="5"/>
        <v>#REF!</v>
      </c>
      <c r="AF33" s="26" t="e">
        <f>AE33*'גליון הזנת נתונים אישיים'!D$7</f>
        <v>#REF!</v>
      </c>
      <c r="AG33" s="27" t="e">
        <f t="shared" si="1"/>
        <v>#REF!</v>
      </c>
      <c r="AH33" s="26" t="e">
        <f>AG33*'גליון הזנת נתונים אישיים'!D$10</f>
        <v>#REF!</v>
      </c>
      <c r="AI33" s="22">
        <f>'גליון הזנת נתונים אישיים'!D$4*12</f>
        <v>360</v>
      </c>
      <c r="AJ33" s="28" t="e">
        <f t="shared" si="2"/>
        <v>#REF!</v>
      </c>
      <c r="AK33" s="22" t="e">
        <f>IF(Z33=AQ$2,AL32*'גליון הזנת נתונים אישיים'!#REF!,"")</f>
        <v>#REF!</v>
      </c>
      <c r="AL33" s="27" t="e">
        <f t="shared" si="6"/>
        <v>#REF!</v>
      </c>
      <c r="AM33" s="27" t="e">
        <f>SUM(AH$4:AH33)</f>
        <v>#REF!</v>
      </c>
      <c r="AN33" s="27">
        <f>SUM(AI$4:AI33)</f>
        <v>10800</v>
      </c>
      <c r="AO33" s="29" t="str">
        <f>IF(AA33='גליון הזנת נתונים אישיים'!C$9,AJ32,"")</f>
        <v/>
      </c>
      <c r="AP33" s="27" t="str">
        <f>IF(AO33=AJ32,SUM(AD$4:AD32),"")</f>
        <v/>
      </c>
      <c r="AQ33" s="14" t="str">
        <f t="shared" si="7"/>
        <v/>
      </c>
      <c r="AR33" s="14" t="str">
        <f t="shared" si="10"/>
        <v/>
      </c>
      <c r="AS33" s="14" t="str">
        <f t="shared" si="11"/>
        <v/>
      </c>
    </row>
    <row r="34" spans="26:45" ht="14.25" customHeight="1">
      <c r="Z34" s="23" t="str">
        <f>IF(AA34&gt;='גליון הזנת נתונים אישיים'!D$9,AQ$2,"")</f>
        <v>משיכה</v>
      </c>
      <c r="AA34" s="24">
        <f t="shared" si="9"/>
        <v>2051</v>
      </c>
      <c r="AB34" s="25" t="e">
        <f t="shared" si="0"/>
        <v>#REF!</v>
      </c>
      <c r="AC34" s="22"/>
      <c r="AD34" s="26">
        <f>'גליון הזנת נתונים אישיים'!D$5</f>
        <v>18480</v>
      </c>
      <c r="AE34" s="26" t="e">
        <f t="shared" si="5"/>
        <v>#REF!</v>
      </c>
      <c r="AF34" s="26" t="e">
        <f>AE34*'גליון הזנת נתונים אישיים'!D$7</f>
        <v>#REF!</v>
      </c>
      <c r="AG34" s="27" t="e">
        <f t="shared" si="1"/>
        <v>#REF!</v>
      </c>
      <c r="AH34" s="26" t="e">
        <f>AG34*'גליון הזנת נתונים אישיים'!D$10</f>
        <v>#REF!</v>
      </c>
      <c r="AI34" s="22">
        <f>'גליון הזנת נתונים אישיים'!D$4*12</f>
        <v>360</v>
      </c>
      <c r="AJ34" s="28" t="e">
        <f t="shared" si="2"/>
        <v>#REF!</v>
      </c>
      <c r="AK34" s="22" t="e">
        <f>IF(Z34=AQ$2,AL33*'גליון הזנת נתונים אישיים'!#REF!,"")</f>
        <v>#REF!</v>
      </c>
      <c r="AL34" s="27" t="e">
        <f t="shared" si="6"/>
        <v>#REF!</v>
      </c>
      <c r="AM34" s="27" t="e">
        <f>SUM(AH$4:AH34)</f>
        <v>#REF!</v>
      </c>
      <c r="AN34" s="27">
        <f>SUM(AI$4:AI34)</f>
        <v>11160</v>
      </c>
      <c r="AO34" s="29" t="str">
        <f>IF(AA34='גליון הזנת נתונים אישיים'!C$9,AJ33,"")</f>
        <v/>
      </c>
      <c r="AP34" s="27" t="e">
        <f>IF(AO34=AJ33,SUM(AD$4:AD33),"")</f>
        <v>#REF!</v>
      </c>
      <c r="AQ34" s="14" t="e">
        <f t="shared" si="7"/>
        <v>#REF!</v>
      </c>
      <c r="AR34" s="14" t="e">
        <f t="shared" si="10"/>
        <v>#REF!</v>
      </c>
      <c r="AS34" s="14" t="e">
        <f t="shared" si="11"/>
        <v>#REF!</v>
      </c>
    </row>
    <row r="35" spans="26:45" ht="14.25" customHeight="1">
      <c r="Z35" s="23" t="str">
        <f>IF(AA35&gt;='גליון הזנת נתונים אישיים'!D$9,AQ$2,"")</f>
        <v>משיכה</v>
      </c>
      <c r="AA35" s="24">
        <f t="shared" si="9"/>
        <v>2052</v>
      </c>
      <c r="AB35" s="25" t="e">
        <f t="shared" si="0"/>
        <v>#REF!</v>
      </c>
      <c r="AC35" s="22"/>
      <c r="AD35" s="26">
        <f>'גליון הזנת נתונים אישיים'!D$5</f>
        <v>18480</v>
      </c>
      <c r="AE35" s="26" t="e">
        <f t="shared" si="5"/>
        <v>#REF!</v>
      </c>
      <c r="AF35" s="26" t="e">
        <f>AE35*'גליון הזנת נתונים אישיים'!D$7</f>
        <v>#REF!</v>
      </c>
      <c r="AG35" s="27" t="e">
        <f t="shared" si="1"/>
        <v>#REF!</v>
      </c>
      <c r="AH35" s="26" t="e">
        <f>AG35*'גליון הזנת נתונים אישיים'!D$10</f>
        <v>#REF!</v>
      </c>
      <c r="AI35" s="22">
        <f>'גליון הזנת נתונים אישיים'!D$4*12</f>
        <v>360</v>
      </c>
      <c r="AJ35" s="28" t="e">
        <f t="shared" si="2"/>
        <v>#REF!</v>
      </c>
      <c r="AK35" s="22" t="e">
        <f>IF(Z35=AQ$2,AL34*'גליון הזנת נתונים אישיים'!#REF!,"")</f>
        <v>#REF!</v>
      </c>
      <c r="AL35" s="27" t="e">
        <f t="shared" si="6"/>
        <v>#REF!</v>
      </c>
      <c r="AM35" s="27" t="e">
        <f>SUM(AH$4:AH35)</f>
        <v>#REF!</v>
      </c>
      <c r="AN35" s="27">
        <f>SUM(AI$4:AI35)</f>
        <v>11520</v>
      </c>
      <c r="AO35" s="29" t="str">
        <f>IF(AA35='גליון הזנת נתונים אישיים'!C$9,AJ34,"")</f>
        <v/>
      </c>
      <c r="AP35" s="27" t="e">
        <f>IF(AO35=AJ34,SUM(AD$4:AD34),"")</f>
        <v>#REF!</v>
      </c>
      <c r="AQ35" s="14" t="e">
        <f t="shared" si="7"/>
        <v>#REF!</v>
      </c>
      <c r="AR35" s="14" t="e">
        <f t="shared" si="10"/>
        <v>#REF!</v>
      </c>
      <c r="AS35" s="14" t="e">
        <f t="shared" si="11"/>
        <v>#REF!</v>
      </c>
    </row>
    <row r="36" spans="26:45" ht="14.25" customHeight="1">
      <c r="Z36" s="23" t="str">
        <f>IF(AA36&gt;='גליון הזנת נתונים אישיים'!D$9,AQ$2,"")</f>
        <v>משיכה</v>
      </c>
      <c r="AA36" s="24">
        <f t="shared" si="9"/>
        <v>2053</v>
      </c>
      <c r="AB36" s="25" t="e">
        <f t="shared" si="0"/>
        <v>#REF!</v>
      </c>
      <c r="AC36" s="22"/>
      <c r="AD36" s="26">
        <f>'גליון הזנת נתונים אישיים'!D$5</f>
        <v>18480</v>
      </c>
      <c r="AE36" s="26" t="e">
        <f t="shared" si="5"/>
        <v>#REF!</v>
      </c>
      <c r="AF36" s="26" t="e">
        <f>AE36*'גליון הזנת נתונים אישיים'!D$7</f>
        <v>#REF!</v>
      </c>
      <c r="AG36" s="27" t="e">
        <f t="shared" ref="AG36:AG67" si="12">AE36+AF36</f>
        <v>#REF!</v>
      </c>
      <c r="AH36" s="26" t="e">
        <f>AG36*'גליון הזנת נתונים אישיים'!D$10</f>
        <v>#REF!</v>
      </c>
      <c r="AI36" s="22">
        <f>'גליון הזנת נתונים אישיים'!D$4*12</f>
        <v>360</v>
      </c>
      <c r="AJ36" s="28" t="e">
        <f t="shared" ref="AJ36:AJ67" si="13">AG36-AI36</f>
        <v>#REF!</v>
      </c>
      <c r="AK36" s="22" t="e">
        <f>IF(Z36=AQ$2,AL35*'גליון הזנת נתונים אישיים'!#REF!,"")</f>
        <v>#REF!</v>
      </c>
      <c r="AL36" s="27" t="e">
        <f t="shared" si="6"/>
        <v>#REF!</v>
      </c>
      <c r="AM36" s="27" t="e">
        <f>SUM(AH$4:AH36)</f>
        <v>#REF!</v>
      </c>
      <c r="AN36" s="27">
        <f>SUM(AI$4:AI36)</f>
        <v>11880</v>
      </c>
      <c r="AO36" s="29" t="str">
        <f>IF(AA36='גליון הזנת נתונים אישיים'!C$9,AJ35,"")</f>
        <v/>
      </c>
      <c r="AP36" s="27" t="e">
        <f>IF(AO36=AJ35,SUM(AD$4:AD35),"")</f>
        <v>#REF!</v>
      </c>
      <c r="AQ36" s="14" t="e">
        <f t="shared" si="7"/>
        <v>#REF!</v>
      </c>
      <c r="AR36" s="14" t="e">
        <f t="shared" si="10"/>
        <v>#REF!</v>
      </c>
      <c r="AS36" s="14" t="e">
        <f t="shared" si="11"/>
        <v>#REF!</v>
      </c>
    </row>
    <row r="37" spans="26:45" ht="14.25" customHeight="1">
      <c r="Z37" s="23" t="str">
        <f>IF(AA37&gt;='גליון הזנת נתונים אישיים'!D$9,AQ$2,"")</f>
        <v>משיכה</v>
      </c>
      <c r="AA37" s="24">
        <f t="shared" si="9"/>
        <v>2054</v>
      </c>
      <c r="AB37" s="25" t="e">
        <f t="shared" si="0"/>
        <v>#REF!</v>
      </c>
      <c r="AC37" s="22"/>
      <c r="AD37" s="26">
        <f>'גליון הזנת נתונים אישיים'!D$5</f>
        <v>18480</v>
      </c>
      <c r="AE37" s="26" t="e">
        <f t="shared" ref="AE37:AE68" si="14">AD37+AL36</f>
        <v>#REF!</v>
      </c>
      <c r="AF37" s="26" t="e">
        <f>AE37*'גליון הזנת נתונים אישיים'!D$7</f>
        <v>#REF!</v>
      </c>
      <c r="AG37" s="27" t="e">
        <f t="shared" si="12"/>
        <v>#REF!</v>
      </c>
      <c r="AH37" s="26" t="e">
        <f>AG37*'גליון הזנת נתונים אישיים'!D$10</f>
        <v>#REF!</v>
      </c>
      <c r="AI37" s="22">
        <f>'גליון הזנת נתונים אישיים'!D$4*12</f>
        <v>360</v>
      </c>
      <c r="AJ37" s="28" t="e">
        <f t="shared" si="13"/>
        <v>#REF!</v>
      </c>
      <c r="AK37" s="22" t="e">
        <f>IF(Z37=AQ$2,AL36*'גליון הזנת נתונים אישיים'!#REF!,"")</f>
        <v>#REF!</v>
      </c>
      <c r="AL37" s="27" t="e">
        <f t="shared" si="6"/>
        <v>#REF!</v>
      </c>
      <c r="AM37" s="27" t="e">
        <f>SUM(AH$4:AH37)</f>
        <v>#REF!</v>
      </c>
      <c r="AN37" s="27">
        <f>SUM(AI$4:AI37)</f>
        <v>12240</v>
      </c>
      <c r="AO37" s="29" t="str">
        <f>IF(AA37='גליון הזנת נתונים אישיים'!C$9,AJ36,"")</f>
        <v/>
      </c>
      <c r="AP37" s="27" t="e">
        <f>IF(AO37=AJ36,SUM(AD$4:AD36),"")</f>
        <v>#REF!</v>
      </c>
      <c r="AQ37" s="14" t="e">
        <f t="shared" ref="AQ37:AQ68" si="15">IF(AO37=AJ36,AO37-AP37,"")</f>
        <v>#REF!</v>
      </c>
      <c r="AR37" s="14" t="e">
        <f t="shared" si="10"/>
        <v>#REF!</v>
      </c>
      <c r="AS37" s="14" t="e">
        <f t="shared" si="11"/>
        <v>#REF!</v>
      </c>
    </row>
    <row r="38" spans="26:45" ht="14.25" customHeight="1">
      <c r="Z38" s="23" t="str">
        <f>IF(AA38&gt;='גליון הזנת נתונים אישיים'!D$9,AQ$2,"")</f>
        <v>משיכה</v>
      </c>
      <c r="AA38" s="24">
        <f t="shared" si="9"/>
        <v>2055</v>
      </c>
      <c r="AB38" s="25" t="e">
        <f t="shared" si="0"/>
        <v>#REF!</v>
      </c>
      <c r="AC38" s="22"/>
      <c r="AD38" s="26">
        <f>'גליון הזנת נתונים אישיים'!D$5</f>
        <v>18480</v>
      </c>
      <c r="AE38" s="26" t="e">
        <f t="shared" si="14"/>
        <v>#REF!</v>
      </c>
      <c r="AF38" s="26" t="e">
        <f>AE38*'גליון הזנת נתונים אישיים'!D$7</f>
        <v>#REF!</v>
      </c>
      <c r="AG38" s="27" t="e">
        <f t="shared" si="12"/>
        <v>#REF!</v>
      </c>
      <c r="AH38" s="26" t="e">
        <f>AG38*'גליון הזנת נתונים אישיים'!D$10</f>
        <v>#REF!</v>
      </c>
      <c r="AI38" s="22">
        <f>'גליון הזנת נתונים אישיים'!D$4*12</f>
        <v>360</v>
      </c>
      <c r="AJ38" s="28" t="e">
        <f t="shared" si="13"/>
        <v>#REF!</v>
      </c>
      <c r="AK38" s="22" t="e">
        <f>IF(Z38=AQ$2,AL37*'גליון הזנת נתונים אישיים'!#REF!,"")</f>
        <v>#REF!</v>
      </c>
      <c r="AL38" s="27" t="e">
        <f t="shared" si="6"/>
        <v>#REF!</v>
      </c>
      <c r="AM38" s="27" t="e">
        <f>SUM(AH$4:AH38)</f>
        <v>#REF!</v>
      </c>
      <c r="AN38" s="27">
        <f>SUM(AI$4:AI38)</f>
        <v>12600</v>
      </c>
      <c r="AO38" s="29" t="str">
        <f>IF(AA38='גליון הזנת נתונים אישיים'!C$9,AJ37,"")</f>
        <v/>
      </c>
      <c r="AP38" s="27" t="e">
        <f>IF(AO38=AJ37,SUM(AD$4:AD37),"")</f>
        <v>#REF!</v>
      </c>
      <c r="AQ38" s="14" t="e">
        <f t="shared" si="15"/>
        <v>#REF!</v>
      </c>
      <c r="AR38" s="14" t="e">
        <f t="shared" si="10"/>
        <v>#REF!</v>
      </c>
      <c r="AS38" s="14" t="e">
        <f t="shared" si="11"/>
        <v>#REF!</v>
      </c>
    </row>
    <row r="39" spans="26:45" ht="14.25" customHeight="1">
      <c r="Z39" s="23" t="str">
        <f>IF(AA39&gt;='גליון הזנת נתונים אישיים'!D$9,AQ$2,"")</f>
        <v>משיכה</v>
      </c>
      <c r="AA39" s="24">
        <f t="shared" si="9"/>
        <v>2056</v>
      </c>
      <c r="AB39" s="25" t="e">
        <f t="shared" si="0"/>
        <v>#REF!</v>
      </c>
      <c r="AC39" s="22"/>
      <c r="AD39" s="26">
        <f>'גליון הזנת נתונים אישיים'!D$5</f>
        <v>18480</v>
      </c>
      <c r="AE39" s="26" t="e">
        <f t="shared" si="14"/>
        <v>#REF!</v>
      </c>
      <c r="AF39" s="26" t="e">
        <f>AE39*'גליון הזנת נתונים אישיים'!D$7</f>
        <v>#REF!</v>
      </c>
      <c r="AG39" s="27" t="e">
        <f t="shared" si="12"/>
        <v>#REF!</v>
      </c>
      <c r="AH39" s="26" t="e">
        <f>AG39*'גליון הזנת נתונים אישיים'!D$10</f>
        <v>#REF!</v>
      </c>
      <c r="AI39" s="22">
        <f>'גליון הזנת נתונים אישיים'!D$4*12</f>
        <v>360</v>
      </c>
      <c r="AJ39" s="28" t="e">
        <f t="shared" si="13"/>
        <v>#REF!</v>
      </c>
      <c r="AK39" s="22" t="e">
        <f>IF(Z39=AQ$2,AL38*'גליון הזנת נתונים אישיים'!#REF!,"")</f>
        <v>#REF!</v>
      </c>
      <c r="AL39" s="27" t="e">
        <f t="shared" si="6"/>
        <v>#REF!</v>
      </c>
      <c r="AM39" s="27" t="e">
        <f>SUM(AH$4:AH39)</f>
        <v>#REF!</v>
      </c>
      <c r="AN39" s="27">
        <f>SUM(AI$4:AI39)</f>
        <v>12960</v>
      </c>
      <c r="AO39" s="29" t="str">
        <f>IF(AA39='גליון הזנת נתונים אישיים'!C$9,AJ38,"")</f>
        <v/>
      </c>
      <c r="AP39" s="27" t="e">
        <f>IF(AO39=AJ38,SUM(AD$4:AD38),"")</f>
        <v>#REF!</v>
      </c>
      <c r="AQ39" s="14" t="e">
        <f t="shared" si="15"/>
        <v>#REF!</v>
      </c>
      <c r="AR39" s="14" t="e">
        <f t="shared" si="10"/>
        <v>#REF!</v>
      </c>
      <c r="AS39" s="14" t="e">
        <f t="shared" si="11"/>
        <v>#REF!</v>
      </c>
    </row>
    <row r="40" spans="26:45" ht="14.25" customHeight="1">
      <c r="Z40" s="23" t="str">
        <f>IF(AA40&gt;='גליון הזנת נתונים אישיים'!D$9,AQ$2,"")</f>
        <v>משיכה</v>
      </c>
      <c r="AA40" s="24">
        <f t="shared" si="9"/>
        <v>2057</v>
      </c>
      <c r="AB40" s="25" t="e">
        <f t="shared" si="0"/>
        <v>#REF!</v>
      </c>
      <c r="AC40" s="26">
        <f>SUM(AI4:AI40)</f>
        <v>13320</v>
      </c>
      <c r="AD40" s="26">
        <f>'גליון הזנת נתונים אישיים'!D$5</f>
        <v>18480</v>
      </c>
      <c r="AE40" s="26" t="e">
        <f t="shared" si="14"/>
        <v>#REF!</v>
      </c>
      <c r="AF40" s="26" t="e">
        <f>AE40*'גליון הזנת נתונים אישיים'!D$7</f>
        <v>#REF!</v>
      </c>
      <c r="AG40" s="27" t="e">
        <f t="shared" si="12"/>
        <v>#REF!</v>
      </c>
      <c r="AH40" s="26" t="e">
        <f>AG40*'גליון הזנת נתונים אישיים'!D$10</f>
        <v>#REF!</v>
      </c>
      <c r="AI40" s="22">
        <f>'גליון הזנת נתונים אישיים'!D$4*12</f>
        <v>360</v>
      </c>
      <c r="AJ40" s="28" t="e">
        <f t="shared" si="13"/>
        <v>#REF!</v>
      </c>
      <c r="AK40" s="22" t="e">
        <f>IF(Z40=AQ$2,AL39*'גליון הזנת נתונים אישיים'!#REF!,"")</f>
        <v>#REF!</v>
      </c>
      <c r="AL40" s="27" t="e">
        <f t="shared" si="6"/>
        <v>#REF!</v>
      </c>
      <c r="AM40" s="27" t="e">
        <f>SUM(AH$4:AH40)</f>
        <v>#REF!</v>
      </c>
      <c r="AN40" s="27">
        <f>SUM(AI$4:AI40)</f>
        <v>13320</v>
      </c>
      <c r="AO40" s="29" t="str">
        <f>IF(AA40='גליון הזנת נתונים אישיים'!C$9,AJ39,"")</f>
        <v/>
      </c>
      <c r="AP40" s="27" t="e">
        <f>IF(AO40=AJ39,SUM(AD$4:AD39),"")</f>
        <v>#REF!</v>
      </c>
      <c r="AQ40" s="14" t="e">
        <f t="shared" si="15"/>
        <v>#REF!</v>
      </c>
      <c r="AR40" s="14" t="e">
        <f t="shared" si="10"/>
        <v>#REF!</v>
      </c>
      <c r="AS40" s="14" t="e">
        <f t="shared" si="11"/>
        <v>#REF!</v>
      </c>
    </row>
    <row r="41" spans="26:45" ht="14.25" customHeight="1">
      <c r="Z41" s="23" t="str">
        <f>IF(AA41&gt;='גליון הזנת נתונים אישיים'!D$9,AQ$2,"")</f>
        <v>משיכה</v>
      </c>
      <c r="AA41" s="24">
        <f t="shared" si="9"/>
        <v>2058</v>
      </c>
      <c r="AB41" s="25" t="e">
        <f t="shared" si="0"/>
        <v>#REF!</v>
      </c>
      <c r="AC41" s="26"/>
      <c r="AD41" s="26">
        <f>'גליון הזנת נתונים אישיים'!D$5</f>
        <v>18480</v>
      </c>
      <c r="AE41" s="26" t="e">
        <f t="shared" si="14"/>
        <v>#REF!</v>
      </c>
      <c r="AF41" s="26" t="e">
        <f>AE41*'גליון הזנת נתונים אישיים'!D$7</f>
        <v>#REF!</v>
      </c>
      <c r="AG41" s="27" t="e">
        <f t="shared" si="12"/>
        <v>#REF!</v>
      </c>
      <c r="AH41" s="26" t="e">
        <f>AG41*'גליון הזנת נתונים אישיים'!D$10</f>
        <v>#REF!</v>
      </c>
      <c r="AI41" s="22">
        <f>'גליון הזנת נתונים אישיים'!D$4*12</f>
        <v>360</v>
      </c>
      <c r="AJ41" s="28" t="e">
        <f t="shared" si="13"/>
        <v>#REF!</v>
      </c>
      <c r="AK41" s="22" t="e">
        <f>IF(Z41=AQ$2,AL40*'גליון הזנת נתונים אישיים'!#REF!,"")</f>
        <v>#REF!</v>
      </c>
      <c r="AL41" s="27" t="e">
        <f t="shared" si="6"/>
        <v>#REF!</v>
      </c>
      <c r="AM41" s="27" t="e">
        <f>SUM(AH$4:AH41)</f>
        <v>#REF!</v>
      </c>
      <c r="AN41" s="27">
        <f>SUM(AI$4:AI41)</f>
        <v>13680</v>
      </c>
      <c r="AO41" s="29" t="str">
        <f>IF(AA41='גליון הזנת נתונים אישיים'!C$9,AJ40,"")</f>
        <v/>
      </c>
      <c r="AP41" s="27" t="e">
        <f>IF(AO41=AJ40,SUM(AD$4:AD40),"")</f>
        <v>#REF!</v>
      </c>
      <c r="AQ41" s="14" t="e">
        <f t="shared" si="15"/>
        <v>#REF!</v>
      </c>
      <c r="AR41" s="14" t="e">
        <f t="shared" si="10"/>
        <v>#REF!</v>
      </c>
      <c r="AS41" s="14" t="e">
        <f t="shared" si="11"/>
        <v>#REF!</v>
      </c>
    </row>
    <row r="42" spans="26:45" ht="14.25" customHeight="1">
      <c r="Z42" s="23" t="str">
        <f>IF(AA42&gt;='גליון הזנת נתונים אישיים'!D$9,AQ$2,"")</f>
        <v>משיכה</v>
      </c>
      <c r="AA42" s="24">
        <f t="shared" si="9"/>
        <v>2059</v>
      </c>
      <c r="AB42" s="25" t="e">
        <f t="shared" si="0"/>
        <v>#REF!</v>
      </c>
      <c r="AC42" s="26"/>
      <c r="AD42" s="26">
        <f>'גליון הזנת נתונים אישיים'!D$5</f>
        <v>18480</v>
      </c>
      <c r="AE42" s="26" t="e">
        <f t="shared" si="14"/>
        <v>#REF!</v>
      </c>
      <c r="AF42" s="26" t="e">
        <f>AE42*'גליון הזנת נתונים אישיים'!D$7</f>
        <v>#REF!</v>
      </c>
      <c r="AG42" s="27" t="e">
        <f t="shared" si="12"/>
        <v>#REF!</v>
      </c>
      <c r="AH42" s="26" t="e">
        <f>AG42*'גליון הזנת נתונים אישיים'!D$10</f>
        <v>#REF!</v>
      </c>
      <c r="AI42" s="22">
        <f>'גליון הזנת נתונים אישיים'!D$4*12</f>
        <v>360</v>
      </c>
      <c r="AJ42" s="28" t="e">
        <f t="shared" si="13"/>
        <v>#REF!</v>
      </c>
      <c r="AK42" s="22" t="e">
        <f>IF(Z42=AQ$2,AL41*'גליון הזנת נתונים אישיים'!#REF!,"")</f>
        <v>#REF!</v>
      </c>
      <c r="AL42" s="27" t="e">
        <f t="shared" si="6"/>
        <v>#REF!</v>
      </c>
      <c r="AM42" s="27" t="e">
        <f>SUM(AH$4:AH42)</f>
        <v>#REF!</v>
      </c>
      <c r="AN42" s="27">
        <f>SUM(AI$4:AI42)</f>
        <v>14040</v>
      </c>
      <c r="AO42" s="29" t="str">
        <f>IF(AA42='גליון הזנת נתונים אישיים'!C$9,AJ41,"")</f>
        <v/>
      </c>
      <c r="AP42" s="27" t="e">
        <f>IF(AO42=AJ41,SUM(AD$4:AD41),"")</f>
        <v>#REF!</v>
      </c>
      <c r="AQ42" s="14" t="e">
        <f t="shared" si="15"/>
        <v>#REF!</v>
      </c>
      <c r="AR42" s="14" t="e">
        <f t="shared" si="10"/>
        <v>#REF!</v>
      </c>
      <c r="AS42" s="14" t="e">
        <f t="shared" si="11"/>
        <v>#REF!</v>
      </c>
    </row>
    <row r="43" spans="26:45" ht="14.25" customHeight="1">
      <c r="Z43" s="23" t="str">
        <f>IF(AA43&gt;='גליון הזנת נתונים אישיים'!D$9,AQ$2,"")</f>
        <v>משיכה</v>
      </c>
      <c r="AA43" s="24">
        <f t="shared" si="9"/>
        <v>2060</v>
      </c>
      <c r="AB43" s="25" t="e">
        <f t="shared" si="0"/>
        <v>#REF!</v>
      </c>
      <c r="AC43" s="26"/>
      <c r="AD43" s="26">
        <f>'גליון הזנת נתונים אישיים'!D$5</f>
        <v>18480</v>
      </c>
      <c r="AE43" s="26" t="e">
        <f t="shared" si="14"/>
        <v>#REF!</v>
      </c>
      <c r="AF43" s="26" t="e">
        <f>AE43*'גליון הזנת נתונים אישיים'!D$7</f>
        <v>#REF!</v>
      </c>
      <c r="AG43" s="27" t="e">
        <f t="shared" si="12"/>
        <v>#REF!</v>
      </c>
      <c r="AH43" s="26" t="e">
        <f>AG43*'גליון הזנת נתונים אישיים'!D$10</f>
        <v>#REF!</v>
      </c>
      <c r="AI43" s="22">
        <f>'גליון הזנת נתונים אישיים'!D$4*12</f>
        <v>360</v>
      </c>
      <c r="AJ43" s="28" t="e">
        <f t="shared" si="13"/>
        <v>#REF!</v>
      </c>
      <c r="AK43" s="22" t="e">
        <f>IF(Z43=AQ$2,AL42*'גליון הזנת נתונים אישיים'!#REF!,"")</f>
        <v>#REF!</v>
      </c>
      <c r="AL43" s="27" t="e">
        <f t="shared" si="6"/>
        <v>#REF!</v>
      </c>
      <c r="AM43" s="27" t="e">
        <f>SUM(AH$4:AH43)</f>
        <v>#REF!</v>
      </c>
      <c r="AN43" s="27">
        <f>SUM(AI$4:AI43)</f>
        <v>14400</v>
      </c>
      <c r="AO43" s="29" t="str">
        <f>IF(AA43='גליון הזנת נתונים אישיים'!C$9,AJ42,"")</f>
        <v/>
      </c>
      <c r="AP43" s="27" t="e">
        <f>IF(AO43=AJ42,SUM(AD$4:AD42),"")</f>
        <v>#REF!</v>
      </c>
      <c r="AQ43" s="14" t="e">
        <f t="shared" si="15"/>
        <v>#REF!</v>
      </c>
      <c r="AR43" s="14" t="e">
        <f t="shared" si="10"/>
        <v>#REF!</v>
      </c>
      <c r="AS43" s="14" t="e">
        <f t="shared" si="11"/>
        <v>#REF!</v>
      </c>
    </row>
    <row r="44" spans="26:45" ht="14.25" customHeight="1">
      <c r="Z44" s="23" t="str">
        <f>IF(AA44&gt;='גליון הזנת נתונים אישיים'!D$9,AQ$2,"")</f>
        <v>משיכה</v>
      </c>
      <c r="AA44" s="24">
        <f t="shared" si="9"/>
        <v>2061</v>
      </c>
      <c r="AB44" s="25" t="e">
        <f t="shared" si="0"/>
        <v>#REF!</v>
      </c>
      <c r="AC44" s="26"/>
      <c r="AD44" s="26">
        <f>'גליון הזנת נתונים אישיים'!D$5</f>
        <v>18480</v>
      </c>
      <c r="AE44" s="26" t="e">
        <f t="shared" si="14"/>
        <v>#REF!</v>
      </c>
      <c r="AF44" s="26" t="e">
        <f>AE44*'גליון הזנת נתונים אישיים'!D$7</f>
        <v>#REF!</v>
      </c>
      <c r="AG44" s="27" t="e">
        <f t="shared" si="12"/>
        <v>#REF!</v>
      </c>
      <c r="AH44" s="26" t="e">
        <f>AG44*'גליון הזנת נתונים אישיים'!D$10</f>
        <v>#REF!</v>
      </c>
      <c r="AI44" s="22">
        <f>'גליון הזנת נתונים אישיים'!D$4*12</f>
        <v>360</v>
      </c>
      <c r="AJ44" s="28" t="e">
        <f t="shared" si="13"/>
        <v>#REF!</v>
      </c>
      <c r="AK44" s="22" t="e">
        <f>IF(Z44=AQ$2,AL43*'גליון הזנת נתונים אישיים'!#REF!,"")</f>
        <v>#REF!</v>
      </c>
      <c r="AL44" s="27" t="e">
        <f t="shared" si="6"/>
        <v>#REF!</v>
      </c>
      <c r="AM44" s="27" t="e">
        <f>SUM(AH$4:AH44)</f>
        <v>#REF!</v>
      </c>
      <c r="AN44" s="27">
        <f>SUM(AI$4:AI44)</f>
        <v>14760</v>
      </c>
      <c r="AO44" s="29" t="str">
        <f>IF(AA44='גליון הזנת נתונים אישיים'!C$9,AJ43,"")</f>
        <v/>
      </c>
      <c r="AP44" s="27" t="e">
        <f>IF(AO44=AJ43,SUM(AD$4:AD43),"")</f>
        <v>#REF!</v>
      </c>
      <c r="AQ44" s="14" t="e">
        <f t="shared" si="15"/>
        <v>#REF!</v>
      </c>
      <c r="AR44" s="14" t="e">
        <f t="shared" si="10"/>
        <v>#REF!</v>
      </c>
      <c r="AS44" s="14" t="e">
        <f t="shared" si="11"/>
        <v>#REF!</v>
      </c>
    </row>
    <row r="45" spans="26:45" ht="14.25" customHeight="1">
      <c r="Z45" s="23" t="str">
        <f>IF(AA45&gt;='גליון הזנת נתונים אישיים'!D$9,AQ$2,"")</f>
        <v>משיכה</v>
      </c>
      <c r="AA45" s="24">
        <f t="shared" si="9"/>
        <v>2062</v>
      </c>
      <c r="AB45" s="25" t="e">
        <f t="shared" si="0"/>
        <v>#REF!</v>
      </c>
      <c r="AC45" s="26"/>
      <c r="AD45" s="26">
        <f>'גליון הזנת נתונים אישיים'!D$5</f>
        <v>18480</v>
      </c>
      <c r="AE45" s="26" t="e">
        <f t="shared" si="14"/>
        <v>#REF!</v>
      </c>
      <c r="AF45" s="26" t="e">
        <f>AE45*'גליון הזנת נתונים אישיים'!D$7</f>
        <v>#REF!</v>
      </c>
      <c r="AG45" s="27" t="e">
        <f t="shared" si="12"/>
        <v>#REF!</v>
      </c>
      <c r="AH45" s="26" t="e">
        <f>AG45*'גליון הזנת נתונים אישיים'!D$10</f>
        <v>#REF!</v>
      </c>
      <c r="AI45" s="22">
        <f>'גליון הזנת נתונים אישיים'!D$4*12</f>
        <v>360</v>
      </c>
      <c r="AJ45" s="28" t="e">
        <f t="shared" si="13"/>
        <v>#REF!</v>
      </c>
      <c r="AK45" s="22" t="e">
        <f>IF(Z45=AQ$2,AL44*'גליון הזנת נתונים אישיים'!#REF!,"")</f>
        <v>#REF!</v>
      </c>
      <c r="AL45" s="27" t="e">
        <f t="shared" si="6"/>
        <v>#REF!</v>
      </c>
      <c r="AM45" s="27" t="e">
        <f>SUM(AH$4:AH45)</f>
        <v>#REF!</v>
      </c>
      <c r="AN45" s="27">
        <f>SUM(AI$4:AI45)</f>
        <v>15120</v>
      </c>
      <c r="AO45" s="29" t="str">
        <f>IF(AA45='גליון הזנת נתונים אישיים'!C$9,AJ44,"")</f>
        <v/>
      </c>
      <c r="AP45" s="27" t="e">
        <f>IF(AO45=AJ44,SUM(AD$4:AD44),"")</f>
        <v>#REF!</v>
      </c>
      <c r="AQ45" s="14" t="e">
        <f t="shared" si="15"/>
        <v>#REF!</v>
      </c>
      <c r="AR45" s="14" t="e">
        <f t="shared" si="10"/>
        <v>#REF!</v>
      </c>
      <c r="AS45" s="14" t="e">
        <f t="shared" si="11"/>
        <v>#REF!</v>
      </c>
    </row>
    <row r="46" spans="26:45" ht="14.25" customHeight="1">
      <c r="Z46" s="23" t="str">
        <f>IF(AA46&gt;='גליון הזנת נתונים אישיים'!D$9,AQ$2,"")</f>
        <v>משיכה</v>
      </c>
      <c r="AA46" s="24">
        <f t="shared" si="9"/>
        <v>2063</v>
      </c>
      <c r="AB46" s="25" t="e">
        <f t="shared" si="0"/>
        <v>#REF!</v>
      </c>
      <c r="AC46" s="26"/>
      <c r="AD46" s="26">
        <f>'גליון הזנת נתונים אישיים'!D$5</f>
        <v>18480</v>
      </c>
      <c r="AE46" s="26" t="e">
        <f t="shared" si="14"/>
        <v>#REF!</v>
      </c>
      <c r="AF46" s="26" t="e">
        <f>AE46*'גליון הזנת נתונים אישיים'!D$7</f>
        <v>#REF!</v>
      </c>
      <c r="AG46" s="27" t="e">
        <f t="shared" si="12"/>
        <v>#REF!</v>
      </c>
      <c r="AH46" s="26" t="e">
        <f>AG46*'גליון הזנת נתונים אישיים'!D$10</f>
        <v>#REF!</v>
      </c>
      <c r="AI46" s="22">
        <f>'גליון הזנת נתונים אישיים'!D$4*12</f>
        <v>360</v>
      </c>
      <c r="AJ46" s="28" t="e">
        <f t="shared" si="13"/>
        <v>#REF!</v>
      </c>
      <c r="AK46" s="22" t="e">
        <f>IF(Z46=AQ$2,AL45*'גליון הזנת נתונים אישיים'!#REF!,"")</f>
        <v>#REF!</v>
      </c>
      <c r="AL46" s="27" t="e">
        <f t="shared" si="6"/>
        <v>#REF!</v>
      </c>
      <c r="AM46" s="27" t="e">
        <f>SUM(AH$4:AH46)</f>
        <v>#REF!</v>
      </c>
      <c r="AN46" s="27">
        <f>SUM(AI$4:AI46)</f>
        <v>15480</v>
      </c>
      <c r="AO46" s="29" t="str">
        <f>IF(AA46='גליון הזנת נתונים אישיים'!C$9,AJ45,"")</f>
        <v/>
      </c>
      <c r="AP46" s="27" t="e">
        <f>IF(AO46=AJ45,SUM(AD$4:AD45),"")</f>
        <v>#REF!</v>
      </c>
      <c r="AQ46" s="14" t="e">
        <f t="shared" si="15"/>
        <v>#REF!</v>
      </c>
      <c r="AR46" s="14" t="e">
        <f t="shared" si="10"/>
        <v>#REF!</v>
      </c>
      <c r="AS46" s="14" t="e">
        <f t="shared" si="11"/>
        <v>#REF!</v>
      </c>
    </row>
    <row r="47" spans="26:45" ht="14.25" customHeight="1">
      <c r="Z47" s="23" t="str">
        <f>IF(AA47&gt;='גליון הזנת נתונים אישיים'!D$9,AQ$2,"")</f>
        <v>משיכה</v>
      </c>
      <c r="AA47" s="24">
        <f t="shared" si="9"/>
        <v>2064</v>
      </c>
      <c r="AB47" s="25" t="e">
        <f t="shared" si="0"/>
        <v>#REF!</v>
      </c>
      <c r="AC47" s="26"/>
      <c r="AD47" s="26">
        <f>'גליון הזנת נתונים אישיים'!D$5</f>
        <v>18480</v>
      </c>
      <c r="AE47" s="26" t="e">
        <f t="shared" si="14"/>
        <v>#REF!</v>
      </c>
      <c r="AF47" s="26" t="e">
        <f>AE47*'גליון הזנת נתונים אישיים'!D$7</f>
        <v>#REF!</v>
      </c>
      <c r="AG47" s="27" t="e">
        <f t="shared" si="12"/>
        <v>#REF!</v>
      </c>
      <c r="AH47" s="26" t="e">
        <f>AG47*'גליון הזנת נתונים אישיים'!D$10</f>
        <v>#REF!</v>
      </c>
      <c r="AI47" s="22">
        <f>'גליון הזנת נתונים אישיים'!D$4*12</f>
        <v>360</v>
      </c>
      <c r="AJ47" s="28" t="e">
        <f t="shared" si="13"/>
        <v>#REF!</v>
      </c>
      <c r="AK47" s="22" t="e">
        <f>IF(Z47=AQ$2,AL46*'גליון הזנת נתונים אישיים'!#REF!,"")</f>
        <v>#REF!</v>
      </c>
      <c r="AL47" s="27" t="e">
        <f t="shared" si="6"/>
        <v>#REF!</v>
      </c>
      <c r="AM47" s="27" t="e">
        <f>SUM(AH$4:AH47)</f>
        <v>#REF!</v>
      </c>
      <c r="AN47" s="27">
        <f>SUM(AI$4:AI47)</f>
        <v>15840</v>
      </c>
      <c r="AO47" s="29" t="str">
        <f>IF(AA47='גליון הזנת נתונים אישיים'!C$9,AJ46,"")</f>
        <v/>
      </c>
      <c r="AP47" s="27" t="e">
        <f>IF(AO47=AJ46,SUM(AD$4:AD46),"")</f>
        <v>#REF!</v>
      </c>
      <c r="AQ47" s="14" t="e">
        <f t="shared" si="15"/>
        <v>#REF!</v>
      </c>
      <c r="AR47" s="14" t="e">
        <f t="shared" si="10"/>
        <v>#REF!</v>
      </c>
      <c r="AS47" s="14" t="e">
        <f t="shared" si="11"/>
        <v>#REF!</v>
      </c>
    </row>
    <row r="48" spans="26:45" ht="14.25" customHeight="1">
      <c r="Z48" s="23" t="str">
        <f>IF(AA48&gt;='גליון הזנת נתונים אישיים'!D$9,AQ$2,"")</f>
        <v>משיכה</v>
      </c>
      <c r="AA48" s="24">
        <f t="shared" si="9"/>
        <v>2065</v>
      </c>
      <c r="AB48" s="25" t="e">
        <f t="shared" si="0"/>
        <v>#REF!</v>
      </c>
      <c r="AC48" s="26"/>
      <c r="AD48" s="26">
        <f>'גליון הזנת נתונים אישיים'!D$5</f>
        <v>18480</v>
      </c>
      <c r="AE48" s="26" t="e">
        <f t="shared" si="14"/>
        <v>#REF!</v>
      </c>
      <c r="AF48" s="26" t="e">
        <f>AE48*'גליון הזנת נתונים אישיים'!D$7</f>
        <v>#REF!</v>
      </c>
      <c r="AG48" s="27" t="e">
        <f t="shared" si="12"/>
        <v>#REF!</v>
      </c>
      <c r="AH48" s="26" t="e">
        <f>AG48*'גליון הזנת נתונים אישיים'!D$10</f>
        <v>#REF!</v>
      </c>
      <c r="AI48" s="22">
        <f>'גליון הזנת נתונים אישיים'!D$4*12</f>
        <v>360</v>
      </c>
      <c r="AJ48" s="28" t="e">
        <f t="shared" si="13"/>
        <v>#REF!</v>
      </c>
      <c r="AK48" s="22" t="e">
        <f>IF(Z48=AQ$2,AL47*'גליון הזנת נתונים אישיים'!#REF!,"")</f>
        <v>#REF!</v>
      </c>
      <c r="AL48" s="27" t="e">
        <f t="shared" si="6"/>
        <v>#REF!</v>
      </c>
      <c r="AM48" s="27" t="e">
        <f>SUM(AH$4:AH48)</f>
        <v>#REF!</v>
      </c>
      <c r="AN48" s="27">
        <f>SUM(AI$4:AI48)</f>
        <v>16200</v>
      </c>
      <c r="AO48" s="29" t="str">
        <f>IF(AA48='גליון הזנת נתונים אישיים'!C$9,AJ47,"")</f>
        <v/>
      </c>
      <c r="AP48" s="27" t="e">
        <f>IF(AO48=AJ47,SUM(AD$4:AD47),"")</f>
        <v>#REF!</v>
      </c>
      <c r="AQ48" s="14" t="e">
        <f t="shared" si="15"/>
        <v>#REF!</v>
      </c>
      <c r="AR48" s="14" t="e">
        <f t="shared" si="10"/>
        <v>#REF!</v>
      </c>
      <c r="AS48" s="14" t="e">
        <f t="shared" si="11"/>
        <v>#REF!</v>
      </c>
    </row>
    <row r="49" spans="26:45" ht="14.25" customHeight="1">
      <c r="Z49" s="23" t="str">
        <f>IF(AA49&gt;='גליון הזנת נתונים אישיים'!D$9,AQ$2,"")</f>
        <v>משיכה</v>
      </c>
      <c r="AA49" s="24">
        <f t="shared" si="9"/>
        <v>2066</v>
      </c>
      <c r="AB49" s="25" t="e">
        <f t="shared" si="0"/>
        <v>#REF!</v>
      </c>
      <c r="AC49" s="26"/>
      <c r="AD49" s="26">
        <f>'גליון הזנת נתונים אישיים'!D$5</f>
        <v>18480</v>
      </c>
      <c r="AE49" s="26" t="e">
        <f t="shared" si="14"/>
        <v>#REF!</v>
      </c>
      <c r="AF49" s="26" t="e">
        <f>AE49*'גליון הזנת נתונים אישיים'!D$7</f>
        <v>#REF!</v>
      </c>
      <c r="AG49" s="27" t="e">
        <f t="shared" si="12"/>
        <v>#REF!</v>
      </c>
      <c r="AH49" s="26" t="e">
        <f>AG49*'גליון הזנת נתונים אישיים'!D$10</f>
        <v>#REF!</v>
      </c>
      <c r="AI49" s="22">
        <f>'גליון הזנת נתונים אישיים'!D$4*12</f>
        <v>360</v>
      </c>
      <c r="AJ49" s="28" t="e">
        <f t="shared" si="13"/>
        <v>#REF!</v>
      </c>
      <c r="AK49" s="22" t="e">
        <f>IF(Z49=AQ$2,AL48*'גליון הזנת נתונים אישיים'!#REF!,"")</f>
        <v>#REF!</v>
      </c>
      <c r="AL49" s="27" t="e">
        <f t="shared" si="6"/>
        <v>#REF!</v>
      </c>
      <c r="AM49" s="27" t="e">
        <f>SUM(AH$4:AH49)</f>
        <v>#REF!</v>
      </c>
      <c r="AN49" s="27">
        <f>SUM(AI$4:AI49)</f>
        <v>16560</v>
      </c>
      <c r="AO49" s="29" t="str">
        <f>IF(AA49='גליון הזנת נתונים אישיים'!C$9,AJ48,"")</f>
        <v/>
      </c>
      <c r="AP49" s="27" t="e">
        <f>IF(AO49=AJ48,SUM(AD$4:AD48),"")</f>
        <v>#REF!</v>
      </c>
      <c r="AQ49" s="14" t="e">
        <f t="shared" si="15"/>
        <v>#REF!</v>
      </c>
      <c r="AR49" s="14" t="e">
        <f t="shared" si="10"/>
        <v>#REF!</v>
      </c>
      <c r="AS49" s="14" t="e">
        <f t="shared" si="11"/>
        <v>#REF!</v>
      </c>
    </row>
    <row r="50" spans="26:45" ht="14.25" customHeight="1">
      <c r="Z50" s="23" t="str">
        <f>IF(AA50&gt;='גליון הזנת נתונים אישיים'!D$9,AQ$2,"")</f>
        <v>משיכה</v>
      </c>
      <c r="AA50" s="24">
        <f t="shared" si="9"/>
        <v>2067</v>
      </c>
      <c r="AB50" s="25" t="e">
        <f t="shared" si="0"/>
        <v>#REF!</v>
      </c>
      <c r="AC50" s="26"/>
      <c r="AD50" s="26">
        <f>'גליון הזנת נתונים אישיים'!D$5</f>
        <v>18480</v>
      </c>
      <c r="AE50" s="26" t="e">
        <f t="shared" si="14"/>
        <v>#REF!</v>
      </c>
      <c r="AF50" s="26" t="e">
        <f>AE50*'גליון הזנת נתונים אישיים'!D$7</f>
        <v>#REF!</v>
      </c>
      <c r="AG50" s="27" t="e">
        <f t="shared" si="12"/>
        <v>#REF!</v>
      </c>
      <c r="AH50" s="26" t="e">
        <f>AG50*'גליון הזנת נתונים אישיים'!D$10</f>
        <v>#REF!</v>
      </c>
      <c r="AI50" s="22">
        <f>'גליון הזנת נתונים אישיים'!D$4*12</f>
        <v>360</v>
      </c>
      <c r="AJ50" s="28" t="e">
        <f t="shared" si="13"/>
        <v>#REF!</v>
      </c>
      <c r="AK50" s="22" t="e">
        <f>IF(Z50=AQ$2,AL49*'גליון הזנת נתונים אישיים'!#REF!,"")</f>
        <v>#REF!</v>
      </c>
      <c r="AL50" s="27" t="e">
        <f t="shared" si="6"/>
        <v>#REF!</v>
      </c>
      <c r="AM50" s="27" t="e">
        <f>SUM(AH$4:AH50)</f>
        <v>#REF!</v>
      </c>
      <c r="AN50" s="27">
        <f>SUM(AI$4:AI50)</f>
        <v>16920</v>
      </c>
      <c r="AO50" s="29" t="str">
        <f>IF(AA50='גליון הזנת נתונים אישיים'!C$9,AJ49,"")</f>
        <v/>
      </c>
      <c r="AP50" s="27" t="e">
        <f>IF(AO50=AJ49,SUM(AD$4:AD49),"")</f>
        <v>#REF!</v>
      </c>
      <c r="AQ50" s="14" t="e">
        <f t="shared" si="15"/>
        <v>#REF!</v>
      </c>
      <c r="AR50" s="14" t="e">
        <f t="shared" si="10"/>
        <v>#REF!</v>
      </c>
      <c r="AS50" s="14" t="e">
        <f t="shared" si="11"/>
        <v>#REF!</v>
      </c>
    </row>
    <row r="51" spans="26:45" ht="14.25" customHeight="1">
      <c r="Z51" s="23" t="str">
        <f>IF(AA51&gt;='גליון הזנת נתונים אישיים'!D$9,AQ$2,"")</f>
        <v>משיכה</v>
      </c>
      <c r="AA51" s="24">
        <f t="shared" si="9"/>
        <v>2068</v>
      </c>
      <c r="AB51" s="25" t="e">
        <f t="shared" si="0"/>
        <v>#REF!</v>
      </c>
      <c r="AC51" s="26"/>
      <c r="AD51" s="26">
        <f>'גליון הזנת נתונים אישיים'!D$5</f>
        <v>18480</v>
      </c>
      <c r="AE51" s="26" t="e">
        <f t="shared" si="14"/>
        <v>#REF!</v>
      </c>
      <c r="AF51" s="26" t="e">
        <f>AE51*'גליון הזנת נתונים אישיים'!D$7</f>
        <v>#REF!</v>
      </c>
      <c r="AG51" s="27" t="e">
        <f t="shared" si="12"/>
        <v>#REF!</v>
      </c>
      <c r="AH51" s="26" t="e">
        <f>AG51*'גליון הזנת נתונים אישיים'!D$10</f>
        <v>#REF!</v>
      </c>
      <c r="AI51" s="22">
        <f>'גליון הזנת נתונים אישיים'!D$4*12</f>
        <v>360</v>
      </c>
      <c r="AJ51" s="28" t="e">
        <f t="shared" si="13"/>
        <v>#REF!</v>
      </c>
      <c r="AK51" s="22" t="e">
        <f>IF(Z51=AQ$2,AL50*'גליון הזנת נתונים אישיים'!#REF!,"")</f>
        <v>#REF!</v>
      </c>
      <c r="AL51" s="27" t="e">
        <f t="shared" si="6"/>
        <v>#REF!</v>
      </c>
      <c r="AM51" s="27" t="e">
        <f>SUM(AH$4:AH51)</f>
        <v>#REF!</v>
      </c>
      <c r="AN51" s="27">
        <f>SUM(AI$4:AI51)</f>
        <v>17280</v>
      </c>
      <c r="AO51" s="29" t="str">
        <f>IF(AA51='גליון הזנת נתונים אישיים'!C$9,AJ50,"")</f>
        <v/>
      </c>
      <c r="AP51" s="27" t="e">
        <f>IF(AO51=AJ50,SUM(AD$4:AD50),"")</f>
        <v>#REF!</v>
      </c>
      <c r="AQ51" s="14" t="e">
        <f t="shared" si="15"/>
        <v>#REF!</v>
      </c>
      <c r="AR51" s="14" t="e">
        <f t="shared" si="10"/>
        <v>#REF!</v>
      </c>
      <c r="AS51" s="14" t="e">
        <f t="shared" si="11"/>
        <v>#REF!</v>
      </c>
    </row>
    <row r="52" spans="26:45" ht="14.25" customHeight="1">
      <c r="Z52" s="23" t="str">
        <f>IF(AA52&gt;='גליון הזנת נתונים אישיים'!D$9,AQ$2,"")</f>
        <v>משיכה</v>
      </c>
      <c r="AA52" s="24">
        <f t="shared" si="9"/>
        <v>2069</v>
      </c>
      <c r="AB52" s="25" t="e">
        <f t="shared" si="0"/>
        <v>#REF!</v>
      </c>
      <c r="AC52" s="26"/>
      <c r="AD52" s="26">
        <f>'גליון הזנת נתונים אישיים'!D$5</f>
        <v>18480</v>
      </c>
      <c r="AE52" s="26" t="e">
        <f t="shared" si="14"/>
        <v>#REF!</v>
      </c>
      <c r="AF52" s="26" t="e">
        <f>AE52*'גליון הזנת נתונים אישיים'!D$7</f>
        <v>#REF!</v>
      </c>
      <c r="AG52" s="27" t="e">
        <f t="shared" si="12"/>
        <v>#REF!</v>
      </c>
      <c r="AH52" s="26" t="e">
        <f>AG52*'גליון הזנת נתונים אישיים'!D$10</f>
        <v>#REF!</v>
      </c>
      <c r="AI52" s="22">
        <f>'גליון הזנת נתונים אישיים'!D$4*12</f>
        <v>360</v>
      </c>
      <c r="AJ52" s="28" t="e">
        <f t="shared" si="13"/>
        <v>#REF!</v>
      </c>
      <c r="AK52" s="22" t="e">
        <f>IF(Z52=AQ$2,AL51*'גליון הזנת נתונים אישיים'!#REF!,"")</f>
        <v>#REF!</v>
      </c>
      <c r="AL52" s="27" t="e">
        <f t="shared" si="6"/>
        <v>#REF!</v>
      </c>
      <c r="AM52" s="27" t="e">
        <f>SUM(AH$4:AH52)</f>
        <v>#REF!</v>
      </c>
      <c r="AN52" s="27">
        <f>SUM(AI$4:AI52)</f>
        <v>17640</v>
      </c>
      <c r="AO52" s="29" t="str">
        <f>IF(AA52='גליון הזנת נתונים אישיים'!C$9,AJ51,"")</f>
        <v/>
      </c>
      <c r="AP52" s="27" t="e">
        <f>IF(AO52=AJ51,SUM(AD$4:AD51),"")</f>
        <v>#REF!</v>
      </c>
      <c r="AQ52" s="14" t="e">
        <f t="shared" si="15"/>
        <v>#REF!</v>
      </c>
      <c r="AR52" s="14" t="e">
        <f t="shared" si="10"/>
        <v>#REF!</v>
      </c>
      <c r="AS52" s="14" t="e">
        <f t="shared" si="11"/>
        <v>#REF!</v>
      </c>
    </row>
    <row r="53" spans="26:45" ht="14.25" customHeight="1">
      <c r="Z53" s="23" t="str">
        <f>IF(AA53&gt;='גליון הזנת נתונים אישיים'!D$9,AQ$2,"")</f>
        <v>משיכה</v>
      </c>
      <c r="AA53" s="24">
        <f t="shared" si="9"/>
        <v>2070</v>
      </c>
      <c r="AB53" s="25" t="e">
        <f t="shared" si="0"/>
        <v>#REF!</v>
      </c>
      <c r="AC53" s="26"/>
      <c r="AD53" s="26">
        <f>'גליון הזנת נתונים אישיים'!D$5</f>
        <v>18480</v>
      </c>
      <c r="AE53" s="26" t="e">
        <f t="shared" si="14"/>
        <v>#REF!</v>
      </c>
      <c r="AF53" s="26" t="e">
        <f>AE53*'גליון הזנת נתונים אישיים'!D$7</f>
        <v>#REF!</v>
      </c>
      <c r="AG53" s="27" t="e">
        <f t="shared" si="12"/>
        <v>#REF!</v>
      </c>
      <c r="AH53" s="26" t="e">
        <f>AG53*'גליון הזנת נתונים אישיים'!D$10</f>
        <v>#REF!</v>
      </c>
      <c r="AI53" s="22">
        <f>'גליון הזנת נתונים אישיים'!D$4*12</f>
        <v>360</v>
      </c>
      <c r="AJ53" s="28" t="e">
        <f t="shared" si="13"/>
        <v>#REF!</v>
      </c>
      <c r="AK53" s="22" t="e">
        <f>IF(Z53=AQ$2,AL52*'גליון הזנת נתונים אישיים'!#REF!,"")</f>
        <v>#REF!</v>
      </c>
      <c r="AL53" s="27" t="e">
        <f t="shared" si="6"/>
        <v>#REF!</v>
      </c>
      <c r="AM53" s="27" t="e">
        <f>SUM(AH$4:AH53)</f>
        <v>#REF!</v>
      </c>
      <c r="AN53" s="27">
        <f>SUM(AI$4:AI53)</f>
        <v>18000</v>
      </c>
      <c r="AO53" s="29" t="str">
        <f>IF(AA53='גליון הזנת נתונים אישיים'!C$9,AJ52,"")</f>
        <v/>
      </c>
      <c r="AP53" s="27" t="e">
        <f>IF(AO53=AJ52,SUM(AD$4:AD52),"")</f>
        <v>#REF!</v>
      </c>
      <c r="AQ53" s="14" t="e">
        <f t="shared" si="15"/>
        <v>#REF!</v>
      </c>
      <c r="AR53" s="14" t="e">
        <f t="shared" si="10"/>
        <v>#REF!</v>
      </c>
      <c r="AS53" s="14" t="e">
        <f t="shared" si="11"/>
        <v>#REF!</v>
      </c>
    </row>
    <row r="54" spans="26:45" ht="14.25" customHeight="1">
      <c r="Z54" s="23" t="str">
        <f>IF(AA54&gt;='גליון הזנת נתונים אישיים'!D$9,AQ$2,"")</f>
        <v>משיכה</v>
      </c>
      <c r="AA54" s="24">
        <f t="shared" si="9"/>
        <v>2071</v>
      </c>
      <c r="AB54" s="25" t="e">
        <f t="shared" si="0"/>
        <v>#REF!</v>
      </c>
      <c r="AC54" s="26"/>
      <c r="AD54" s="26">
        <f>'גליון הזנת נתונים אישיים'!D$5</f>
        <v>18480</v>
      </c>
      <c r="AE54" s="26" t="e">
        <f t="shared" si="14"/>
        <v>#REF!</v>
      </c>
      <c r="AF54" s="26" t="e">
        <f>AE54*'גליון הזנת נתונים אישיים'!D$7</f>
        <v>#REF!</v>
      </c>
      <c r="AG54" s="27" t="e">
        <f t="shared" si="12"/>
        <v>#REF!</v>
      </c>
      <c r="AH54" s="26" t="e">
        <f>AG54*'גליון הזנת נתונים אישיים'!D$10</f>
        <v>#REF!</v>
      </c>
      <c r="AI54" s="22">
        <f>'גליון הזנת נתונים אישיים'!D$4*12</f>
        <v>360</v>
      </c>
      <c r="AJ54" s="28" t="e">
        <f t="shared" si="13"/>
        <v>#REF!</v>
      </c>
      <c r="AK54" s="22" t="e">
        <f>IF(Z54=AQ$2,AL53*'גליון הזנת נתונים אישיים'!#REF!,"")</f>
        <v>#REF!</v>
      </c>
      <c r="AL54" s="27" t="e">
        <f t="shared" si="6"/>
        <v>#REF!</v>
      </c>
      <c r="AM54" s="27" t="e">
        <f>SUM(AH$4:AH54)</f>
        <v>#REF!</v>
      </c>
      <c r="AN54" s="27">
        <f>SUM(AI$4:AI54)</f>
        <v>18360</v>
      </c>
      <c r="AO54" s="29" t="str">
        <f>IF(AA54='גליון הזנת נתונים אישיים'!C$9,AJ53,"")</f>
        <v/>
      </c>
      <c r="AP54" s="27" t="e">
        <f>IF(AO54=AJ53,SUM(AD$4:AD53),"")</f>
        <v>#REF!</v>
      </c>
      <c r="AQ54" s="14" t="e">
        <f t="shared" si="15"/>
        <v>#REF!</v>
      </c>
      <c r="AR54" s="14" t="e">
        <f t="shared" si="10"/>
        <v>#REF!</v>
      </c>
      <c r="AS54" s="14" t="e">
        <f t="shared" si="11"/>
        <v>#REF!</v>
      </c>
    </row>
    <row r="55" spans="26:45" ht="14.25" customHeight="1">
      <c r="Z55" s="23" t="str">
        <f>IF(AA55&gt;='גליון הזנת נתונים אישיים'!D$9,AQ$2,"")</f>
        <v>משיכה</v>
      </c>
      <c r="AA55" s="24">
        <f t="shared" si="9"/>
        <v>2072</v>
      </c>
      <c r="AB55" s="25" t="e">
        <f t="shared" si="0"/>
        <v>#REF!</v>
      </c>
      <c r="AC55" s="26"/>
      <c r="AD55" s="26">
        <f>'גליון הזנת נתונים אישיים'!D$5</f>
        <v>18480</v>
      </c>
      <c r="AE55" s="26" t="e">
        <f t="shared" si="14"/>
        <v>#REF!</v>
      </c>
      <c r="AF55" s="26" t="e">
        <f>AE55*'גליון הזנת נתונים אישיים'!D$7</f>
        <v>#REF!</v>
      </c>
      <c r="AG55" s="27" t="e">
        <f t="shared" si="12"/>
        <v>#REF!</v>
      </c>
      <c r="AH55" s="26" t="e">
        <f>AG55*'גליון הזנת נתונים אישיים'!D$10</f>
        <v>#REF!</v>
      </c>
      <c r="AI55" s="22">
        <f>'גליון הזנת נתונים אישיים'!D$4*12</f>
        <v>360</v>
      </c>
      <c r="AJ55" s="28" t="e">
        <f t="shared" si="13"/>
        <v>#REF!</v>
      </c>
      <c r="AK55" s="22" t="e">
        <f>IF(Z55=AQ$2,AL54*'גליון הזנת נתונים אישיים'!#REF!,"")</f>
        <v>#REF!</v>
      </c>
      <c r="AL55" s="27" t="e">
        <f t="shared" si="6"/>
        <v>#REF!</v>
      </c>
      <c r="AM55" s="27" t="e">
        <f>SUM(AH$4:AH55)</f>
        <v>#REF!</v>
      </c>
      <c r="AN55" s="27">
        <f>SUM(AI$4:AI55)</f>
        <v>18720</v>
      </c>
      <c r="AO55" s="29" t="str">
        <f>IF(AA55='גליון הזנת נתונים אישיים'!C$9,AJ54,"")</f>
        <v/>
      </c>
      <c r="AP55" s="27" t="e">
        <f>IF(AO55=AJ54,SUM(AD$4:AD54),"")</f>
        <v>#REF!</v>
      </c>
      <c r="AQ55" s="14" t="e">
        <f t="shared" si="15"/>
        <v>#REF!</v>
      </c>
      <c r="AR55" s="14" t="e">
        <f t="shared" si="10"/>
        <v>#REF!</v>
      </c>
      <c r="AS55" s="14" t="e">
        <f t="shared" si="11"/>
        <v>#REF!</v>
      </c>
    </row>
    <row r="56" spans="26:45" ht="14.25" customHeight="1">
      <c r="Z56" s="23" t="str">
        <f>IF(AA56&gt;='גליון הזנת נתונים אישיים'!D$9,AQ$2,"")</f>
        <v>משיכה</v>
      </c>
      <c r="AA56" s="24">
        <f t="shared" si="9"/>
        <v>2073</v>
      </c>
      <c r="AB56" s="25" t="e">
        <f t="shared" si="0"/>
        <v>#REF!</v>
      </c>
      <c r="AC56" s="26"/>
      <c r="AD56" s="26">
        <f>'גליון הזנת נתונים אישיים'!D$5</f>
        <v>18480</v>
      </c>
      <c r="AE56" s="26" t="e">
        <f t="shared" si="14"/>
        <v>#REF!</v>
      </c>
      <c r="AF56" s="26" t="e">
        <f>AE56*'גליון הזנת נתונים אישיים'!D$7</f>
        <v>#REF!</v>
      </c>
      <c r="AG56" s="27" t="e">
        <f t="shared" si="12"/>
        <v>#REF!</v>
      </c>
      <c r="AH56" s="26" t="e">
        <f>AG56*'גליון הזנת נתונים אישיים'!D$10</f>
        <v>#REF!</v>
      </c>
      <c r="AI56" s="22">
        <f>'גליון הזנת נתונים אישיים'!D$4*12</f>
        <v>360</v>
      </c>
      <c r="AJ56" s="28" t="e">
        <f t="shared" si="13"/>
        <v>#REF!</v>
      </c>
      <c r="AK56" s="22" t="e">
        <f>IF(Z56=AQ$2,AL55*'גליון הזנת נתונים אישיים'!#REF!,"")</f>
        <v>#REF!</v>
      </c>
      <c r="AL56" s="27" t="e">
        <f t="shared" si="6"/>
        <v>#REF!</v>
      </c>
      <c r="AM56" s="27" t="e">
        <f>SUM(AH$4:AH56)</f>
        <v>#REF!</v>
      </c>
      <c r="AN56" s="27">
        <f>SUM(AI$4:AI56)</f>
        <v>19080</v>
      </c>
      <c r="AO56" s="29" t="str">
        <f>IF(AA56='גליון הזנת נתונים אישיים'!C$9,AJ55,"")</f>
        <v/>
      </c>
      <c r="AP56" s="27" t="e">
        <f>IF(AO56=AJ55,SUM(AD$4:AD55),"")</f>
        <v>#REF!</v>
      </c>
      <c r="AQ56" s="14" t="e">
        <f t="shared" si="15"/>
        <v>#REF!</v>
      </c>
      <c r="AR56" s="14" t="e">
        <f t="shared" si="10"/>
        <v>#REF!</v>
      </c>
      <c r="AS56" s="14" t="e">
        <f t="shared" si="11"/>
        <v>#REF!</v>
      </c>
    </row>
    <row r="57" spans="26:45" ht="14.25" customHeight="1">
      <c r="Z57" s="23" t="str">
        <f>IF(AA57&gt;='גליון הזנת נתונים אישיים'!D$9,AQ$2,"")</f>
        <v>משיכה</v>
      </c>
      <c r="AA57" s="24">
        <f t="shared" si="9"/>
        <v>2074</v>
      </c>
      <c r="AB57" s="25" t="e">
        <f t="shared" si="0"/>
        <v>#REF!</v>
      </c>
      <c r="AC57" s="26"/>
      <c r="AD57" s="26">
        <f>'גליון הזנת נתונים אישיים'!D$5</f>
        <v>18480</v>
      </c>
      <c r="AE57" s="26" t="e">
        <f t="shared" si="14"/>
        <v>#REF!</v>
      </c>
      <c r="AF57" s="26" t="e">
        <f>AE57*'גליון הזנת נתונים אישיים'!D$7</f>
        <v>#REF!</v>
      </c>
      <c r="AG57" s="27" t="e">
        <f t="shared" si="12"/>
        <v>#REF!</v>
      </c>
      <c r="AH57" s="26" t="e">
        <f>AG57*'גליון הזנת נתונים אישיים'!D$10</f>
        <v>#REF!</v>
      </c>
      <c r="AI57" s="22">
        <f>'גליון הזנת נתונים אישיים'!D$4*12</f>
        <v>360</v>
      </c>
      <c r="AJ57" s="28" t="e">
        <f t="shared" si="13"/>
        <v>#REF!</v>
      </c>
      <c r="AK57" s="22" t="e">
        <f>IF(Z57=AQ$2,AL56*'גליון הזנת נתונים אישיים'!#REF!,"")</f>
        <v>#REF!</v>
      </c>
      <c r="AL57" s="27" t="e">
        <f t="shared" si="6"/>
        <v>#REF!</v>
      </c>
      <c r="AM57" s="27" t="e">
        <f>SUM(AH$4:AH57)</f>
        <v>#REF!</v>
      </c>
      <c r="AN57" s="27">
        <f>SUM(AI$4:AI57)</f>
        <v>19440</v>
      </c>
      <c r="AO57" s="29" t="str">
        <f>IF(AA57='גליון הזנת נתונים אישיים'!C$9,AJ56,"")</f>
        <v/>
      </c>
      <c r="AP57" s="27" t="e">
        <f>IF(AO57=AJ56,SUM(AD$4:AD56),"")</f>
        <v>#REF!</v>
      </c>
      <c r="AQ57" s="14" t="e">
        <f t="shared" si="15"/>
        <v>#REF!</v>
      </c>
      <c r="AR57" s="14" t="e">
        <f t="shared" si="10"/>
        <v>#REF!</v>
      </c>
      <c r="AS57" s="14" t="e">
        <f t="shared" si="11"/>
        <v>#REF!</v>
      </c>
    </row>
    <row r="58" spans="26:45" ht="14.25" customHeight="1">
      <c r="Z58" s="23" t="str">
        <f>IF(AA58&gt;='גליון הזנת נתונים אישיים'!D$9,AQ$2,"")</f>
        <v>משיכה</v>
      </c>
      <c r="AA58" s="24">
        <f t="shared" si="9"/>
        <v>2075</v>
      </c>
      <c r="AB58" s="25" t="e">
        <f t="shared" si="0"/>
        <v>#REF!</v>
      </c>
      <c r="AC58" s="26"/>
      <c r="AD58" s="26">
        <f>'גליון הזנת נתונים אישיים'!D$5</f>
        <v>18480</v>
      </c>
      <c r="AE58" s="26" t="e">
        <f t="shared" si="14"/>
        <v>#REF!</v>
      </c>
      <c r="AF58" s="26" t="e">
        <f>AE58*'גליון הזנת נתונים אישיים'!D$7</f>
        <v>#REF!</v>
      </c>
      <c r="AG58" s="27" t="e">
        <f t="shared" si="12"/>
        <v>#REF!</v>
      </c>
      <c r="AH58" s="26" t="e">
        <f>AG58*'גליון הזנת נתונים אישיים'!D$10</f>
        <v>#REF!</v>
      </c>
      <c r="AI58" s="22">
        <f>'גליון הזנת נתונים אישיים'!D$4*12</f>
        <v>360</v>
      </c>
      <c r="AJ58" s="28" t="e">
        <f t="shared" si="13"/>
        <v>#REF!</v>
      </c>
      <c r="AK58" s="22" t="e">
        <f>IF(Z58=AQ$2,AL57*'גליון הזנת נתונים אישיים'!#REF!,"")</f>
        <v>#REF!</v>
      </c>
      <c r="AL58" s="27" t="e">
        <f t="shared" si="6"/>
        <v>#REF!</v>
      </c>
      <c r="AM58" s="27" t="e">
        <f>SUM(AH$4:AH58)</f>
        <v>#REF!</v>
      </c>
      <c r="AN58" s="27">
        <f>SUM(AI$4:AI58)</f>
        <v>19800</v>
      </c>
      <c r="AO58" s="29" t="str">
        <f>IF(AA58='גליון הזנת נתונים אישיים'!C$9,AJ57,"")</f>
        <v/>
      </c>
      <c r="AP58" s="27" t="e">
        <f>IF(AO58=AJ57,SUM(AD$4:AD57),"")</f>
        <v>#REF!</v>
      </c>
      <c r="AQ58" s="14" t="e">
        <f t="shared" si="15"/>
        <v>#REF!</v>
      </c>
      <c r="AR58" s="14" t="e">
        <f t="shared" si="10"/>
        <v>#REF!</v>
      </c>
      <c r="AS58" s="14" t="e">
        <f t="shared" si="11"/>
        <v>#REF!</v>
      </c>
    </row>
    <row r="59" spans="26:45" ht="14.25" customHeight="1">
      <c r="Z59" s="23" t="str">
        <f>IF(AA59&gt;='גליון הזנת נתונים אישיים'!D$9,AQ$2,"")</f>
        <v>משיכה</v>
      </c>
      <c r="AA59" s="24">
        <f t="shared" si="9"/>
        <v>2076</v>
      </c>
      <c r="AB59" s="25" t="e">
        <f t="shared" si="0"/>
        <v>#REF!</v>
      </c>
      <c r="AC59" s="26"/>
      <c r="AD59" s="26">
        <f>'גליון הזנת נתונים אישיים'!D$5</f>
        <v>18480</v>
      </c>
      <c r="AE59" s="26" t="e">
        <f t="shared" si="14"/>
        <v>#REF!</v>
      </c>
      <c r="AF59" s="26" t="e">
        <f>AE59*'גליון הזנת נתונים אישיים'!D$7</f>
        <v>#REF!</v>
      </c>
      <c r="AG59" s="27" t="e">
        <f t="shared" si="12"/>
        <v>#REF!</v>
      </c>
      <c r="AH59" s="26" t="e">
        <f>AG59*'גליון הזנת נתונים אישיים'!D$10</f>
        <v>#REF!</v>
      </c>
      <c r="AI59" s="22">
        <f>'גליון הזנת נתונים אישיים'!D$4*12</f>
        <v>360</v>
      </c>
      <c r="AJ59" s="28" t="e">
        <f t="shared" si="13"/>
        <v>#REF!</v>
      </c>
      <c r="AK59" s="22" t="e">
        <f>IF(Z59=AQ$2,AL58*'גליון הזנת נתונים אישיים'!#REF!,"")</f>
        <v>#REF!</v>
      </c>
      <c r="AL59" s="27" t="e">
        <f t="shared" si="6"/>
        <v>#REF!</v>
      </c>
      <c r="AM59" s="27" t="e">
        <f>SUM(AH$4:AH59)</f>
        <v>#REF!</v>
      </c>
      <c r="AN59" s="27">
        <f>SUM(AI$4:AI59)</f>
        <v>20160</v>
      </c>
      <c r="AO59" s="29" t="str">
        <f>IF(AA59='גליון הזנת נתונים אישיים'!C$9,AJ58,"")</f>
        <v/>
      </c>
      <c r="AP59" s="27" t="e">
        <f>IF(AO59=AJ58,SUM(AD$4:AD58),"")</f>
        <v>#REF!</v>
      </c>
      <c r="AQ59" s="14" t="e">
        <f t="shared" si="15"/>
        <v>#REF!</v>
      </c>
      <c r="AR59" s="14" t="e">
        <f t="shared" si="10"/>
        <v>#REF!</v>
      </c>
      <c r="AS59" s="14" t="e">
        <f t="shared" si="11"/>
        <v>#REF!</v>
      </c>
    </row>
    <row r="60" spans="26:45" ht="14.25" customHeight="1">
      <c r="Z60" s="23" t="str">
        <f>IF(AA60&gt;='גליון הזנת נתונים אישיים'!D$9,AQ$2,"")</f>
        <v>משיכה</v>
      </c>
      <c r="AA60" s="24">
        <f t="shared" si="9"/>
        <v>2077</v>
      </c>
      <c r="AB60" s="25" t="e">
        <f t="shared" si="0"/>
        <v>#REF!</v>
      </c>
      <c r="AC60" s="26"/>
      <c r="AD60" s="26">
        <f>'גליון הזנת נתונים אישיים'!D$5</f>
        <v>18480</v>
      </c>
      <c r="AE60" s="26" t="e">
        <f t="shared" si="14"/>
        <v>#REF!</v>
      </c>
      <c r="AF60" s="26" t="e">
        <f>AE60*'גליון הזנת נתונים אישיים'!D$7</f>
        <v>#REF!</v>
      </c>
      <c r="AG60" s="27" t="e">
        <f t="shared" si="12"/>
        <v>#REF!</v>
      </c>
      <c r="AH60" s="26" t="e">
        <f>AG60*'גליון הזנת נתונים אישיים'!D$10</f>
        <v>#REF!</v>
      </c>
      <c r="AI60" s="22">
        <f>'גליון הזנת נתונים אישיים'!D$4*12</f>
        <v>360</v>
      </c>
      <c r="AJ60" s="28" t="e">
        <f t="shared" si="13"/>
        <v>#REF!</v>
      </c>
      <c r="AK60" s="22" t="e">
        <f>IF(Z60=AQ$2,AL59*'גליון הזנת נתונים אישיים'!#REF!,"")</f>
        <v>#REF!</v>
      </c>
      <c r="AL60" s="27" t="e">
        <f t="shared" si="6"/>
        <v>#REF!</v>
      </c>
      <c r="AM60" s="27" t="e">
        <f>SUM(AH$4:AH60)</f>
        <v>#REF!</v>
      </c>
      <c r="AN60" s="27">
        <f>SUM(AI$4:AI60)</f>
        <v>20520</v>
      </c>
      <c r="AO60" s="29" t="str">
        <f>IF(AA60='גליון הזנת נתונים אישיים'!C$9,AJ59,"")</f>
        <v/>
      </c>
      <c r="AP60" s="27" t="e">
        <f>IF(AO60=AJ59,SUM(AD$4:AD59),"")</f>
        <v>#REF!</v>
      </c>
      <c r="AQ60" s="14" t="e">
        <f t="shared" si="15"/>
        <v>#REF!</v>
      </c>
      <c r="AR60" s="14" t="e">
        <f t="shared" si="10"/>
        <v>#REF!</v>
      </c>
      <c r="AS60" s="14" t="e">
        <f t="shared" si="11"/>
        <v>#REF!</v>
      </c>
    </row>
    <row r="61" spans="26:45" ht="14.25" customHeight="1">
      <c r="Z61" s="23" t="str">
        <f>IF(AA61&gt;='גליון הזנת נתונים אישיים'!D$9,AQ$2,"")</f>
        <v>משיכה</v>
      </c>
      <c r="AA61" s="24">
        <f t="shared" si="9"/>
        <v>2078</v>
      </c>
      <c r="AB61" s="25" t="e">
        <f t="shared" si="0"/>
        <v>#REF!</v>
      </c>
      <c r="AC61" s="26"/>
      <c r="AD61" s="26">
        <f>'גליון הזנת נתונים אישיים'!D$5</f>
        <v>18480</v>
      </c>
      <c r="AE61" s="26" t="e">
        <f t="shared" si="14"/>
        <v>#REF!</v>
      </c>
      <c r="AF61" s="26" t="e">
        <f>AE61*'גליון הזנת נתונים אישיים'!D$7</f>
        <v>#REF!</v>
      </c>
      <c r="AG61" s="27" t="e">
        <f t="shared" si="12"/>
        <v>#REF!</v>
      </c>
      <c r="AH61" s="26" t="e">
        <f>AG61*'גליון הזנת נתונים אישיים'!D$10</f>
        <v>#REF!</v>
      </c>
      <c r="AI61" s="22">
        <f>'גליון הזנת נתונים אישיים'!D$4*12</f>
        <v>360</v>
      </c>
      <c r="AJ61" s="28" t="e">
        <f t="shared" si="13"/>
        <v>#REF!</v>
      </c>
      <c r="AK61" s="22" t="e">
        <f>IF(Z61=AQ$2,AL60*'גליון הזנת נתונים אישיים'!#REF!,"")</f>
        <v>#REF!</v>
      </c>
      <c r="AL61" s="27" t="e">
        <f t="shared" si="6"/>
        <v>#REF!</v>
      </c>
      <c r="AM61" s="27" t="e">
        <f>SUM(AH$4:AH61)</f>
        <v>#REF!</v>
      </c>
      <c r="AN61" s="27">
        <f>SUM(AI$4:AI61)</f>
        <v>20880</v>
      </c>
      <c r="AO61" s="29" t="str">
        <f>IF(AA61='גליון הזנת נתונים אישיים'!C$9,AJ60,"")</f>
        <v/>
      </c>
      <c r="AP61" s="27" t="e">
        <f>IF(AO61=AJ60,SUM(AD$4:AD60),"")</f>
        <v>#REF!</v>
      </c>
      <c r="AQ61" s="14" t="e">
        <f t="shared" si="15"/>
        <v>#REF!</v>
      </c>
      <c r="AR61" s="14" t="e">
        <f t="shared" si="10"/>
        <v>#REF!</v>
      </c>
      <c r="AS61" s="14" t="e">
        <f t="shared" si="11"/>
        <v>#REF!</v>
      </c>
    </row>
    <row r="62" spans="26:45" ht="14.25" customHeight="1">
      <c r="Z62" s="23" t="str">
        <f>IF(AA62&gt;='גליון הזנת נתונים אישיים'!D$9,AQ$2,"")</f>
        <v>משיכה</v>
      </c>
      <c r="AA62" s="24">
        <f t="shared" si="9"/>
        <v>2079</v>
      </c>
      <c r="AB62" s="25" t="e">
        <f t="shared" si="0"/>
        <v>#REF!</v>
      </c>
      <c r="AC62" s="26"/>
      <c r="AD62" s="26">
        <f>'גליון הזנת נתונים אישיים'!D$5</f>
        <v>18480</v>
      </c>
      <c r="AE62" s="26" t="e">
        <f t="shared" si="14"/>
        <v>#REF!</v>
      </c>
      <c r="AF62" s="26" t="e">
        <f>AE62*'גליון הזנת נתונים אישיים'!D$7</f>
        <v>#REF!</v>
      </c>
      <c r="AG62" s="27" t="e">
        <f t="shared" si="12"/>
        <v>#REF!</v>
      </c>
      <c r="AH62" s="26" t="e">
        <f>AG62*'גליון הזנת נתונים אישיים'!D$10</f>
        <v>#REF!</v>
      </c>
      <c r="AI62" s="22">
        <f>'גליון הזנת נתונים אישיים'!D$4*12</f>
        <v>360</v>
      </c>
      <c r="AJ62" s="28" t="e">
        <f t="shared" si="13"/>
        <v>#REF!</v>
      </c>
      <c r="AK62" s="22" t="e">
        <f>IF(Z62=AQ$2,AL61*'גליון הזנת נתונים אישיים'!#REF!,"")</f>
        <v>#REF!</v>
      </c>
      <c r="AL62" s="27" t="e">
        <f t="shared" si="6"/>
        <v>#REF!</v>
      </c>
      <c r="AM62" s="27" t="e">
        <f>SUM(AH$4:AH62)</f>
        <v>#REF!</v>
      </c>
      <c r="AN62" s="27">
        <f>SUM(AI$4:AI62)</f>
        <v>21240</v>
      </c>
      <c r="AO62" s="29" t="str">
        <f>IF(AA62='גליון הזנת נתונים אישיים'!C$9,AJ61,"")</f>
        <v/>
      </c>
      <c r="AP62" s="27" t="e">
        <f>IF(AO62=AJ61,SUM(AD$4:AD61),"")</f>
        <v>#REF!</v>
      </c>
      <c r="AQ62" s="14" t="e">
        <f t="shared" si="15"/>
        <v>#REF!</v>
      </c>
      <c r="AR62" s="14" t="e">
        <f t="shared" si="10"/>
        <v>#REF!</v>
      </c>
      <c r="AS62" s="14" t="e">
        <f t="shared" si="11"/>
        <v>#REF!</v>
      </c>
    </row>
    <row r="63" spans="26:45" ht="14.25" customHeight="1">
      <c r="Z63" s="23" t="str">
        <f>IF(AA63&gt;='גליון הזנת נתונים אישיים'!D$9,AQ$2,"")</f>
        <v>משיכה</v>
      </c>
      <c r="AA63" s="24">
        <f t="shared" si="9"/>
        <v>2080</v>
      </c>
      <c r="AB63" s="25" t="e">
        <f t="shared" si="0"/>
        <v>#REF!</v>
      </c>
      <c r="AC63" s="26"/>
      <c r="AD63" s="26">
        <f>'גליון הזנת נתונים אישיים'!D$5</f>
        <v>18480</v>
      </c>
      <c r="AE63" s="26" t="e">
        <f t="shared" si="14"/>
        <v>#REF!</v>
      </c>
      <c r="AF63" s="26" t="e">
        <f>AE63*'גליון הזנת נתונים אישיים'!D$7</f>
        <v>#REF!</v>
      </c>
      <c r="AG63" s="27" t="e">
        <f t="shared" si="12"/>
        <v>#REF!</v>
      </c>
      <c r="AH63" s="26" t="e">
        <f>AG63*'גליון הזנת נתונים אישיים'!D$10</f>
        <v>#REF!</v>
      </c>
      <c r="AI63" s="22">
        <f>'גליון הזנת נתונים אישיים'!D$4*12</f>
        <v>360</v>
      </c>
      <c r="AJ63" s="28" t="e">
        <f t="shared" si="13"/>
        <v>#REF!</v>
      </c>
      <c r="AK63" s="22" t="e">
        <f>IF(Z63=AQ$2,AL62*'גליון הזנת נתונים אישיים'!#REF!,"")</f>
        <v>#REF!</v>
      </c>
      <c r="AL63" s="27" t="e">
        <f t="shared" si="6"/>
        <v>#REF!</v>
      </c>
      <c r="AM63" s="27" t="e">
        <f>SUM(AH$4:AH63)</f>
        <v>#REF!</v>
      </c>
      <c r="AN63" s="27">
        <f>SUM(AI$4:AI63)</f>
        <v>21600</v>
      </c>
      <c r="AO63" s="29" t="str">
        <f>IF(AA63='גליון הזנת נתונים אישיים'!C$9,AJ62,"")</f>
        <v/>
      </c>
      <c r="AP63" s="27" t="e">
        <f>IF(AO63=AJ62,SUM(AD$4:AD62),"")</f>
        <v>#REF!</v>
      </c>
      <c r="AQ63" s="14" t="e">
        <f t="shared" si="15"/>
        <v>#REF!</v>
      </c>
      <c r="AR63" s="14" t="e">
        <f t="shared" si="10"/>
        <v>#REF!</v>
      </c>
      <c r="AS63" s="14" t="e">
        <f t="shared" si="11"/>
        <v>#REF!</v>
      </c>
    </row>
    <row r="64" spans="26:45" ht="14.25" customHeight="1">
      <c r="Z64" s="23" t="str">
        <f>IF(AA64&gt;='גליון הזנת נתונים אישיים'!D$9,AQ$2,"")</f>
        <v>משיכה</v>
      </c>
      <c r="AA64" s="24">
        <f t="shared" si="9"/>
        <v>2081</v>
      </c>
      <c r="AB64" s="25" t="e">
        <f t="shared" si="0"/>
        <v>#REF!</v>
      </c>
      <c r="AC64" s="26"/>
      <c r="AD64" s="26">
        <f>'גליון הזנת נתונים אישיים'!D$5</f>
        <v>18480</v>
      </c>
      <c r="AE64" s="26" t="e">
        <f t="shared" si="14"/>
        <v>#REF!</v>
      </c>
      <c r="AF64" s="26" t="e">
        <f>AE64*'גליון הזנת נתונים אישיים'!D$7</f>
        <v>#REF!</v>
      </c>
      <c r="AG64" s="27" t="e">
        <f t="shared" si="12"/>
        <v>#REF!</v>
      </c>
      <c r="AH64" s="26" t="e">
        <f>AG64*'גליון הזנת נתונים אישיים'!D$10</f>
        <v>#REF!</v>
      </c>
      <c r="AI64" s="22">
        <f>'גליון הזנת נתונים אישיים'!D$4*12</f>
        <v>360</v>
      </c>
      <c r="AJ64" s="28" t="e">
        <f t="shared" si="13"/>
        <v>#REF!</v>
      </c>
      <c r="AK64" s="22" t="e">
        <f>IF(Z64=AQ$2,AL63*'גליון הזנת נתונים אישיים'!#REF!,"")</f>
        <v>#REF!</v>
      </c>
      <c r="AL64" s="27" t="e">
        <f t="shared" si="6"/>
        <v>#REF!</v>
      </c>
      <c r="AM64" s="27" t="e">
        <f>SUM(AH$4:AH64)</f>
        <v>#REF!</v>
      </c>
      <c r="AN64" s="27">
        <f>SUM(AI$4:AI64)</f>
        <v>21960</v>
      </c>
      <c r="AO64" s="29" t="str">
        <f>IF(AA64='גליון הזנת נתונים אישיים'!C$9,AJ63,"")</f>
        <v/>
      </c>
      <c r="AP64" s="27" t="e">
        <f>IF(AO64=AJ63,SUM(AD$4:AD63),"")</f>
        <v>#REF!</v>
      </c>
      <c r="AQ64" s="14" t="e">
        <f t="shared" si="15"/>
        <v>#REF!</v>
      </c>
      <c r="AR64" s="14" t="e">
        <f t="shared" si="10"/>
        <v>#REF!</v>
      </c>
      <c r="AS64" s="14" t="e">
        <f t="shared" si="11"/>
        <v>#REF!</v>
      </c>
    </row>
    <row r="65" spans="26:45" ht="14.25" customHeight="1">
      <c r="Z65" s="23" t="str">
        <f>IF(AA65&gt;='גליון הזנת נתונים אישיים'!D$9,AQ$2,"")</f>
        <v>משיכה</v>
      </c>
      <c r="AA65" s="24">
        <f t="shared" si="9"/>
        <v>2082</v>
      </c>
      <c r="AB65" s="25" t="e">
        <f t="shared" si="0"/>
        <v>#REF!</v>
      </c>
      <c r="AC65" s="26"/>
      <c r="AD65" s="26">
        <f>'גליון הזנת נתונים אישיים'!D$5</f>
        <v>18480</v>
      </c>
      <c r="AE65" s="26" t="e">
        <f t="shared" si="14"/>
        <v>#REF!</v>
      </c>
      <c r="AF65" s="26" t="e">
        <f>AE65*'גליון הזנת נתונים אישיים'!D$7</f>
        <v>#REF!</v>
      </c>
      <c r="AG65" s="27" t="e">
        <f t="shared" si="12"/>
        <v>#REF!</v>
      </c>
      <c r="AH65" s="26" t="e">
        <f>AG65*'גליון הזנת נתונים אישיים'!D$10</f>
        <v>#REF!</v>
      </c>
      <c r="AI65" s="22">
        <f>'גליון הזנת נתונים אישיים'!D$4*12</f>
        <v>360</v>
      </c>
      <c r="AJ65" s="28" t="e">
        <f t="shared" si="13"/>
        <v>#REF!</v>
      </c>
      <c r="AK65" s="22" t="e">
        <f>IF(Z65=AQ$2,AL64*'גליון הזנת נתונים אישיים'!#REF!,"")</f>
        <v>#REF!</v>
      </c>
      <c r="AL65" s="27" t="e">
        <f t="shared" si="6"/>
        <v>#REF!</v>
      </c>
      <c r="AM65" s="27" t="e">
        <f>SUM(AH$4:AH65)</f>
        <v>#REF!</v>
      </c>
      <c r="AN65" s="27">
        <f>SUM(AI$4:AI65)</f>
        <v>22320</v>
      </c>
      <c r="AO65" s="29" t="str">
        <f>IF(AA65='גליון הזנת נתונים אישיים'!C$9,AJ64,"")</f>
        <v/>
      </c>
      <c r="AP65" s="27" t="e">
        <f>IF(AO65=AJ64,SUM(AD$4:AD64),"")</f>
        <v>#REF!</v>
      </c>
      <c r="AQ65" s="14" t="e">
        <f t="shared" si="15"/>
        <v>#REF!</v>
      </c>
      <c r="AR65" s="14" t="e">
        <f t="shared" si="10"/>
        <v>#REF!</v>
      </c>
      <c r="AS65" s="14" t="e">
        <f t="shared" si="11"/>
        <v>#REF!</v>
      </c>
    </row>
    <row r="66" spans="26:45" ht="14.25" customHeight="1">
      <c r="Z66" s="23" t="str">
        <f>IF(AA66&gt;='גליון הזנת נתונים אישיים'!D$9,AQ$2,"")</f>
        <v>משיכה</v>
      </c>
      <c r="AA66" s="24">
        <f t="shared" si="9"/>
        <v>2083</v>
      </c>
      <c r="AB66" s="25" t="e">
        <f t="shared" si="0"/>
        <v>#REF!</v>
      </c>
      <c r="AC66" s="26"/>
      <c r="AD66" s="26">
        <f>'גליון הזנת נתונים אישיים'!D$5</f>
        <v>18480</v>
      </c>
      <c r="AE66" s="26" t="e">
        <f t="shared" si="14"/>
        <v>#REF!</v>
      </c>
      <c r="AF66" s="26" t="e">
        <f>AE66*'גליון הזנת נתונים אישיים'!D$7</f>
        <v>#REF!</v>
      </c>
      <c r="AG66" s="27" t="e">
        <f t="shared" si="12"/>
        <v>#REF!</v>
      </c>
      <c r="AH66" s="26" t="e">
        <f>AG66*'גליון הזנת נתונים אישיים'!D$10</f>
        <v>#REF!</v>
      </c>
      <c r="AI66" s="22">
        <f>'גליון הזנת נתונים אישיים'!D$4*12</f>
        <v>360</v>
      </c>
      <c r="AJ66" s="28" t="e">
        <f t="shared" si="13"/>
        <v>#REF!</v>
      </c>
      <c r="AK66" s="22" t="e">
        <f>IF(Z66=AQ$2,AL65*'גליון הזנת נתונים אישיים'!#REF!,"")</f>
        <v>#REF!</v>
      </c>
      <c r="AL66" s="27" t="e">
        <f t="shared" si="6"/>
        <v>#REF!</v>
      </c>
      <c r="AM66" s="27" t="e">
        <f>SUM(AH$4:AH66)</f>
        <v>#REF!</v>
      </c>
      <c r="AN66" s="27">
        <f>SUM(AI$4:AI66)</f>
        <v>22680</v>
      </c>
      <c r="AO66" s="29" t="str">
        <f>IF(AA66='גליון הזנת נתונים אישיים'!C$9,AJ65,"")</f>
        <v/>
      </c>
      <c r="AP66" s="27" t="e">
        <f>IF(AO66=AJ65,SUM(AD$4:AD65),"")</f>
        <v>#REF!</v>
      </c>
      <c r="AQ66" s="14" t="e">
        <f t="shared" si="15"/>
        <v>#REF!</v>
      </c>
      <c r="AR66" s="14" t="e">
        <f t="shared" si="10"/>
        <v>#REF!</v>
      </c>
      <c r="AS66" s="14" t="e">
        <f t="shared" si="11"/>
        <v>#REF!</v>
      </c>
    </row>
    <row r="67" spans="26:45" ht="14.25" customHeight="1">
      <c r="Z67" s="23" t="str">
        <f>IF(AA67&gt;='גליון הזנת נתונים אישיים'!D$9,AQ$2,"")</f>
        <v>משיכה</v>
      </c>
      <c r="AA67" s="24">
        <f t="shared" si="9"/>
        <v>2084</v>
      </c>
      <c r="AB67" s="25" t="e">
        <f t="shared" si="0"/>
        <v>#REF!</v>
      </c>
      <c r="AC67" s="26"/>
      <c r="AD67" s="26">
        <f>'גליון הזנת נתונים אישיים'!D$5</f>
        <v>18480</v>
      </c>
      <c r="AE67" s="26" t="e">
        <f t="shared" si="14"/>
        <v>#REF!</v>
      </c>
      <c r="AF67" s="26" t="e">
        <f>AE67*'גליון הזנת נתונים אישיים'!D$7</f>
        <v>#REF!</v>
      </c>
      <c r="AG67" s="27" t="e">
        <f t="shared" si="12"/>
        <v>#REF!</v>
      </c>
      <c r="AH67" s="26" t="e">
        <f>AG67*'גליון הזנת נתונים אישיים'!D$10</f>
        <v>#REF!</v>
      </c>
      <c r="AI67" s="22">
        <f>'גליון הזנת נתונים אישיים'!D$4*12</f>
        <v>360</v>
      </c>
      <c r="AJ67" s="28" t="e">
        <f t="shared" si="13"/>
        <v>#REF!</v>
      </c>
      <c r="AK67" s="22" t="e">
        <f>IF(Z67=AQ$2,AL66*'גליון הזנת נתונים אישיים'!#REF!,"")</f>
        <v>#REF!</v>
      </c>
      <c r="AL67" s="27" t="e">
        <f t="shared" si="6"/>
        <v>#REF!</v>
      </c>
      <c r="AM67" s="27" t="e">
        <f>SUM(AH$4:AH67)</f>
        <v>#REF!</v>
      </c>
      <c r="AN67" s="27">
        <f>SUM(AI$4:AI67)</f>
        <v>23040</v>
      </c>
      <c r="AO67" s="29" t="str">
        <f>IF(AA67='גליון הזנת נתונים אישיים'!C$9,AJ66,"")</f>
        <v/>
      </c>
      <c r="AP67" s="27" t="e">
        <f>IF(AO67=AJ66,SUM(AD$4:AD66),"")</f>
        <v>#REF!</v>
      </c>
      <c r="AQ67" s="14" t="e">
        <f t="shared" si="15"/>
        <v>#REF!</v>
      </c>
      <c r="AR67" s="14" t="e">
        <f t="shared" si="10"/>
        <v>#REF!</v>
      </c>
      <c r="AS67" s="14" t="e">
        <f t="shared" si="11"/>
        <v>#REF!</v>
      </c>
    </row>
    <row r="68" spans="26:45" ht="14.25" customHeight="1">
      <c r="Z68" s="23" t="str">
        <f>IF(AA68&gt;='גליון הזנת נתונים אישיים'!D$9,AQ$2,"")</f>
        <v>משיכה</v>
      </c>
      <c r="AA68" s="24">
        <f t="shared" si="9"/>
        <v>2085</v>
      </c>
      <c r="AB68" s="25" t="e">
        <f t="shared" si="0"/>
        <v>#REF!</v>
      </c>
      <c r="AC68" s="26"/>
      <c r="AD68" s="26">
        <f>'גליון הזנת נתונים אישיים'!D$5</f>
        <v>18480</v>
      </c>
      <c r="AE68" s="26" t="e">
        <f t="shared" si="14"/>
        <v>#REF!</v>
      </c>
      <c r="AF68" s="26" t="e">
        <f>AE68*'גליון הזנת נתונים אישיים'!D$7</f>
        <v>#REF!</v>
      </c>
      <c r="AG68" s="27" t="e">
        <f t="shared" ref="AG68:AG84" si="16">AE68+AF68</f>
        <v>#REF!</v>
      </c>
      <c r="AH68" s="26" t="e">
        <f>AG68*'גליון הזנת נתונים אישיים'!D$10</f>
        <v>#REF!</v>
      </c>
      <c r="AI68" s="22">
        <f>'גליון הזנת נתונים אישיים'!D$4*12</f>
        <v>360</v>
      </c>
      <c r="AJ68" s="28" t="e">
        <f t="shared" ref="AJ68:AJ84" si="17">AG68-AI68</f>
        <v>#REF!</v>
      </c>
      <c r="AK68" s="22" t="e">
        <f>IF(Z68=AQ$2,AL67*'גליון הזנת נתונים אישיים'!#REF!,"")</f>
        <v>#REF!</v>
      </c>
      <c r="AL68" s="27" t="e">
        <f t="shared" si="6"/>
        <v>#REF!</v>
      </c>
      <c r="AM68" s="27" t="e">
        <f>SUM(AH$4:AH68)</f>
        <v>#REF!</v>
      </c>
      <c r="AN68" s="27">
        <f>SUM(AI$4:AI68)</f>
        <v>23400</v>
      </c>
      <c r="AO68" s="29" t="str">
        <f>IF(AA68='גליון הזנת נתונים אישיים'!C$9,AJ67,"")</f>
        <v/>
      </c>
      <c r="AP68" s="27" t="e">
        <f>IF(AO68=AJ67,SUM(AD$4:AD67),"")</f>
        <v>#REF!</v>
      </c>
      <c r="AQ68" s="14" t="e">
        <f t="shared" si="15"/>
        <v>#REF!</v>
      </c>
      <c r="AR68" s="14" t="e">
        <f t="shared" si="10"/>
        <v>#REF!</v>
      </c>
      <c r="AS68" s="14" t="e">
        <f t="shared" si="11"/>
        <v>#REF!</v>
      </c>
    </row>
    <row r="69" spans="26:45" ht="14.25" customHeight="1">
      <c r="Z69" s="23" t="str">
        <f>IF(AA69&gt;='גליון הזנת נתונים אישיים'!D$9,AQ$2,"")</f>
        <v>משיכה</v>
      </c>
      <c r="AA69" s="24">
        <f t="shared" ref="AA69:AA84" si="18">AA68+1</f>
        <v>2086</v>
      </c>
      <c r="AB69" s="25" t="e">
        <f t="shared" si="0"/>
        <v>#REF!</v>
      </c>
      <c r="AC69" s="26"/>
      <c r="AD69" s="26">
        <f>'גליון הזנת נתונים אישיים'!D$5</f>
        <v>18480</v>
      </c>
      <c r="AE69" s="26" t="e">
        <f t="shared" ref="AE69:AE84" si="19">AD69+AL68</f>
        <v>#REF!</v>
      </c>
      <c r="AF69" s="26" t="e">
        <f>AE69*'גליון הזנת נתונים אישיים'!D$7</f>
        <v>#REF!</v>
      </c>
      <c r="AG69" s="27" t="e">
        <f t="shared" si="16"/>
        <v>#REF!</v>
      </c>
      <c r="AH69" s="26" t="e">
        <f>AG69*'גליון הזנת נתונים אישיים'!D$10</f>
        <v>#REF!</v>
      </c>
      <c r="AI69" s="22">
        <f>'גליון הזנת נתונים אישיים'!D$4*12</f>
        <v>360</v>
      </c>
      <c r="AJ69" s="28" t="e">
        <f t="shared" si="17"/>
        <v>#REF!</v>
      </c>
      <c r="AK69" s="22" t="e">
        <f>IF(Z69=AQ$2,AL68*'גליון הזנת נתונים אישיים'!#REF!,"")</f>
        <v>#REF!</v>
      </c>
      <c r="AL69" s="27" t="e">
        <f t="shared" si="6"/>
        <v>#REF!</v>
      </c>
      <c r="AM69" s="27" t="e">
        <f>SUM(AH$4:AH69)</f>
        <v>#REF!</v>
      </c>
      <c r="AN69" s="27">
        <f>SUM(AI$4:AI69)</f>
        <v>23760</v>
      </c>
      <c r="AO69" s="29" t="str">
        <f>IF(AA69='גליון הזנת נתונים אישיים'!C$9,AJ68,"")</f>
        <v/>
      </c>
      <c r="AP69" s="27" t="e">
        <f>IF(AO69=AJ68,SUM(AD$4:AD68),"")</f>
        <v>#REF!</v>
      </c>
      <c r="AQ69" s="14" t="e">
        <f t="shared" ref="AQ69:AQ84" si="20">IF(AO69=AJ68,AO69-AP69,"")</f>
        <v>#REF!</v>
      </c>
      <c r="AR69" s="14" t="e">
        <f t="shared" si="10"/>
        <v>#REF!</v>
      </c>
      <c r="AS69" s="14" t="e">
        <f t="shared" si="11"/>
        <v>#REF!</v>
      </c>
    </row>
    <row r="70" spans="26:45" ht="14.25" customHeight="1">
      <c r="Z70" s="23" t="str">
        <f>IF(AA70&gt;='גליון הזנת נתונים אישיים'!D$9,AQ$2,"")</f>
        <v>משיכה</v>
      </c>
      <c r="AA70" s="24">
        <f t="shared" si="18"/>
        <v>2087</v>
      </c>
      <c r="AB70" s="25" t="e">
        <f t="shared" si="0"/>
        <v>#REF!</v>
      </c>
      <c r="AC70" s="26"/>
      <c r="AD70" s="26">
        <f>'גליון הזנת נתונים אישיים'!D$5</f>
        <v>18480</v>
      </c>
      <c r="AE70" s="26" t="e">
        <f t="shared" si="19"/>
        <v>#REF!</v>
      </c>
      <c r="AF70" s="26" t="e">
        <f>AE70*'גליון הזנת נתונים אישיים'!D$7</f>
        <v>#REF!</v>
      </c>
      <c r="AG70" s="27" t="e">
        <f t="shared" si="16"/>
        <v>#REF!</v>
      </c>
      <c r="AH70" s="26" t="e">
        <f>AG70*'גליון הזנת נתונים אישיים'!D$10</f>
        <v>#REF!</v>
      </c>
      <c r="AI70" s="22">
        <f>'גליון הזנת נתונים אישיים'!D$4*12</f>
        <v>360</v>
      </c>
      <c r="AJ70" s="28" t="e">
        <f t="shared" si="17"/>
        <v>#REF!</v>
      </c>
      <c r="AK70" s="22" t="e">
        <f>IF(Z70=AQ$2,AL69*'גליון הזנת נתונים אישיים'!#REF!,"")</f>
        <v>#REF!</v>
      </c>
      <c r="AL70" s="27" t="e">
        <f t="shared" si="6"/>
        <v>#REF!</v>
      </c>
      <c r="AM70" s="27" t="e">
        <f>SUM(AH$4:AH70)</f>
        <v>#REF!</v>
      </c>
      <c r="AN70" s="27">
        <f>SUM(AI$4:AI70)</f>
        <v>24120</v>
      </c>
      <c r="AO70" s="29" t="str">
        <f>IF(AA70='גליון הזנת נתונים אישיים'!C$9,AJ69,"")</f>
        <v/>
      </c>
      <c r="AP70" s="27" t="e">
        <f>IF(AO70=AJ69,SUM(AD$4:AD69),"")</f>
        <v>#REF!</v>
      </c>
      <c r="AQ70" s="14" t="e">
        <f t="shared" si="20"/>
        <v>#REF!</v>
      </c>
      <c r="AR70" s="14" t="e">
        <f t="shared" si="10"/>
        <v>#REF!</v>
      </c>
      <c r="AS70" s="14" t="e">
        <f t="shared" si="11"/>
        <v>#REF!</v>
      </c>
    </row>
    <row r="71" spans="26:45" ht="14.25" customHeight="1">
      <c r="Z71" s="23" t="str">
        <f>IF(AA71&gt;='גליון הזנת נתונים אישיים'!D$9,AQ$2,"")</f>
        <v>משיכה</v>
      </c>
      <c r="AA71" s="24">
        <f t="shared" si="18"/>
        <v>2088</v>
      </c>
      <c r="AB71" s="25" t="e">
        <f t="shared" si="0"/>
        <v>#REF!</v>
      </c>
      <c r="AC71" s="26"/>
      <c r="AD71" s="26">
        <f>'גליון הזנת נתונים אישיים'!D$5</f>
        <v>18480</v>
      </c>
      <c r="AE71" s="26" t="e">
        <f t="shared" si="19"/>
        <v>#REF!</v>
      </c>
      <c r="AF71" s="26" t="e">
        <f>AE71*'גליון הזנת נתונים אישיים'!D$7</f>
        <v>#REF!</v>
      </c>
      <c r="AG71" s="27" t="e">
        <f t="shared" si="16"/>
        <v>#REF!</v>
      </c>
      <c r="AH71" s="26" t="e">
        <f>AG71*'גליון הזנת נתונים אישיים'!D$10</f>
        <v>#REF!</v>
      </c>
      <c r="AI71" s="22">
        <f>'גליון הזנת נתונים אישיים'!D$4*12</f>
        <v>360</v>
      </c>
      <c r="AJ71" s="28" t="e">
        <f t="shared" si="17"/>
        <v>#REF!</v>
      </c>
      <c r="AK71" s="22" t="e">
        <f>IF(Z71=AQ$2,AL70*'גליון הזנת נתונים אישיים'!#REF!,"")</f>
        <v>#REF!</v>
      </c>
      <c r="AL71" s="27" t="e">
        <f t="shared" si="6"/>
        <v>#REF!</v>
      </c>
      <c r="AM71" s="27" t="e">
        <f>SUM(AH$4:AH71)</f>
        <v>#REF!</v>
      </c>
      <c r="AN71" s="27">
        <f>SUM(AI$4:AI71)</f>
        <v>24480</v>
      </c>
      <c r="AO71" s="29" t="str">
        <f>IF(AA71='גליון הזנת נתונים אישיים'!C$9,AJ70,"")</f>
        <v/>
      </c>
      <c r="AP71" s="27" t="e">
        <f>IF(AO71=AJ70,SUM(AD$4:AD70),"")</f>
        <v>#REF!</v>
      </c>
      <c r="AQ71" s="14" t="e">
        <f t="shared" si="20"/>
        <v>#REF!</v>
      </c>
      <c r="AR71" s="14" t="e">
        <f t="shared" si="10"/>
        <v>#REF!</v>
      </c>
      <c r="AS71" s="14" t="e">
        <f t="shared" si="11"/>
        <v>#REF!</v>
      </c>
    </row>
    <row r="72" spans="26:45" ht="14.25" customHeight="1">
      <c r="Z72" s="23" t="str">
        <f>IF(AA72&gt;='גליון הזנת נתונים אישיים'!D$9,AQ$2,"")</f>
        <v>משיכה</v>
      </c>
      <c r="AA72" s="24">
        <f t="shared" si="18"/>
        <v>2089</v>
      </c>
      <c r="AB72" s="25" t="e">
        <f t="shared" si="0"/>
        <v>#REF!</v>
      </c>
      <c r="AC72" s="26"/>
      <c r="AD72" s="26">
        <f>'גליון הזנת נתונים אישיים'!D$5</f>
        <v>18480</v>
      </c>
      <c r="AE72" s="26" t="e">
        <f t="shared" si="19"/>
        <v>#REF!</v>
      </c>
      <c r="AF72" s="26" t="e">
        <f>AE72*'גליון הזנת נתונים אישיים'!D$7</f>
        <v>#REF!</v>
      </c>
      <c r="AG72" s="27" t="e">
        <f t="shared" si="16"/>
        <v>#REF!</v>
      </c>
      <c r="AH72" s="26" t="e">
        <f>AG72*'גליון הזנת נתונים אישיים'!D$10</f>
        <v>#REF!</v>
      </c>
      <c r="AI72" s="22">
        <f>'גליון הזנת נתונים אישיים'!D$4*12</f>
        <v>360</v>
      </c>
      <c r="AJ72" s="28" t="e">
        <f t="shared" si="17"/>
        <v>#REF!</v>
      </c>
      <c r="AK72" s="22" t="e">
        <f>IF(Z72=AQ$2,AL71*'גליון הזנת נתונים אישיים'!#REF!,"")</f>
        <v>#REF!</v>
      </c>
      <c r="AL72" s="27" t="e">
        <f t="shared" si="6"/>
        <v>#REF!</v>
      </c>
      <c r="AM72" s="27" t="e">
        <f>SUM(AH$4:AH72)</f>
        <v>#REF!</v>
      </c>
      <c r="AN72" s="27">
        <f>SUM(AI$4:AI72)</f>
        <v>24840</v>
      </c>
      <c r="AO72" s="29" t="str">
        <f>IF(AA72='גליון הזנת נתונים אישיים'!C$9,AJ71,"")</f>
        <v/>
      </c>
      <c r="AP72" s="27" t="e">
        <f>IF(AO72=AJ71,SUM(AD$4:AD71),"")</f>
        <v>#REF!</v>
      </c>
      <c r="AQ72" s="14" t="e">
        <f t="shared" si="20"/>
        <v>#REF!</v>
      </c>
      <c r="AR72" s="14" t="e">
        <f t="shared" si="10"/>
        <v>#REF!</v>
      </c>
      <c r="AS72" s="14" t="e">
        <f t="shared" si="11"/>
        <v>#REF!</v>
      </c>
    </row>
    <row r="73" spans="26:45" ht="14.25" customHeight="1">
      <c r="Z73" s="23" t="str">
        <f>IF(AA73&gt;='גליון הזנת נתונים אישיים'!D$9,AQ$2,"")</f>
        <v>משיכה</v>
      </c>
      <c r="AA73" s="24">
        <f t="shared" si="18"/>
        <v>2090</v>
      </c>
      <c r="AB73" s="25" t="e">
        <f t="shared" si="0"/>
        <v>#REF!</v>
      </c>
      <c r="AC73" s="26"/>
      <c r="AD73" s="26">
        <f>'גליון הזנת נתונים אישיים'!D$5</f>
        <v>18480</v>
      </c>
      <c r="AE73" s="26" t="e">
        <f t="shared" si="19"/>
        <v>#REF!</v>
      </c>
      <c r="AF73" s="26" t="e">
        <f>AE73*'גליון הזנת נתונים אישיים'!D$7</f>
        <v>#REF!</v>
      </c>
      <c r="AG73" s="27" t="e">
        <f t="shared" si="16"/>
        <v>#REF!</v>
      </c>
      <c r="AH73" s="26" t="e">
        <f>AG73*'גליון הזנת נתונים אישיים'!D$10</f>
        <v>#REF!</v>
      </c>
      <c r="AI73" s="22">
        <f>'גליון הזנת נתונים אישיים'!D$4*12</f>
        <v>360</v>
      </c>
      <c r="AJ73" s="28" t="e">
        <f t="shared" si="17"/>
        <v>#REF!</v>
      </c>
      <c r="AK73" s="22" t="e">
        <f>IF(Z73=AQ$2,AL72*'גליון הזנת נתונים אישיים'!#REF!,"")</f>
        <v>#REF!</v>
      </c>
      <c r="AL73" s="27" t="e">
        <f t="shared" si="6"/>
        <v>#REF!</v>
      </c>
      <c r="AM73" s="27" t="e">
        <f>SUM(AH$4:AH73)</f>
        <v>#REF!</v>
      </c>
      <c r="AN73" s="27">
        <f>SUM(AI$4:AI73)</f>
        <v>25200</v>
      </c>
      <c r="AO73" s="29" t="str">
        <f>IF(AA73='גליון הזנת נתונים אישיים'!C$9,AJ72,"")</f>
        <v/>
      </c>
      <c r="AP73" s="27" t="e">
        <f>IF(AO73=AJ72,SUM(AD$4:AD72),"")</f>
        <v>#REF!</v>
      </c>
      <c r="AQ73" s="14" t="e">
        <f t="shared" si="20"/>
        <v>#REF!</v>
      </c>
      <c r="AR73" s="14" t="e">
        <f t="shared" si="10"/>
        <v>#REF!</v>
      </c>
      <c r="AS73" s="14" t="e">
        <f t="shared" si="11"/>
        <v>#REF!</v>
      </c>
    </row>
    <row r="74" spans="26:45" ht="14.25" customHeight="1">
      <c r="Z74" s="23" t="str">
        <f>IF(AA74&gt;='גליון הזנת נתונים אישיים'!D$9,AQ$2,"")</f>
        <v>משיכה</v>
      </c>
      <c r="AA74" s="24">
        <f t="shared" si="18"/>
        <v>2091</v>
      </c>
      <c r="AB74" s="25" t="e">
        <f t="shared" si="0"/>
        <v>#REF!</v>
      </c>
      <c r="AC74" s="26"/>
      <c r="AD74" s="26">
        <f>'גליון הזנת נתונים אישיים'!D$5</f>
        <v>18480</v>
      </c>
      <c r="AE74" s="26" t="e">
        <f t="shared" si="19"/>
        <v>#REF!</v>
      </c>
      <c r="AF74" s="26" t="e">
        <f>AE74*'גליון הזנת נתונים אישיים'!D$7</f>
        <v>#REF!</v>
      </c>
      <c r="AG74" s="27" t="e">
        <f t="shared" si="16"/>
        <v>#REF!</v>
      </c>
      <c r="AH74" s="26" t="e">
        <f>AG74*'גליון הזנת נתונים אישיים'!D$10</f>
        <v>#REF!</v>
      </c>
      <c r="AI74" s="22">
        <f>'גליון הזנת נתונים אישיים'!D$4*12</f>
        <v>360</v>
      </c>
      <c r="AJ74" s="28" t="e">
        <f t="shared" si="17"/>
        <v>#REF!</v>
      </c>
      <c r="AK74" s="22" t="e">
        <f>IF(Z74=AQ$2,AL73*'גליון הזנת נתונים אישיים'!#REF!,"")</f>
        <v>#REF!</v>
      </c>
      <c r="AL74" s="27" t="e">
        <f t="shared" si="6"/>
        <v>#REF!</v>
      </c>
      <c r="AM74" s="27" t="e">
        <f>SUM(AH$4:AH74)</f>
        <v>#REF!</v>
      </c>
      <c r="AN74" s="27">
        <f>SUM(AI$4:AI74)</f>
        <v>25560</v>
      </c>
      <c r="AO74" s="29" t="str">
        <f>IF(AA74='גליון הזנת נתונים אישיים'!C$9,AJ73,"")</f>
        <v/>
      </c>
      <c r="AP74" s="27" t="e">
        <f>IF(AO74=AJ73,SUM(AD$4:AD73),"")</f>
        <v>#REF!</v>
      </c>
      <c r="AQ74" s="14" t="e">
        <f t="shared" si="20"/>
        <v>#REF!</v>
      </c>
      <c r="AR74" s="14" t="e">
        <f t="shared" si="10"/>
        <v>#REF!</v>
      </c>
      <c r="AS74" s="14" t="e">
        <f t="shared" si="11"/>
        <v>#REF!</v>
      </c>
    </row>
    <row r="75" spans="26:45" ht="14.25" customHeight="1">
      <c r="Z75" s="23" t="str">
        <f>IF(AA75&gt;='גליון הזנת נתונים אישיים'!D$9,AQ$2,"")</f>
        <v>משיכה</v>
      </c>
      <c r="AA75" s="24">
        <f t="shared" si="18"/>
        <v>2092</v>
      </c>
      <c r="AB75" s="25" t="e">
        <f t="shared" si="0"/>
        <v>#REF!</v>
      </c>
      <c r="AC75" s="26"/>
      <c r="AD75" s="26">
        <f>'גליון הזנת נתונים אישיים'!D$5</f>
        <v>18480</v>
      </c>
      <c r="AE75" s="26" t="e">
        <f t="shared" si="19"/>
        <v>#REF!</v>
      </c>
      <c r="AF75" s="26" t="e">
        <f>AE75*'גליון הזנת נתונים אישיים'!D$7</f>
        <v>#REF!</v>
      </c>
      <c r="AG75" s="27" t="e">
        <f t="shared" si="16"/>
        <v>#REF!</v>
      </c>
      <c r="AH75" s="26" t="e">
        <f>AG75*'גליון הזנת נתונים אישיים'!D$10</f>
        <v>#REF!</v>
      </c>
      <c r="AI75" s="22">
        <f>'גליון הזנת נתונים אישיים'!D$4*12</f>
        <v>360</v>
      </c>
      <c r="AJ75" s="28" t="e">
        <f t="shared" si="17"/>
        <v>#REF!</v>
      </c>
      <c r="AK75" s="22" t="e">
        <f>IF(Z75=AQ$2,AL74*'גליון הזנת נתונים אישיים'!#REF!,"")</f>
        <v>#REF!</v>
      </c>
      <c r="AL75" s="27" t="e">
        <f t="shared" si="6"/>
        <v>#REF!</v>
      </c>
      <c r="AM75" s="27" t="e">
        <f>SUM(AH$4:AH75)</f>
        <v>#REF!</v>
      </c>
      <c r="AN75" s="27">
        <f>SUM(AI$4:AI75)</f>
        <v>25920</v>
      </c>
      <c r="AO75" s="29" t="str">
        <f>IF(AA75='גליון הזנת נתונים אישיים'!C$9,AJ74,"")</f>
        <v/>
      </c>
      <c r="AP75" s="27" t="e">
        <f>IF(AO75=AJ74,SUM(AD$4:AD74),"")</f>
        <v>#REF!</v>
      </c>
      <c r="AQ75" s="14" t="e">
        <f t="shared" si="20"/>
        <v>#REF!</v>
      </c>
      <c r="AR75" s="14" t="e">
        <f t="shared" si="10"/>
        <v>#REF!</v>
      </c>
      <c r="AS75" s="14" t="e">
        <f t="shared" si="11"/>
        <v>#REF!</v>
      </c>
    </row>
    <row r="76" spans="26:45" ht="14.25" customHeight="1">
      <c r="Z76" s="23" t="str">
        <f>IF(AA76&gt;='גליון הזנת נתונים אישיים'!D$9,AQ$2,"")</f>
        <v>משיכה</v>
      </c>
      <c r="AA76" s="24">
        <f t="shared" si="18"/>
        <v>2093</v>
      </c>
      <c r="AB76" s="25" t="e">
        <f t="shared" si="0"/>
        <v>#REF!</v>
      </c>
      <c r="AC76" s="26"/>
      <c r="AD76" s="26">
        <f>'גליון הזנת נתונים אישיים'!D$5</f>
        <v>18480</v>
      </c>
      <c r="AE76" s="26" t="e">
        <f t="shared" si="19"/>
        <v>#REF!</v>
      </c>
      <c r="AF76" s="26" t="e">
        <f>AE76*'גליון הזנת נתונים אישיים'!D$7</f>
        <v>#REF!</v>
      </c>
      <c r="AG76" s="27" t="e">
        <f t="shared" si="16"/>
        <v>#REF!</v>
      </c>
      <c r="AH76" s="26" t="e">
        <f>AG76*'גליון הזנת נתונים אישיים'!D$10</f>
        <v>#REF!</v>
      </c>
      <c r="AI76" s="22">
        <f>'גליון הזנת נתונים אישיים'!D$4*12</f>
        <v>360</v>
      </c>
      <c r="AJ76" s="28" t="e">
        <f t="shared" si="17"/>
        <v>#REF!</v>
      </c>
      <c r="AK76" s="22" t="e">
        <f>IF(Z76=AQ$2,AL75*'גליון הזנת נתונים אישיים'!#REF!,"")</f>
        <v>#REF!</v>
      </c>
      <c r="AL76" s="27" t="e">
        <f t="shared" si="6"/>
        <v>#REF!</v>
      </c>
      <c r="AM76" s="27" t="e">
        <f>SUM(AH$4:AH76)</f>
        <v>#REF!</v>
      </c>
      <c r="AN76" s="27">
        <f>SUM(AI$4:AI76)</f>
        <v>26280</v>
      </c>
      <c r="AO76" s="29" t="str">
        <f>IF(AA76='גליון הזנת נתונים אישיים'!C$9,AJ75,"")</f>
        <v/>
      </c>
      <c r="AP76" s="27" t="e">
        <f>IF(AO76=AJ75,SUM(AD$4:AD75),"")</f>
        <v>#REF!</v>
      </c>
      <c r="AQ76" s="14" t="e">
        <f t="shared" si="20"/>
        <v>#REF!</v>
      </c>
      <c r="AR76" s="14" t="e">
        <f t="shared" si="10"/>
        <v>#REF!</v>
      </c>
      <c r="AS76" s="14" t="e">
        <f t="shared" si="11"/>
        <v>#REF!</v>
      </c>
    </row>
    <row r="77" spans="26:45" ht="14.25" customHeight="1">
      <c r="Z77" s="23" t="str">
        <f>IF(AA77&gt;='גליון הזנת נתונים אישיים'!D$9,AQ$2,"")</f>
        <v>משיכה</v>
      </c>
      <c r="AA77" s="24">
        <f t="shared" si="18"/>
        <v>2094</v>
      </c>
      <c r="AB77" s="25" t="e">
        <f t="shared" si="0"/>
        <v>#REF!</v>
      </c>
      <c r="AC77" s="26"/>
      <c r="AD77" s="26">
        <f>'גליון הזנת נתונים אישיים'!D$5</f>
        <v>18480</v>
      </c>
      <c r="AE77" s="26" t="e">
        <f t="shared" si="19"/>
        <v>#REF!</v>
      </c>
      <c r="AF77" s="26" t="e">
        <f>AE77*'גליון הזנת נתונים אישיים'!D$7</f>
        <v>#REF!</v>
      </c>
      <c r="AG77" s="27" t="e">
        <f t="shared" si="16"/>
        <v>#REF!</v>
      </c>
      <c r="AH77" s="26" t="e">
        <f>AG77*'גליון הזנת נתונים אישיים'!D$10</f>
        <v>#REF!</v>
      </c>
      <c r="AI77" s="22">
        <f>'גליון הזנת נתונים אישיים'!D$4*12</f>
        <v>360</v>
      </c>
      <c r="AJ77" s="28" t="e">
        <f t="shared" si="17"/>
        <v>#REF!</v>
      </c>
      <c r="AK77" s="22" t="e">
        <f>IF(Z77=AQ$2,AL76*'גליון הזנת נתונים אישיים'!#REF!,"")</f>
        <v>#REF!</v>
      </c>
      <c r="AL77" s="27" t="e">
        <f t="shared" si="6"/>
        <v>#REF!</v>
      </c>
      <c r="AM77" s="27" t="e">
        <f>SUM(AH$4:AH77)</f>
        <v>#REF!</v>
      </c>
      <c r="AN77" s="27">
        <f>SUM(AI$4:AI77)</f>
        <v>26640</v>
      </c>
      <c r="AO77" s="29" t="str">
        <f>IF(AA77='גליון הזנת נתונים אישיים'!C$9,AJ76,"")</f>
        <v/>
      </c>
      <c r="AP77" s="27" t="e">
        <f>IF(AO77=AJ76,SUM(AD$4:AD76),"")</f>
        <v>#REF!</v>
      </c>
      <c r="AQ77" s="14" t="e">
        <f t="shared" si="20"/>
        <v>#REF!</v>
      </c>
      <c r="AR77" s="14" t="e">
        <f t="shared" si="10"/>
        <v>#REF!</v>
      </c>
      <c r="AS77" s="14" t="e">
        <f t="shared" si="11"/>
        <v>#REF!</v>
      </c>
    </row>
    <row r="78" spans="26:45" ht="14.25" customHeight="1">
      <c r="Z78" s="23" t="str">
        <f>IF(AA78&gt;='גליון הזנת נתונים אישיים'!D$9,AQ$2,"")</f>
        <v>משיכה</v>
      </c>
      <c r="AA78" s="24">
        <f t="shared" si="18"/>
        <v>2095</v>
      </c>
      <c r="AB78" s="25" t="e">
        <f t="shared" si="0"/>
        <v>#REF!</v>
      </c>
      <c r="AC78" s="26"/>
      <c r="AD78" s="26">
        <f>'גליון הזנת נתונים אישיים'!D$5</f>
        <v>18480</v>
      </c>
      <c r="AE78" s="26" t="e">
        <f t="shared" si="19"/>
        <v>#REF!</v>
      </c>
      <c r="AF78" s="26" t="e">
        <f>AE78*'גליון הזנת נתונים אישיים'!D$7</f>
        <v>#REF!</v>
      </c>
      <c r="AG78" s="27" t="e">
        <f t="shared" si="16"/>
        <v>#REF!</v>
      </c>
      <c r="AH78" s="26" t="e">
        <f>AG78*'גליון הזנת נתונים אישיים'!D$10</f>
        <v>#REF!</v>
      </c>
      <c r="AI78" s="22">
        <f>'גליון הזנת נתונים אישיים'!D$4*12</f>
        <v>360</v>
      </c>
      <c r="AJ78" s="28" t="e">
        <f t="shared" si="17"/>
        <v>#REF!</v>
      </c>
      <c r="AK78" s="22" t="e">
        <f>IF(Z78=AQ$2,AL77*'גליון הזנת נתונים אישיים'!#REF!,"")</f>
        <v>#REF!</v>
      </c>
      <c r="AL78" s="27" t="e">
        <f t="shared" si="6"/>
        <v>#REF!</v>
      </c>
      <c r="AM78" s="27" t="e">
        <f>SUM(AH$4:AH78)</f>
        <v>#REF!</v>
      </c>
      <c r="AN78" s="27">
        <f>SUM(AI$4:AI78)</f>
        <v>27000</v>
      </c>
      <c r="AO78" s="29" t="str">
        <f>IF(AA78='גליון הזנת נתונים אישיים'!C$9,AJ77,"")</f>
        <v/>
      </c>
      <c r="AP78" s="27" t="e">
        <f>IF(AO78=AJ77,SUM(AD$4:AD77),"")</f>
        <v>#REF!</v>
      </c>
      <c r="AQ78" s="14" t="e">
        <f t="shared" si="20"/>
        <v>#REF!</v>
      </c>
      <c r="AR78" s="14" t="e">
        <f t="shared" si="10"/>
        <v>#REF!</v>
      </c>
      <c r="AS78" s="14" t="e">
        <f t="shared" si="11"/>
        <v>#REF!</v>
      </c>
    </row>
    <row r="79" spans="26:45" ht="14.25" customHeight="1">
      <c r="Z79" s="23" t="str">
        <f>IF(AA79&gt;='גליון הזנת נתונים אישיים'!D$9,AQ$2,"")</f>
        <v>משיכה</v>
      </c>
      <c r="AA79" s="24">
        <f t="shared" si="18"/>
        <v>2096</v>
      </c>
      <c r="AB79" s="25" t="e">
        <f t="shared" si="0"/>
        <v>#REF!</v>
      </c>
      <c r="AC79" s="26"/>
      <c r="AD79" s="26">
        <f>'גליון הזנת נתונים אישיים'!D$5</f>
        <v>18480</v>
      </c>
      <c r="AE79" s="26" t="e">
        <f t="shared" si="19"/>
        <v>#REF!</v>
      </c>
      <c r="AF79" s="26" t="e">
        <f>AE79*'גליון הזנת נתונים אישיים'!D$7</f>
        <v>#REF!</v>
      </c>
      <c r="AG79" s="27" t="e">
        <f t="shared" si="16"/>
        <v>#REF!</v>
      </c>
      <c r="AH79" s="26" t="e">
        <f>AG79*'גליון הזנת נתונים אישיים'!D$10</f>
        <v>#REF!</v>
      </c>
      <c r="AI79" s="22">
        <f>'גליון הזנת נתונים אישיים'!D$4*12</f>
        <v>360</v>
      </c>
      <c r="AJ79" s="28" t="e">
        <f t="shared" si="17"/>
        <v>#REF!</v>
      </c>
      <c r="AK79" s="22" t="e">
        <f>IF(Z79=AQ$2,AL78*'גליון הזנת נתונים אישיים'!#REF!,"")</f>
        <v>#REF!</v>
      </c>
      <c r="AL79" s="27" t="e">
        <f t="shared" si="6"/>
        <v>#REF!</v>
      </c>
      <c r="AM79" s="27" t="e">
        <f>SUM(AH$4:AH79)</f>
        <v>#REF!</v>
      </c>
      <c r="AN79" s="27">
        <f>SUM(AI$4:AI79)</f>
        <v>27360</v>
      </c>
      <c r="AO79" s="29" t="str">
        <f>IF(AA79='גליון הזנת נתונים אישיים'!C$9,AJ78,"")</f>
        <v/>
      </c>
      <c r="AP79" s="27" t="e">
        <f>IF(AO79=AJ78,SUM(AD$4:AD78),"")</f>
        <v>#REF!</v>
      </c>
      <c r="AQ79" s="14" t="e">
        <f t="shared" si="20"/>
        <v>#REF!</v>
      </c>
      <c r="AR79" s="14" t="e">
        <f t="shared" si="10"/>
        <v>#REF!</v>
      </c>
      <c r="AS79" s="14" t="e">
        <f t="shared" si="11"/>
        <v>#REF!</v>
      </c>
    </row>
    <row r="80" spans="26:45" ht="14.25" customHeight="1">
      <c r="Z80" s="23" t="str">
        <f>IF(AA80&gt;='גליון הזנת נתונים אישיים'!D$9,AQ$2,"")</f>
        <v>משיכה</v>
      </c>
      <c r="AA80" s="24">
        <f t="shared" si="18"/>
        <v>2097</v>
      </c>
      <c r="AB80" s="25" t="e">
        <f t="shared" si="0"/>
        <v>#REF!</v>
      </c>
      <c r="AC80" s="26"/>
      <c r="AD80" s="26">
        <f>'גליון הזנת נתונים אישיים'!D$5</f>
        <v>18480</v>
      </c>
      <c r="AE80" s="26" t="e">
        <f t="shared" si="19"/>
        <v>#REF!</v>
      </c>
      <c r="AF80" s="26" t="e">
        <f>AE80*'גליון הזנת נתונים אישיים'!D$7</f>
        <v>#REF!</v>
      </c>
      <c r="AG80" s="27" t="e">
        <f t="shared" si="16"/>
        <v>#REF!</v>
      </c>
      <c r="AH80" s="26" t="e">
        <f>AG80*'גליון הזנת נתונים אישיים'!D$10</f>
        <v>#REF!</v>
      </c>
      <c r="AI80" s="22">
        <f>'גליון הזנת נתונים אישיים'!D$4*12</f>
        <v>360</v>
      </c>
      <c r="AJ80" s="28" t="e">
        <f t="shared" si="17"/>
        <v>#REF!</v>
      </c>
      <c r="AK80" s="22" t="e">
        <f>IF(Z80=AQ$2,AL79*'גליון הזנת נתונים אישיים'!#REF!,"")</f>
        <v>#REF!</v>
      </c>
      <c r="AL80" s="27" t="e">
        <f t="shared" si="6"/>
        <v>#REF!</v>
      </c>
      <c r="AM80" s="27" t="e">
        <f>SUM(AH$4:AH80)</f>
        <v>#REF!</v>
      </c>
      <c r="AN80" s="27">
        <f>SUM(AI$4:AI80)</f>
        <v>27720</v>
      </c>
      <c r="AO80" s="29" t="str">
        <f>IF(AA80='גליון הזנת נתונים אישיים'!C$9,AJ79,"")</f>
        <v/>
      </c>
      <c r="AP80" s="27" t="e">
        <f>IF(AO80=AJ79,SUM(AD$4:AD79),"")</f>
        <v>#REF!</v>
      </c>
      <c r="AQ80" s="14" t="e">
        <f t="shared" si="20"/>
        <v>#REF!</v>
      </c>
      <c r="AR80" s="14" t="e">
        <f t="shared" si="10"/>
        <v>#REF!</v>
      </c>
      <c r="AS80" s="14" t="e">
        <f t="shared" si="11"/>
        <v>#REF!</v>
      </c>
    </row>
    <row r="81" spans="26:45" ht="14.25" customHeight="1">
      <c r="Z81" s="23" t="str">
        <f>IF(AA81&gt;='גליון הזנת נתונים אישיים'!D$9,AQ$2,"")</f>
        <v>משיכה</v>
      </c>
      <c r="AA81" s="24">
        <f t="shared" si="18"/>
        <v>2098</v>
      </c>
      <c r="AB81" s="25" t="e">
        <f t="shared" si="0"/>
        <v>#REF!</v>
      </c>
      <c r="AC81" s="26"/>
      <c r="AD81" s="26">
        <f>'גליון הזנת נתונים אישיים'!D$5</f>
        <v>18480</v>
      </c>
      <c r="AE81" s="26" t="e">
        <f t="shared" si="19"/>
        <v>#REF!</v>
      </c>
      <c r="AF81" s="26" t="e">
        <f>AE81*'גליון הזנת נתונים אישיים'!D$7</f>
        <v>#REF!</v>
      </c>
      <c r="AG81" s="27" t="e">
        <f t="shared" si="16"/>
        <v>#REF!</v>
      </c>
      <c r="AH81" s="26" t="e">
        <f>AG81*'גליון הזנת נתונים אישיים'!D$10</f>
        <v>#REF!</v>
      </c>
      <c r="AI81" s="22">
        <f>'גליון הזנת נתונים אישיים'!D$4*12</f>
        <v>360</v>
      </c>
      <c r="AJ81" s="28" t="e">
        <f t="shared" si="17"/>
        <v>#REF!</v>
      </c>
      <c r="AK81" s="22" t="e">
        <f>IF(Z81=AQ$2,AL80*'גליון הזנת נתונים אישיים'!#REF!,"")</f>
        <v>#REF!</v>
      </c>
      <c r="AL81" s="27" t="e">
        <f t="shared" si="6"/>
        <v>#REF!</v>
      </c>
      <c r="AM81" s="27" t="e">
        <f>SUM(AH$4:AH81)</f>
        <v>#REF!</v>
      </c>
      <c r="AN81" s="27">
        <f>SUM(AI$4:AI81)</f>
        <v>28080</v>
      </c>
      <c r="AO81" s="29" t="str">
        <f>IF(AA81='גליון הזנת נתונים אישיים'!C$9,AJ80,"")</f>
        <v/>
      </c>
      <c r="AP81" s="27" t="e">
        <f>IF(AO81=AJ80,SUM(AD$4:AD80),"")</f>
        <v>#REF!</v>
      </c>
      <c r="AQ81" s="14" t="e">
        <f t="shared" si="20"/>
        <v>#REF!</v>
      </c>
      <c r="AR81" s="14" t="e">
        <f t="shared" si="10"/>
        <v>#REF!</v>
      </c>
      <c r="AS81" s="14" t="e">
        <f t="shared" si="11"/>
        <v>#REF!</v>
      </c>
    </row>
    <row r="82" spans="26:45" ht="14.25" customHeight="1">
      <c r="Z82" s="23" t="str">
        <f>IF(AA82&gt;='גליון הזנת נתונים אישיים'!D$9,AQ$2,"")</f>
        <v>משיכה</v>
      </c>
      <c r="AA82" s="24">
        <f t="shared" si="18"/>
        <v>2099</v>
      </c>
      <c r="AB82" s="25" t="e">
        <f t="shared" si="0"/>
        <v>#REF!</v>
      </c>
      <c r="AC82" s="26"/>
      <c r="AD82" s="26">
        <f>'גליון הזנת נתונים אישיים'!D$5</f>
        <v>18480</v>
      </c>
      <c r="AE82" s="26" t="e">
        <f t="shared" si="19"/>
        <v>#REF!</v>
      </c>
      <c r="AF82" s="26" t="e">
        <f>AE82*'גליון הזנת נתונים אישיים'!D$7</f>
        <v>#REF!</v>
      </c>
      <c r="AG82" s="27" t="e">
        <f t="shared" si="16"/>
        <v>#REF!</v>
      </c>
      <c r="AH82" s="26" t="e">
        <f>AG82*'גליון הזנת נתונים אישיים'!D$10</f>
        <v>#REF!</v>
      </c>
      <c r="AI82" s="22">
        <f>'גליון הזנת נתונים אישיים'!D$4*12</f>
        <v>360</v>
      </c>
      <c r="AJ82" s="28" t="e">
        <f t="shared" si="17"/>
        <v>#REF!</v>
      </c>
      <c r="AK82" s="22" t="e">
        <f>IF(Z82=AQ$2,AL81*'גליון הזנת נתונים אישיים'!#REF!,"")</f>
        <v>#REF!</v>
      </c>
      <c r="AL82" s="27" t="e">
        <f t="shared" si="6"/>
        <v>#REF!</v>
      </c>
      <c r="AM82" s="27" t="e">
        <f>SUM(AH$4:AH82)</f>
        <v>#REF!</v>
      </c>
      <c r="AN82" s="27">
        <f>SUM(AI$4:AI82)</f>
        <v>28440</v>
      </c>
      <c r="AO82" s="29" t="str">
        <f>IF(AA82='גליון הזנת נתונים אישיים'!C$9,AJ81,"")</f>
        <v/>
      </c>
      <c r="AP82" s="27" t="e">
        <f>IF(AO82=AJ81,SUM(AD$4:AD81),"")</f>
        <v>#REF!</v>
      </c>
      <c r="AQ82" s="14" t="e">
        <f t="shared" si="20"/>
        <v>#REF!</v>
      </c>
      <c r="AR82" s="14" t="e">
        <f t="shared" si="10"/>
        <v>#REF!</v>
      </c>
      <c r="AS82" s="14" t="e">
        <f t="shared" si="11"/>
        <v>#REF!</v>
      </c>
    </row>
    <row r="83" spans="26:45" ht="14.25" customHeight="1">
      <c r="Z83" s="23" t="str">
        <f>IF(AA83&gt;='גליון הזנת נתונים אישיים'!D$9,AQ$2,"")</f>
        <v>משיכה</v>
      </c>
      <c r="AA83" s="24">
        <f t="shared" si="18"/>
        <v>2100</v>
      </c>
      <c r="AB83" s="25" t="e">
        <f t="shared" si="0"/>
        <v>#REF!</v>
      </c>
      <c r="AC83" s="26"/>
      <c r="AD83" s="26">
        <f>'גליון הזנת נתונים אישיים'!D$5</f>
        <v>18480</v>
      </c>
      <c r="AE83" s="26" t="e">
        <f t="shared" si="19"/>
        <v>#REF!</v>
      </c>
      <c r="AF83" s="26" t="e">
        <f>AE83*'גליון הזנת נתונים אישיים'!D$7</f>
        <v>#REF!</v>
      </c>
      <c r="AG83" s="27" t="e">
        <f t="shared" si="16"/>
        <v>#REF!</v>
      </c>
      <c r="AH83" s="26" t="e">
        <f>AG83*'גליון הזנת נתונים אישיים'!D$10</f>
        <v>#REF!</v>
      </c>
      <c r="AI83" s="22">
        <f>'גליון הזנת נתונים אישיים'!D$4*12</f>
        <v>360</v>
      </c>
      <c r="AJ83" s="28" t="e">
        <f t="shared" si="17"/>
        <v>#REF!</v>
      </c>
      <c r="AK83" s="22" t="e">
        <f>IF(Z83=AQ$2,AL82*'גליון הזנת נתונים אישיים'!#REF!,"")</f>
        <v>#REF!</v>
      </c>
      <c r="AL83" s="27" t="e">
        <f t="shared" si="6"/>
        <v>#REF!</v>
      </c>
      <c r="AM83" s="27" t="e">
        <f>SUM(AH$4:AH83)</f>
        <v>#REF!</v>
      </c>
      <c r="AN83" s="27">
        <f>SUM(AI$4:AI83)</f>
        <v>28800</v>
      </c>
      <c r="AO83" s="29" t="str">
        <f>IF(AA83='גליון הזנת נתונים אישיים'!C$9,AJ82,"")</f>
        <v/>
      </c>
      <c r="AP83" s="27" t="e">
        <f>IF(AO83=AJ82,SUM(AD$4:AD82),"")</f>
        <v>#REF!</v>
      </c>
      <c r="AQ83" s="14" t="e">
        <f t="shared" si="20"/>
        <v>#REF!</v>
      </c>
      <c r="AR83" s="14" t="e">
        <f t="shared" si="10"/>
        <v>#REF!</v>
      </c>
      <c r="AS83" s="14" t="e">
        <f t="shared" si="11"/>
        <v>#REF!</v>
      </c>
    </row>
    <row r="84" spans="26:45" ht="14.25" customHeight="1">
      <c r="Z84" s="23" t="str">
        <f>IF(AA84&gt;='גליון הזנת נתונים אישיים'!D$9,AQ$2,"")</f>
        <v>משיכה</v>
      </c>
      <c r="AA84" s="24">
        <f t="shared" si="18"/>
        <v>2101</v>
      </c>
      <c r="AB84" s="25" t="e">
        <f t="shared" si="0"/>
        <v>#REF!</v>
      </c>
      <c r="AC84" s="26"/>
      <c r="AD84" s="26">
        <f>'גליון הזנת נתונים אישיים'!D$5</f>
        <v>18480</v>
      </c>
      <c r="AE84" s="26" t="e">
        <f t="shared" si="19"/>
        <v>#REF!</v>
      </c>
      <c r="AF84" s="26" t="e">
        <f>AE84*'גליון הזנת נתונים אישיים'!D$7</f>
        <v>#REF!</v>
      </c>
      <c r="AG84" s="27" t="e">
        <f t="shared" si="16"/>
        <v>#REF!</v>
      </c>
      <c r="AH84" s="26" t="e">
        <f>AG84*'גליון הזנת נתונים אישיים'!D$10</f>
        <v>#REF!</v>
      </c>
      <c r="AI84" s="22">
        <f>'גליון הזנת נתונים אישיים'!D$4*12</f>
        <v>360</v>
      </c>
      <c r="AJ84" s="28" t="e">
        <f t="shared" si="17"/>
        <v>#REF!</v>
      </c>
      <c r="AK84" s="22" t="e">
        <f>IF(Z84=AQ$2,AL83*'גליון הזנת נתונים אישיים'!#REF!,"")</f>
        <v>#REF!</v>
      </c>
      <c r="AL84" s="27" t="e">
        <f t="shared" si="6"/>
        <v>#REF!</v>
      </c>
      <c r="AM84" s="27" t="e">
        <f>SUM(AH$4:AH84)</f>
        <v>#REF!</v>
      </c>
      <c r="AN84" s="27">
        <f>SUM(AI$4:AI84)</f>
        <v>29160</v>
      </c>
      <c r="AO84" s="29" t="str">
        <f>IF(AA84='גליון הזנת נתונים אישיים'!C$9,AJ83,"")</f>
        <v/>
      </c>
      <c r="AP84" s="27" t="e">
        <f>IF(AO84=AJ83,SUM(AD$4:AD83),"")</f>
        <v>#REF!</v>
      </c>
      <c r="AQ84" s="14" t="e">
        <f t="shared" si="20"/>
        <v>#REF!</v>
      </c>
      <c r="AR84" s="14" t="e">
        <f t="shared" si="10"/>
        <v>#REF!</v>
      </c>
      <c r="AS84" s="14" t="e">
        <f t="shared" si="11"/>
        <v>#REF!</v>
      </c>
    </row>
    <row r="85" spans="26:45" ht="14.25" customHeight="1"/>
    <row r="86" spans="26:45" ht="14.25" customHeight="1"/>
    <row r="87" spans="26:45" ht="14.25" customHeight="1"/>
    <row r="88" spans="26:45" ht="14.25" customHeight="1"/>
    <row r="89" spans="26:45" ht="14.25" customHeight="1"/>
    <row r="90" spans="26:45" ht="14.25" customHeight="1"/>
    <row r="91" spans="26:45" ht="14.25" customHeight="1"/>
    <row r="92" spans="26:45" ht="14.25" customHeight="1"/>
    <row r="93" spans="26:45" ht="14.25" customHeight="1"/>
    <row r="94" spans="26:45" ht="14.25" customHeight="1"/>
    <row r="95" spans="26:45" ht="14.25" customHeight="1"/>
    <row r="96" spans="26:45"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גליון הזנת נתונים אישיים</vt:lpstr>
      <vt:lpstr>גיליון חישובים קרן השתלמות</vt:lpstr>
      <vt:lpstr>גיליון חישובים תיק השקעות</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מועדון הלוטוס</dc:creator>
  <cp:lastModifiedBy>מועדון הלוטוס</cp:lastModifiedBy>
  <dcterms:created xsi:type="dcterms:W3CDTF">2021-10-06T18:15:53Z</dcterms:created>
  <dcterms:modified xsi:type="dcterms:W3CDTF">2021-10-06T19:08:25Z</dcterms:modified>
</cp:coreProperties>
</file>