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tables/table19.xml" ContentType="application/vnd.openxmlformats-officedocument.spreadsheetml.table+xml"/>
  <Override PartName="/xl/tables/table20.xml" ContentType="application/vnd.openxmlformats-officedocument.spreadsheetml.table+xml"/>
  <Override PartName="/xl/tables/table21.xml" ContentType="application/vnd.openxmlformats-officedocument.spreadsheetml.table+xml"/>
  <Override PartName="/xl/tables/table22.xml" ContentType="application/vnd.openxmlformats-officedocument.spreadsheetml.table+xml"/>
  <Override PartName="/xl/tables/table23.xml" ContentType="application/vnd.openxmlformats-officedocument.spreadsheetml.table+xml"/>
  <Override PartName="/xl/tables/table24.xml" ContentType="application/vnd.openxmlformats-officedocument.spreadsheetml.table+xml"/>
  <Override PartName="/xl/tables/table25.xml" ContentType="application/vnd.openxmlformats-officedocument.spreadsheetml.table+xml"/>
  <Override PartName="/xl/tables/table26.xml" ContentType="application/vnd.openxmlformats-officedocument.spreadsheetml.table+xml"/>
  <Override PartName="/xl/tables/table27.xml" ContentType="application/vnd.openxmlformats-officedocument.spreadsheetml.table+xml"/>
  <Override PartName="/xl/tables/table28.xml" ContentType="application/vnd.openxmlformats-officedocument.spreadsheetml.table+xml"/>
  <Override PartName="/xl/tables/table29.xml" ContentType="application/vnd.openxmlformats-officedocument.spreadsheetml.table+xml"/>
  <Override PartName="/xl/tables/table30.xml" ContentType="application/vnd.openxmlformats-officedocument.spreadsheetml.table+xml"/>
  <Override PartName="/xl/tables/table31.xml" ContentType="application/vnd.openxmlformats-officedocument.spreadsheetml.table+xml"/>
  <Override PartName="/xl/tables/table3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ישראל\Downloads\"/>
    </mc:Choice>
  </mc:AlternateContent>
  <xr:revisionPtr revIDLastSave="0" documentId="13_ncr:1_{6157A2FA-1D33-4D9A-8AF9-3F8EA229A94E}" xr6:coauthVersionLast="45" xr6:coauthVersionMax="45" xr10:uidLastSave="{00000000-0000-0000-0000-000000000000}"/>
  <bookViews>
    <workbookView xWindow="-110" yWindow="-110" windowWidth="19420" windowHeight="10420" xr2:uid="{D3F78BE7-1B9E-44D9-A890-43E4E6E2D7E0}"/>
  </bookViews>
  <sheets>
    <sheet name="השוואה" sheetId="1" r:id="rId1"/>
  </sheets>
  <definedNames>
    <definedName name="השוואת_מסלולים_כשרים_למקבילים___חודש_אחרון">#REF!</definedName>
    <definedName name="השוואת_מסלולים_כשרים_למקבילים___כל_התקופות___תשואות_ויתרות">#REF!</definedName>
    <definedName name="השוואת_מסלולים_כשרים_למקבילים___מהקמת_תשואה_כהלכה">#REF!</definedName>
    <definedName name="השוואת_מסלולים_כשרים_למקבילים___מיום_הקמת_המסלולים_הכשרים">#REF!</definedName>
    <definedName name="השוואת_מסלולים_כשרים_למקבילים___שנה_אחרונה">#REF!</definedName>
    <definedName name="השוואת_מסלולים_כשרים_למקבילים___תשואות_מהקמת_תשואה_כהלכה">#REF!</definedName>
    <definedName name="מסלולים_כשרים___סיכום">#REF!</definedName>
    <definedName name="תשואות_ויתרות_מסלולים_כשרים___חודש_אחרון">#REF!</definedName>
    <definedName name="תשואות_ויתרות_מסלולים_כשרים___מהקמת_תשואה_כהלכה">#REF!</definedName>
    <definedName name="תשואות_ויתרות_מסלולים_כשרים___שנה_אחרונה">#REF!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T52" i="1" l="1"/>
  <c r="P52" i="1"/>
  <c r="X51" i="1"/>
  <c r="T51" i="1"/>
  <c r="H51" i="1"/>
  <c r="X50" i="1"/>
  <c r="T50" i="1"/>
  <c r="L50" i="1"/>
  <c r="D50" i="1"/>
  <c r="X49" i="1"/>
  <c r="P49" i="1"/>
  <c r="H49" i="1"/>
  <c r="D49" i="1"/>
  <c r="X48" i="1"/>
  <c r="P48" i="1"/>
  <c r="L48" i="1"/>
  <c r="X47" i="1"/>
  <c r="T47" i="1"/>
  <c r="P47" i="1"/>
  <c r="T46" i="1"/>
  <c r="P46" i="1"/>
  <c r="L46" i="1"/>
  <c r="D46" i="1"/>
  <c r="P45" i="1"/>
  <c r="H45" i="1"/>
  <c r="X44" i="1"/>
  <c r="T44" i="1"/>
  <c r="P44" i="1"/>
  <c r="L44" i="1"/>
  <c r="H44" i="1"/>
  <c r="X43" i="1"/>
  <c r="H43" i="1"/>
  <c r="X42" i="1"/>
  <c r="T42" i="1"/>
  <c r="L42" i="1"/>
  <c r="H42" i="1"/>
  <c r="D42" i="1"/>
  <c r="X41" i="1"/>
  <c r="H41" i="1"/>
  <c r="D41" i="1"/>
  <c r="Z53" i="1"/>
  <c r="S53" i="1"/>
  <c r="J53" i="1"/>
  <c r="F53" i="1"/>
  <c r="X34" i="1"/>
  <c r="T34" i="1"/>
  <c r="L34" i="1"/>
  <c r="H34" i="1"/>
  <c r="T33" i="1"/>
  <c r="P33" i="1"/>
  <c r="X32" i="1"/>
  <c r="H32" i="1"/>
  <c r="X31" i="1"/>
  <c r="T31" i="1"/>
  <c r="L31" i="1"/>
  <c r="H31" i="1"/>
  <c r="D31" i="1"/>
  <c r="AD35" i="1"/>
  <c r="AC35" i="1"/>
  <c r="X30" i="1"/>
  <c r="S35" i="1"/>
  <c r="R35" i="1"/>
  <c r="O35" i="1"/>
  <c r="F35" i="1"/>
  <c r="T24" i="1"/>
  <c r="P24" i="1"/>
  <c r="L24" i="1"/>
  <c r="D24" i="1"/>
  <c r="P23" i="1"/>
  <c r="H23" i="1"/>
  <c r="D23" i="1"/>
  <c r="X22" i="1"/>
  <c r="T22" i="1"/>
  <c r="P22" i="1"/>
  <c r="X21" i="1"/>
  <c r="T21" i="1"/>
  <c r="L21" i="1"/>
  <c r="H21" i="1"/>
  <c r="D21" i="1"/>
  <c r="X20" i="1"/>
  <c r="H20" i="1"/>
  <c r="X19" i="1"/>
  <c r="T19" i="1"/>
  <c r="L19" i="1"/>
  <c r="H19" i="1"/>
  <c r="D19" i="1"/>
  <c r="P18" i="1"/>
  <c r="L18" i="1"/>
  <c r="H18" i="1"/>
  <c r="D18" i="1"/>
  <c r="AD25" i="1"/>
  <c r="AA25" i="1"/>
  <c r="X17" i="1"/>
  <c r="O25" i="1"/>
  <c r="P17" i="1"/>
  <c r="T11" i="1"/>
  <c r="P11" i="1"/>
  <c r="X10" i="1"/>
  <c r="H10" i="1"/>
  <c r="X9" i="1"/>
  <c r="T9" i="1"/>
  <c r="L9" i="1"/>
  <c r="H9" i="1"/>
  <c r="D9" i="1"/>
  <c r="X8" i="1"/>
  <c r="H8" i="1"/>
  <c r="D8" i="1"/>
  <c r="P7" i="1"/>
  <c r="H7" i="1"/>
  <c r="X6" i="1"/>
  <c r="T5" i="1"/>
  <c r="P5" i="1"/>
  <c r="Z12" i="1"/>
  <c r="P4" i="1"/>
  <c r="L4" i="1"/>
  <c r="D4" i="1"/>
  <c r="B12" i="1" l="1"/>
  <c r="O12" i="1"/>
  <c r="AD12" i="1"/>
  <c r="P6" i="1"/>
  <c r="L7" i="1"/>
  <c r="H11" i="1"/>
  <c r="D17" i="1"/>
  <c r="D25" i="1" s="1"/>
  <c r="T17" i="1"/>
  <c r="T25" i="1" s="1"/>
  <c r="L20" i="1"/>
  <c r="T23" i="1"/>
  <c r="D30" i="1"/>
  <c r="L40" i="1"/>
  <c r="D45" i="1"/>
  <c r="R12" i="1"/>
  <c r="D5" i="1"/>
  <c r="L8" i="1"/>
  <c r="L10" i="1"/>
  <c r="X11" i="1"/>
  <c r="H17" i="1"/>
  <c r="T18" i="1"/>
  <c r="P19" i="1"/>
  <c r="P25" i="1" s="1"/>
  <c r="P20" i="1"/>
  <c r="P21" i="1"/>
  <c r="L22" i="1"/>
  <c r="X23" i="1"/>
  <c r="H24" i="1"/>
  <c r="X24" i="1"/>
  <c r="D32" i="1"/>
  <c r="T32" i="1"/>
  <c r="D33" i="1"/>
  <c r="D35" i="1" s="1"/>
  <c r="P34" i="1"/>
  <c r="N53" i="1"/>
  <c r="AA53" i="1"/>
  <c r="L41" i="1"/>
  <c r="L43" i="1"/>
  <c r="T45" i="1"/>
  <c r="D47" i="1"/>
  <c r="H50" i="1"/>
  <c r="H52" i="1"/>
  <c r="F12" i="1"/>
  <c r="G25" i="1"/>
  <c r="G35" i="1"/>
  <c r="O53" i="1"/>
  <c r="AC53" i="1"/>
  <c r="X45" i="1"/>
  <c r="H46" i="1"/>
  <c r="X46" i="1"/>
  <c r="H47" i="1"/>
  <c r="D48" i="1"/>
  <c r="L49" i="1"/>
  <c r="L51" i="1"/>
  <c r="X52" i="1"/>
  <c r="G12" i="1"/>
  <c r="X4" i="1"/>
  <c r="H5" i="1"/>
  <c r="D6" i="1"/>
  <c r="T6" i="1"/>
  <c r="D7" i="1"/>
  <c r="P8" i="1"/>
  <c r="P12" i="1" s="1"/>
  <c r="P9" i="1"/>
  <c r="P10" i="1"/>
  <c r="L11" i="1"/>
  <c r="J25" i="1"/>
  <c r="X18" i="1"/>
  <c r="D20" i="1"/>
  <c r="T20" i="1"/>
  <c r="L23" i="1"/>
  <c r="H30" i="1"/>
  <c r="H33" i="1"/>
  <c r="H35" i="1" s="1"/>
  <c r="D34" i="1"/>
  <c r="B53" i="1"/>
  <c r="P40" i="1"/>
  <c r="AD53" i="1"/>
  <c r="P41" i="1"/>
  <c r="P42" i="1"/>
  <c r="P43" i="1"/>
  <c r="AC12" i="1"/>
  <c r="S12" i="1"/>
  <c r="H4" i="1"/>
  <c r="X5" i="1"/>
  <c r="H6" i="1"/>
  <c r="T7" i="1"/>
  <c r="K25" i="1"/>
  <c r="Z25" i="1"/>
  <c r="D22" i="1"/>
  <c r="L30" i="1"/>
  <c r="Z35" i="1"/>
  <c r="L32" i="1"/>
  <c r="X33" i="1"/>
  <c r="X35" i="1" s="1"/>
  <c r="C53" i="1"/>
  <c r="T40" i="1"/>
  <c r="L45" i="1"/>
  <c r="L53" i="1" s="1"/>
  <c r="L47" i="1"/>
  <c r="H48" i="1"/>
  <c r="T48" i="1"/>
  <c r="P50" i="1"/>
  <c r="P51" i="1"/>
  <c r="L52" i="1"/>
  <c r="AA35" i="1"/>
  <c r="K12" i="1"/>
  <c r="AA12" i="1"/>
  <c r="L5" i="1"/>
  <c r="L6" i="1"/>
  <c r="X7" i="1"/>
  <c r="T8" i="1"/>
  <c r="D10" i="1"/>
  <c r="T10" i="1"/>
  <c r="D11" i="1"/>
  <c r="D12" i="1" s="1"/>
  <c r="AC25" i="1"/>
  <c r="H22" i="1"/>
  <c r="H25" i="1" s="1"/>
  <c r="P30" i="1"/>
  <c r="P31" i="1"/>
  <c r="P32" i="1"/>
  <c r="L33" i="1"/>
  <c r="G53" i="1"/>
  <c r="X40" i="1"/>
  <c r="X53" i="1" s="1"/>
  <c r="T41" i="1"/>
  <c r="T53" i="1" s="1"/>
  <c r="D43" i="1"/>
  <c r="T43" i="1"/>
  <c r="D44" i="1"/>
  <c r="B25" i="1"/>
  <c r="R25" i="1"/>
  <c r="T49" i="1"/>
  <c r="D51" i="1"/>
  <c r="D52" i="1"/>
  <c r="X25" i="1"/>
  <c r="X12" i="1"/>
  <c r="H12" i="1"/>
  <c r="L35" i="1"/>
  <c r="L12" i="1"/>
  <c r="T4" i="1"/>
  <c r="T12" i="1" s="1"/>
  <c r="L17" i="1"/>
  <c r="L25" i="1" s="1"/>
  <c r="J35" i="1"/>
  <c r="D40" i="1"/>
  <c r="R53" i="1"/>
  <c r="C25" i="1"/>
  <c r="N25" i="1"/>
  <c r="K35" i="1"/>
  <c r="J12" i="1"/>
  <c r="T30" i="1"/>
  <c r="T35" i="1" s="1"/>
  <c r="B35" i="1"/>
  <c r="F25" i="1"/>
  <c r="C35" i="1"/>
  <c r="N35" i="1"/>
  <c r="H40" i="1"/>
  <c r="K53" i="1"/>
  <c r="C12" i="1"/>
  <c r="N12" i="1"/>
  <c r="S25" i="1"/>
  <c r="H53" i="1" l="1"/>
  <c r="P53" i="1"/>
  <c r="D53" i="1"/>
  <c r="P35" i="1"/>
</calcChain>
</file>

<file path=xl/sharedStrings.xml><?xml version="1.0" encoding="utf-8"?>
<sst xmlns="http://schemas.openxmlformats.org/spreadsheetml/2006/main" count="168" uniqueCount="53">
  <si>
    <t>מסלולי פנסיה</t>
  </si>
  <si>
    <t>חודש אחרון</t>
  </si>
  <si>
    <t>שנה אחרונה</t>
  </si>
  <si>
    <t>מהקמת תשואה כהלכה</t>
  </si>
  <si>
    <t>ב-3 השנים האחרונות</t>
  </si>
  <si>
    <t>מהקמת המסלול הכשר</t>
  </si>
  <si>
    <t>פער חודשי ממוצע מהקמת המסלול הכשר</t>
  </si>
  <si>
    <t>אחוז חשיפה למניות - חודש אחרון</t>
  </si>
  <si>
    <t>אחוז חשיפה למניות - ממוצע</t>
  </si>
  <si>
    <t>שם חברה/מסלולים</t>
  </si>
  <si>
    <t>הלכה</t>
  </si>
  <si>
    <t>כללי</t>
  </si>
  <si>
    <t>פער בתשואה</t>
  </si>
  <si>
    <t>פער שנתי ממוצע</t>
  </si>
  <si>
    <t>אלטשולר שחם פנסיה מקיפה</t>
  </si>
  <si>
    <t>הפניקס פנסיה מקיפה*</t>
  </si>
  <si>
    <t>הראל פנסיה מקיפה</t>
  </si>
  <si>
    <t>כלל פנסיה מקיפה</t>
  </si>
  <si>
    <t>מגדל פנסיה מקיפה</t>
  </si>
  <si>
    <t>איילון מיטב פנסיה מקיפה</t>
  </si>
  <si>
    <t>מנורה מבטחים פנסיה מקיפה</t>
  </si>
  <si>
    <t>פסגות פנסיה מקיפה*</t>
  </si>
  <si>
    <t>ממוצע</t>
  </si>
  <si>
    <t>*שיעור החשיפה למניות במסלול ההלכה שונה משיעור החשיפה במסלול הכללי המקביל</t>
  </si>
  <si>
    <t>מסלולי חיסכון לכל ילד</t>
  </si>
  <si>
    <t>אלטשולר שחם קופת גמל להשקעה - חסכון לילד</t>
  </si>
  <si>
    <t>אקסלנס קופת גמל להשקעה - חסכון לילד</t>
  </si>
  <si>
    <t>הלמן-אלדובי קופת גמל להשקעה - חסכון לילד</t>
  </si>
  <si>
    <t>הראל קופת גמל להשקעה - חסכון לילד</t>
  </si>
  <si>
    <t>מגדל קופת גמל להשקעה - חסכון לילד</t>
  </si>
  <si>
    <t>מיטב דש קופת גמל להשקעה - חסכון לילד</t>
  </si>
  <si>
    <t>מנורה מבטחים קופת גמל להשקעה - חסכון לילד*</t>
  </si>
  <si>
    <t>פסגות קופת גמל להשקעה - חסכון לילד</t>
  </si>
  <si>
    <t>מסלולי קופות גמל להשקעה</t>
  </si>
  <si>
    <t>אלטשולר שחם קופת גמל להשקעה</t>
  </si>
  <si>
    <t>כלל קופת גמל להשקעה</t>
  </si>
  <si>
    <t>מגדל קופת גמל להשקעה</t>
  </si>
  <si>
    <t>מיטב דש קופת גמל להשקעה</t>
  </si>
  <si>
    <t>מנורה מבטחים קופת גמל להשקעה</t>
  </si>
  <si>
    <t>מסלולי קרנות השתלמות</t>
  </si>
  <si>
    <t>אלטשולר שחם קרן השתלמות</t>
  </si>
  <si>
    <t>אקסלנס קרן השתלמות</t>
  </si>
  <si>
    <t>הראל קרן השתלמות</t>
  </si>
  <si>
    <t>כלל קרן השתלמות</t>
  </si>
  <si>
    <t>מגדל קרן השתלמות</t>
  </si>
  <si>
    <t>מורים וגננות קרן השתלמות מסלול מקוצר</t>
  </si>
  <si>
    <t>מורים וגננות קרן השתלמות מסלול רגיל</t>
  </si>
  <si>
    <t>מורים על יסודי קרן השתלמות מסלול מקוצר</t>
  </si>
  <si>
    <t>מורים על יסודי קרן השתלמות מסלול רגיל</t>
  </si>
  <si>
    <t>מורים תיכוניים קרן השתלמות מסלול מקוצר</t>
  </si>
  <si>
    <t>מורים תיכוניים קרן השתלמות מסלול רגיל</t>
  </si>
  <si>
    <t>מיטב דש קרן השתלמות</t>
  </si>
  <si>
    <t>פסגות קרן השתלמות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</si>
</sst>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Arial"/>
      <family val="2"/>
      <scheme val="minor"/>
    </font>
    <font>
      <sz val="11"/>
      <color theme="1"/>
      <name val="Arial"/>
      <family val="2"/>
      <charset val="177"/>
      <scheme val="minor"/>
    </font>
    <font>
      <b/>
      <sz val="11"/>
      <color theme="0"/>
      <name val="Arial"/>
      <family val="2"/>
      <charset val="177"/>
      <scheme val="minor"/>
    </font>
    <font>
      <b/>
      <sz val="14"/>
      <color theme="1"/>
      <name val="Arial"/>
      <family val="2"/>
      <scheme val="minor"/>
    </font>
    <font>
      <b/>
      <sz val="12"/>
      <color theme="1"/>
      <name val="Arial"/>
      <family val="2"/>
      <scheme val="minor"/>
    </font>
    <font>
      <b/>
      <sz val="11"/>
      <color theme="1"/>
      <name val="Arial"/>
      <family val="2"/>
      <scheme val="minor"/>
    </font>
    <font>
      <sz val="8"/>
      <color theme="1"/>
      <name val="Arial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A5A5A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</fills>
  <borders count="2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">
    <xf numFmtId="0" fontId="0" fillId="0" borderId="0"/>
    <xf numFmtId="0" fontId="2" fillId="2" borderId="1" applyNumberFormat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</cellStyleXfs>
  <cellXfs count="14">
    <xf numFmtId="0" fontId="0" fillId="0" borderId="0" xfId="0"/>
    <xf numFmtId="0" fontId="3" fillId="4" borderId="0" xfId="3" applyFont="1"/>
    <xf numFmtId="10" fontId="0" fillId="0" borderId="0" xfId="0" applyNumberFormat="1"/>
    <xf numFmtId="2" fontId="2" fillId="2" borderId="1" xfId="1" applyNumberFormat="1"/>
    <xf numFmtId="10" fontId="2" fillId="2" borderId="1" xfId="1" applyNumberFormat="1"/>
    <xf numFmtId="2" fontId="0" fillId="0" borderId="0" xfId="0" applyNumberFormat="1"/>
    <xf numFmtId="0" fontId="6" fillId="0" borderId="0" xfId="0" applyFont="1" applyAlignment="1">
      <alignment horizontal="right" wrapText="1"/>
    </xf>
    <xf numFmtId="10" fontId="2" fillId="2" borderId="1" xfId="0" applyNumberFormat="1" applyFont="1" applyFill="1" applyBorder="1"/>
    <xf numFmtId="10" fontId="0" fillId="2" borderId="1" xfId="1" applyNumberFormat="1" applyFont="1"/>
    <xf numFmtId="10" fontId="5" fillId="3" borderId="0" xfId="2" applyNumberFormat="1" applyFont="1" applyAlignment="1">
      <alignment horizontal="center"/>
    </xf>
    <xf numFmtId="10" fontId="4" fillId="3" borderId="0" xfId="2" applyNumberFormat="1" applyFont="1" applyAlignment="1">
      <alignment horizontal="center"/>
    </xf>
    <xf numFmtId="0" fontId="3" fillId="3" borderId="0" xfId="2" applyFont="1" applyAlignment="1">
      <alignment horizontal="center"/>
    </xf>
    <xf numFmtId="10" fontId="3" fillId="3" borderId="0" xfId="2" applyNumberFormat="1" applyFont="1" applyAlignment="1">
      <alignment horizontal="center"/>
    </xf>
    <xf numFmtId="10" fontId="4" fillId="3" borderId="0" xfId="2" applyNumberFormat="1" applyFont="1" applyAlignment="1">
      <alignment horizontal="center" vertical="center"/>
    </xf>
  </cellXfs>
  <cellStyles count="4">
    <cellStyle name="60% - הדגשה1" xfId="2" builtinId="32"/>
    <cellStyle name="60% - הדגשה2" xfId="3" builtinId="36"/>
    <cellStyle name="Normal" xfId="0" builtinId="0"/>
    <cellStyle name="תא מסומן" xfId="1" builtinId="23"/>
  </cellStyles>
  <dxfs count="172"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  <dxf>
      <numFmt numFmtId="14" formatCode="0.00%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FF56AED-7AFB-441E-B4F4-15425CE04D96}" name="טבלה730" displayName="טבלה730" ref="A3:D11" totalsRowShown="0">
  <autoFilter ref="A3:D11" xr:uid="{5065B118-436A-425C-B06D-17FF7B44A93D}"/>
  <tableColumns count="4">
    <tableColumn id="1" xr3:uid="{B6742F4D-15CB-4D57-A5A1-F17B9F5A2E95}" name="שם חברה/מסלולים"/>
    <tableColumn id="2" xr3:uid="{F2522404-37F7-45AA-8405-10C14C12057B}" name="הלכה" dataDxfId="171"/>
    <tableColumn id="3" xr3:uid="{6F11C9EF-7523-4671-8B2C-DF4444197021}" name="כללי" dataDxfId="170"/>
    <tableColumn id="4" xr3:uid="{6F277971-BE26-4C29-A793-22B9CE5CF8E4}" name="פער בתשואה" dataDxfId="169">
      <calculatedColumnFormula>(B4-C4)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E84D3B8-E305-47F9-BE1E-4561832CA819}" name="טבלה831" displayName="טבלה831" ref="F3:H11" totalsRowShown="0" headerRowDxfId="168" dataDxfId="167">
  <autoFilter ref="F3:H11" xr:uid="{DBFA4A57-EE63-4434-AD95-5B2E5966DF8A}"/>
  <tableColumns count="3">
    <tableColumn id="1" xr3:uid="{7B01F8BB-94F5-4241-AFD1-8786DC7A1E7E}" name="הלכה" dataDxfId="166"/>
    <tableColumn id="2" xr3:uid="{8AB7429C-AE19-41F8-AD73-ED34963927E7}" name="כללי" dataDxfId="165"/>
    <tableColumn id="3" xr3:uid="{310D429D-AD04-4A1C-BA5D-600F4009D037}" name="פער בתשואה" dataDxfId="164">
      <calculatedColumnFormula>(F4-G4)</calculatedColumnFormula>
    </tableColumn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C1755C80-7F1D-4A2D-B178-88005C9A1B84}" name="טבלה932" displayName="טבלה932" ref="J3:L11" totalsRowShown="0" headerRowDxfId="163" dataDxfId="162">
  <autoFilter ref="J3:L11" xr:uid="{AB7D900A-3566-43DD-B4D2-527B546C6146}"/>
  <tableColumns count="3">
    <tableColumn id="1" xr3:uid="{2AF51FC1-4C2C-4EFF-85F7-F56B7E35FA52}" name="הלכה" dataDxfId="161"/>
    <tableColumn id="2" xr3:uid="{C5F21A2F-069B-4189-8EED-15E5E304B013}" name="כללי" dataDxfId="160"/>
    <tableColumn id="3" xr3:uid="{16709C7C-E6E8-4D3E-8C52-880A26057334}" name="פער בתשואה" dataDxfId="159">
      <calculatedColumnFormula>(J4-K4)</calculatedColumnFormula>
    </tableColumn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AC2A3529-BFF7-4CC7-9AF8-FC69C1D3A3D1}" name="טבלה91133" displayName="טבלה91133" ref="V3:X12" totalsRowCount="1" totalsRowCellStyle="תא מסומן">
  <autoFilter ref="V3:X11" xr:uid="{C43472CA-E954-49E0-832E-8FA7FF159FCC}"/>
  <tableColumns count="3">
    <tableColumn id="1" xr3:uid="{A55CA571-6FC7-4B26-B695-1E34B7621D96}" name="הלכה" dataDxfId="158" totalsRowDxfId="157" totalsRowCellStyle="תא מסומן"/>
    <tableColumn id="2" xr3:uid="{07F4A594-F8FE-4567-9C11-161DACEB8E9B}" name="כללי" dataDxfId="156" totalsRowDxfId="155" totalsRowCellStyle="תא מסומן"/>
    <tableColumn id="3" xr3:uid="{79FF7E83-C4F8-48A6-96B0-F1975FDD4B12}" name="פער שנתי ממוצע" totalsRowFunction="average" dataDxfId="154" totalsRowDxfId="153" totalsRowCellStyle="תא מסומן">
      <calculatedColumnFormula>(V4-W4)*12</calculatedColumnFormula>
    </tableColumn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31AC3402-EA98-46C6-8926-BECC3E6DD476}" name="טבלה1234" displayName="טבלה1234" ref="AC3:AD12" totalsRowCount="1" headerRowDxfId="152" dataDxfId="151" totalsRowDxfId="150" totalsRowCellStyle="תא מסומן">
  <autoFilter ref="AC3:AD11" xr:uid="{8C22BFDE-57DE-431A-9953-89485F205A7F}"/>
  <tableColumns count="2">
    <tableColumn id="1" xr3:uid="{0DCBC477-6271-44E4-A21C-4B13F74A79A5}" name="הלכה" totalsRowFunction="custom" dataDxfId="149" totalsRowDxfId="148" totalsRowCellStyle="תא מסומן">
      <totalsRowFormula>AVERAGE(AC4:AC11)</totalsRowFormula>
    </tableColumn>
    <tableColumn id="2" xr3:uid="{827E18B7-59BC-42C0-B8A3-5A1C1C62CF35}" name="כללי" totalsRowFunction="average" dataDxfId="147" totalsRowDxfId="146" totalsRowCellStyle="תא מסומן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6E1112A5-CC23-4040-92AC-31F346EC5D11}" name="טבלה71435" displayName="טבלה71435" ref="A16:D24" totalsRowShown="0">
  <autoFilter ref="A16:D24" xr:uid="{019508CA-08B1-4D33-8BFB-97B86FAD8364}"/>
  <tableColumns count="4">
    <tableColumn id="1" xr3:uid="{8BB83B8C-EE2E-408A-A07E-3DD003E67B0C}" name="שם חברה/מסלולים"/>
    <tableColumn id="2" xr3:uid="{173F6B5D-D8A4-471A-90EE-7C1F62F2F5D3}" name="הלכה" dataDxfId="145"/>
    <tableColumn id="3" xr3:uid="{88CFC90D-8502-4EC0-B0A3-503D1A701D08}" name="כללי" dataDxfId="144"/>
    <tableColumn id="4" xr3:uid="{E9C1C5DD-270A-43E2-BA31-B15F46D954D7}" name="פער בתשואה" dataDxfId="143">
      <calculatedColumnFormula>(B17-C17)</calculatedColumnFormula>
    </tableColumn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7FB98B6-98CF-44A0-9940-476EFC151F6D}" name="טבלה81536" displayName="טבלה81536" ref="F16:H24" totalsRowShown="0" headerRowDxfId="142" dataDxfId="141">
  <autoFilter ref="F16:H24" xr:uid="{8657911F-C163-49CE-A941-34459CBFC9C7}"/>
  <tableColumns count="3">
    <tableColumn id="1" xr3:uid="{9985F1F0-1167-46C3-87B9-E611A89DCDD7}" name="הלכה" dataDxfId="140"/>
    <tableColumn id="2" xr3:uid="{8B7A2205-7471-446F-958D-3224BEE4C7D5}" name="כללי" dataDxfId="139"/>
    <tableColumn id="3" xr3:uid="{EE7ABE77-1657-4BA7-9228-0348D2CB1B51}" name="פער בתשואה" dataDxfId="138">
      <calculatedColumnFormula>(F17-G17)</calculatedColumnFormula>
    </tableColumn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D4F45626-1399-422D-A028-925228D69052}" name="טבלה91637" displayName="טבלה91637" ref="J16:L24" totalsRowShown="0" headerRowDxfId="137" dataDxfId="136">
  <autoFilter ref="J16:L24" xr:uid="{06CE6866-8CAC-4DDB-8700-89EB9974BF63}"/>
  <tableColumns count="3">
    <tableColumn id="1" xr3:uid="{3AB22DD0-D37D-4C45-9C5C-027DDEB02DE2}" name="הלכה" dataDxfId="135"/>
    <tableColumn id="2" xr3:uid="{1C61FE2E-6A42-48E7-9A2E-12EEF6AD0F9F}" name="כללי" dataDxfId="134"/>
    <tableColumn id="3" xr3:uid="{2AAE31E7-BF87-4C0F-A5AE-C14CCC086924}" name="פער בתשואה" dataDxfId="133">
      <calculatedColumnFormula>(J17-K17)</calculatedColumnFormula>
    </tableColumn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828D1E4C-2409-4AAB-B367-CC21D117EB23}" name="טבלה9111738" displayName="טבלה9111738" ref="V16:X25" totalsRowCount="1" totalsRowCellStyle="תא מסומן">
  <autoFilter ref="V16:X24" xr:uid="{A890F55A-DF78-497B-A2CA-999F2B2534CC}"/>
  <tableColumns count="3">
    <tableColumn id="1" xr3:uid="{EE6F74C3-AB71-4A19-A502-256AFA1FDB4E}" name="הלכה" dataDxfId="132" totalsRowDxfId="131" totalsRowCellStyle="תא מסומן"/>
    <tableColumn id="2" xr3:uid="{91B635AE-2208-471E-8236-BC240E05B551}" name="כללי" dataDxfId="130" totalsRowDxfId="129" totalsRowCellStyle="תא מסומן"/>
    <tableColumn id="3" xr3:uid="{4C33CAD9-C7D3-4D11-BAFF-FF5C50A03D09}" name="פער שנתי ממוצע" totalsRowFunction="average" dataDxfId="128" totalsRowDxfId="127" totalsRowCellStyle="תא מסומן">
      <calculatedColumnFormula>(V17-W17)*12</calculatedColumnFormula>
    </tableColumn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2522C1BC-3A0D-439E-B935-8FF38562D74F}" name="טבלה121839" displayName="טבלה121839" ref="AC16:AD25" totalsRowCount="1" headerRowDxfId="126" dataDxfId="125" totalsRowDxfId="124" totalsRowCellStyle="תא מסומן">
  <autoFilter ref="AC16:AD24" xr:uid="{3001281F-5F7E-4799-A451-491E423155E2}"/>
  <tableColumns count="2">
    <tableColumn id="1" xr3:uid="{1F98C751-F509-4FCE-9797-C77E38B6DCE7}" name="הלכה" totalsRowFunction="custom" dataDxfId="123" totalsRowDxfId="122" totalsRowCellStyle="תא מסומן">
      <totalsRowFormula>AVERAGE(AC17:AC24)</totalsRowFormula>
    </tableColumn>
    <tableColumn id="2" xr3:uid="{C5EDB96B-E5A1-4B19-A67B-74B4970C4EDF}" name="כללי" totalsRowFunction="average" dataDxfId="121" totalsRowDxfId="120" totalsRowCellStyle="תא מסומן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70163170-DB9B-4BE0-8860-C48A8A97BBB3}" name="טבלה7740" displayName="טבלה7740" ref="A29:D34" totalsRowShown="0">
  <autoFilter ref="A29:D34" xr:uid="{0DF65053-3664-4D19-BDF5-0D4B25B59FC9}"/>
  <tableColumns count="4">
    <tableColumn id="1" xr3:uid="{D6AC1CBB-1514-42FC-9F77-0810008C73CE}" name="שם חברה/מסלולים"/>
    <tableColumn id="2" xr3:uid="{40B5D36A-416C-4CE2-A9EB-28352D1F73CF}" name="הלכה" dataDxfId="119"/>
    <tableColumn id="3" xr3:uid="{82A6D49B-30CA-47DF-BB19-C8754C1DE99B}" name="כללי" dataDxfId="118"/>
    <tableColumn id="4" xr3:uid="{37D7A82B-CFA6-40DD-8B6E-81FCC5607E21}" name="פער בתשואה" dataDxfId="117">
      <calculatedColumnFormula>(B30-C30)</calculatedColumnFormula>
    </tableColumn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E15D8F95-FB55-4D29-B159-21EBA1F23815}" name="טבלה81241" displayName="טבלה81241" ref="F29:H34" totalsRowShown="0" headerRowDxfId="116" dataDxfId="115">
  <autoFilter ref="F29:H34" xr:uid="{EBEE35F4-EAA3-4D24-87BB-C94692CDE9CF}"/>
  <tableColumns count="3">
    <tableColumn id="1" xr3:uid="{370A4295-40FD-4108-A73E-4F70EE73050C}" name="הלכה" dataDxfId="114"/>
    <tableColumn id="2" xr3:uid="{93FC1AAE-DFC9-4B6F-B351-0D8280331927}" name="כללי" dataDxfId="113"/>
    <tableColumn id="3" xr3:uid="{AEE02375-1E59-4975-8230-1BD08EAF78E9}" name="פער בתשואה" dataDxfId="112">
      <calculatedColumnFormula>(F30-G30)</calculatedColumnFormula>
    </tableColumn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994ADBE5-625B-42A5-B897-3D1F9B70B252}" name="טבלה91942" displayName="טבלה91942" ref="J29:L34" totalsRowShown="0" headerRowDxfId="111" dataDxfId="110">
  <autoFilter ref="J29:L34" xr:uid="{ECFC6482-F797-4D73-8A1F-354A8EBFB3A1}"/>
  <tableColumns count="3">
    <tableColumn id="1" xr3:uid="{E33F3C0F-BFD3-4152-BED0-DD410082FAB8}" name="הלכה" dataDxfId="109"/>
    <tableColumn id="2" xr3:uid="{6977FB75-D4D4-45B0-B430-F82883533266}" name="כללי" dataDxfId="108"/>
    <tableColumn id="3" xr3:uid="{24853D50-FF00-42D0-B904-2631B5E1D797}" name="פער בתשואה" dataDxfId="107">
      <calculatedColumnFormula>(J30-K30)</calculatedColumnFormula>
    </tableColumn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41271ECA-A891-4A82-B0D8-07AE4C671672}" name="טבלה9112043" displayName="טבלה9112043" ref="V29:X35" totalsRowCount="1" totalsRowCellStyle="תא מסומן">
  <autoFilter ref="V29:X34" xr:uid="{5762F725-3989-4568-A6C9-03685F7ED5CA}"/>
  <tableColumns count="3">
    <tableColumn id="1" xr3:uid="{22FB2558-11C2-40CC-BCCB-BBC71280F2FC}" name="הלכה" dataDxfId="106" totalsRowDxfId="105" totalsRowCellStyle="תא מסומן"/>
    <tableColumn id="2" xr3:uid="{4AC7EEC5-017C-4906-A73F-C7BFDAB128CE}" name="כללי" dataDxfId="104" totalsRowDxfId="103" totalsRowCellStyle="תא מסומן"/>
    <tableColumn id="3" xr3:uid="{A82FC18F-0D9C-4119-B8A2-C9A087115484}" name="פער שנתי ממוצע" totalsRowFunction="average" dataDxfId="102" totalsRowDxfId="101" totalsRowCellStyle="תא מסומן">
      <calculatedColumnFormula>(V30-W30)*12</calculatedColumnFormula>
    </tableColumn>
  </tableColumns>
  <tableStyleInfo name="TableStyleMedium2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CFD9794C-20DC-4355-A082-2BA6342FE2BD}" name="טבלה122144" displayName="טבלה122144" ref="AC29:AD35" totalsRowCount="1" headerRowDxfId="100" dataDxfId="99" totalsRowDxfId="98" totalsRowCellStyle="תא מסומן">
  <autoFilter ref="AC29:AD34" xr:uid="{6AF81333-5732-4CDA-A77B-3ACD3CADB62E}"/>
  <tableColumns count="2">
    <tableColumn id="1" xr3:uid="{66BF27C4-87FD-4188-A40C-426812979DC1}" name="הלכה" totalsRowFunction="custom" dataDxfId="97" totalsRowDxfId="96" totalsRowCellStyle="תא מסומן">
      <totalsRowFormula>AVERAGE(AC30:AC34)</totalsRowFormula>
    </tableColumn>
    <tableColumn id="2" xr3:uid="{A0138388-784F-413F-A781-D612D8BB3429}" name="כללי" totalsRowFunction="average" dataDxfId="95" totalsRowDxfId="94" totalsRowCellStyle="תא מסומן"/>
  </tableColumns>
  <tableStyleInfo name="TableStyleMedium2" showFirstColumn="0" showLastColumn="0" showRowStripes="1" showColumnStripes="0"/>
</table>
</file>

<file path=xl/tables/table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CE9E048E-6891-4C89-84B6-9D804450E89E}" name="טבלה7142245" displayName="טבלה7142245" ref="A39:D52" totalsRowShown="0">
  <autoFilter ref="A39:D52" xr:uid="{65659B03-5BCC-4464-B22F-3F0D6AEEDCE5}"/>
  <tableColumns count="4">
    <tableColumn id="1" xr3:uid="{EF58003B-EE66-4260-B502-DBF1678E1FC1}" name="שם חברה/מסלולים"/>
    <tableColumn id="2" xr3:uid="{CF3C5CEB-11A5-4777-BAB8-2617C6DBEE9F}" name="הלכה" dataDxfId="93"/>
    <tableColumn id="3" xr3:uid="{442B5939-C68B-435C-86A2-F3D0A6B13D99}" name="כללי" dataDxfId="92"/>
    <tableColumn id="4" xr3:uid="{99AD67E9-BEB7-4C28-96E1-DEC77C5D5483}" name="פער בתשואה" dataDxfId="91">
      <calculatedColumnFormula>(B40-C40)</calculatedColumnFormula>
    </tableColumn>
  </tableColumns>
  <tableStyleInfo name="TableStyleMedium2" showFirstColumn="0" showLastColumn="0" showRowStripes="1" showColumnStripes="0"/>
</table>
</file>

<file path=xl/tables/table1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F51ABA8C-E7FB-40D9-A252-1B856604B138}" name="טבלה8152346" displayName="טבלה8152346" ref="F39:H52" totalsRowShown="0" headerRowDxfId="90" dataDxfId="89">
  <autoFilter ref="F39:H52" xr:uid="{B2B69C5A-A868-4D8C-AF25-7A4A47DB848C}"/>
  <tableColumns count="3">
    <tableColumn id="1" xr3:uid="{78793EFA-3FB0-4E87-BCEE-58D255032EFC}" name="הלכה" dataDxfId="88"/>
    <tableColumn id="2" xr3:uid="{935037A3-6553-4B79-966A-F82261F7E825}" name="כללי" dataDxfId="87"/>
    <tableColumn id="3" xr3:uid="{8D788696-D615-436D-A971-7A6D8D7AFB39}" name="פער בתשואה" dataDxfId="86">
      <calculatedColumnFormula>(F40-G40)</calculatedColumnFormula>
    </tableColumn>
  </tableColumns>
  <tableStyleInfo name="TableStyleMedium2" showFirstColumn="0" showLastColumn="0" showRowStripes="1" showColumnStripes="0"/>
</table>
</file>

<file path=xl/tables/table1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" xr:uid="{B30A98D1-3390-4CCE-8F07-A035BC4223FA}" name="טבלה9162447" displayName="טבלה9162447" ref="J39:L52" totalsRowShown="0" headerRowDxfId="85" dataDxfId="84">
  <autoFilter ref="J39:L52" xr:uid="{38F2A837-ADB6-42F9-8BC7-C44A368162A4}"/>
  <tableColumns count="3">
    <tableColumn id="1" xr3:uid="{3EA06425-0CF0-4596-A6C1-47D118F07369}" name="הלכה" dataDxfId="83"/>
    <tableColumn id="2" xr3:uid="{1C1E11C5-F795-4C17-A7F0-C6002B988991}" name="כללי" dataDxfId="82"/>
    <tableColumn id="3" xr3:uid="{1065C5AF-479A-44C2-AB6D-0689C4329C92}" name="פער בתשואה" dataDxfId="81">
      <calculatedColumnFormula>(J40-K40)</calculatedColumnFormula>
    </tableColumn>
  </tableColumns>
  <tableStyleInfo name="TableStyleMedium2" showFirstColumn="0" showLastColumn="0" showRowStripes="1" showColumnStripes="0"/>
</table>
</file>

<file path=xl/tables/table1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9" xr:uid="{72C21A66-A2AB-4A62-9297-7CDAB486E9FF}" name="טבלה911172548" displayName="טבלה911172548" ref="V39:X53" totalsRowCount="1" totalsRowCellStyle="תא מסומן">
  <autoFilter ref="V39:X52" xr:uid="{D3A5EE4D-3912-4E7D-98B5-C63393BE2428}"/>
  <tableColumns count="3">
    <tableColumn id="1" xr3:uid="{2479D903-3E03-4923-8098-499B7CC4A115}" name="הלכה" dataDxfId="80" totalsRowDxfId="79" totalsRowCellStyle="תא מסומן"/>
    <tableColumn id="2" xr3:uid="{FE6DEE8D-DDB2-4CFF-A7E4-88227F027CD6}" name="כללי" dataDxfId="78" totalsRowDxfId="77" totalsRowCellStyle="תא מסומן"/>
    <tableColumn id="3" xr3:uid="{1EFE5FD7-1D8D-4452-89EB-85E8476BE773}" name="פער שנתי ממוצע" totalsRowFunction="average" dataDxfId="76" totalsRowDxfId="75" totalsRowCellStyle="תא מסומן">
      <calculatedColumnFormula>(V40-W40)*12</calculatedColumnFormula>
    </tableColumn>
  </tableColumns>
  <tableStyleInfo name="TableStyleMedium2" showFirstColumn="0" showLastColumn="0" showRowStripes="1" showColumnStripes="0"/>
</table>
</file>

<file path=xl/tables/table2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0" xr:uid="{BC9706E5-EEB4-471E-B190-BE6C3DEEC561}" name="טבלה12182649" displayName="טבלה12182649" ref="AC39:AD53" totalsRowCount="1" headerRowDxfId="74" dataDxfId="73" totalsRowDxfId="72" totalsRowCellStyle="תא מסומן">
  <autoFilter ref="AC39:AD52" xr:uid="{58DC3F97-3C34-4E58-B98F-3EDADE8C5805}"/>
  <tableColumns count="2">
    <tableColumn id="1" xr3:uid="{BAEAB467-4A1B-4BD0-9E8D-76C29649BAC5}" name="הלכה" totalsRowFunction="custom" dataDxfId="71" totalsRowDxfId="70" totalsRowCellStyle="תא מסומן">
      <totalsRowFormula>AVERAGE(AC40:AC52)</totalsRowFormula>
    </tableColumn>
    <tableColumn id="2" xr3:uid="{017B9ED5-EE64-4782-A72D-CA87696BF633}" name="כללי" totalsRowFunction="average" dataDxfId="69" totalsRowDxfId="68" totalsRowCellStyle="תא מסומן"/>
  </tableColumns>
  <tableStyleInfo name="TableStyleMedium2" showFirstColumn="0" showLastColumn="0" showRowStripes="1" showColumnStripes="0"/>
</table>
</file>

<file path=xl/tables/table2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1" xr:uid="{95EB5810-6C15-49D8-9947-6B59746E16A2}" name="טבלה12250" displayName="טבלה12250" ref="Z3:AA12" totalsRowCount="1" headerRowDxfId="67" dataDxfId="66" totalsRowDxfId="65" totalsRowCellStyle="תא מסומן">
  <autoFilter ref="Z3:AA11" xr:uid="{CA24E569-1C11-413B-83EA-26F0D177A2D2}"/>
  <tableColumns count="2">
    <tableColumn id="1" xr3:uid="{C97E807D-FD03-49EA-989D-7CF62A5E06A0}" name="הלכה" totalsRowFunction="custom" dataDxfId="64" totalsRowDxfId="63" totalsRowCellStyle="תא מסומן">
      <totalsRowFormula>AVERAGE(Z4:Z11)</totalsRowFormula>
    </tableColumn>
    <tableColumn id="2" xr3:uid="{5A64ED10-A5EC-4685-9C2A-AE7B9BFF4015}" name="כללי" totalsRowFunction="average" dataDxfId="62" totalsRowDxfId="61" totalsRowCellStyle="תא מסומן"/>
  </tableColumns>
  <tableStyleInfo name="TableStyleMedium2" showFirstColumn="0" showLastColumn="0" showRowStripes="1" showColumnStripes="0"/>
</table>
</file>

<file path=xl/tables/table2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2" xr:uid="{1F86F389-8480-4281-AD3C-3AD4102CDA4D}" name="טבלה1218351" displayName="טבלה1218351" ref="Z16:AA25" totalsRowCount="1" headerRowDxfId="60" dataDxfId="59" totalsRowDxfId="58" totalsRowCellStyle="תא מסומן">
  <autoFilter ref="Z16:AA24" xr:uid="{7EA20C47-AF1B-4F1C-8EA2-658A73F25538}"/>
  <tableColumns count="2">
    <tableColumn id="1" xr3:uid="{5B44D3DA-92A5-4EFB-B1B8-567DBB43F9F5}" name="הלכה" totalsRowFunction="custom" dataDxfId="57" totalsRowDxfId="56" totalsRowCellStyle="תא מסומן">
      <totalsRowFormula>AVERAGE(Z17:Z24)</totalsRowFormula>
    </tableColumn>
    <tableColumn id="2" xr3:uid="{A56B81DC-9EC2-4949-B744-13704FC376AD}" name="כללי" totalsRowFunction="average" dataDxfId="55" totalsRowDxfId="54" totalsRowCellStyle="תא מסומן"/>
  </tableColumns>
  <tableStyleInfo name="TableStyleMedium2" showFirstColumn="0" showLastColumn="0" showRowStripes="1" showColumnStripes="0"/>
</table>
</file>

<file path=xl/tables/table2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3" xr:uid="{6B542F07-CE4C-4577-9878-23C1CCF397FA}" name="טבלה1221452" displayName="טבלה1221452" ref="Z29:AA35" totalsRowCount="1" headerRowDxfId="53" dataDxfId="52" totalsRowDxfId="51" totalsRowCellStyle="תא מסומן">
  <autoFilter ref="Z29:AA34" xr:uid="{7D7C703D-D378-42D3-9B8A-D9AEA6FCC8BC}"/>
  <tableColumns count="2">
    <tableColumn id="1" xr3:uid="{EE812965-A078-44B2-A847-93132DCFB030}" name="הלכה" totalsRowFunction="custom" dataDxfId="50" totalsRowDxfId="49" totalsRowCellStyle="תא מסומן">
      <totalsRowFormula>AVERAGE(Z30:Z34)</totalsRowFormula>
    </tableColumn>
    <tableColumn id="2" xr3:uid="{B277D2DC-04A3-4821-AA27-8E0E00E9A667}" name="כללי" totalsRowFunction="average" dataDxfId="48" totalsRowDxfId="47" totalsRowCellStyle="תא מסומן"/>
  </tableColumns>
  <tableStyleInfo name="TableStyleMedium2" showFirstColumn="0" showLastColumn="0" showRowStripes="1" showColumnStripes="0"/>
</table>
</file>

<file path=xl/tables/table2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4" xr:uid="{2D173EC3-F28A-488F-B2EA-99E25C968083}" name="טבלה1218262853" displayName="טבלה1218262853" ref="Z39:AA53" totalsRowCount="1" headerRowDxfId="46" dataDxfId="45" totalsRowDxfId="44" totalsRowCellStyle="תא מסומן">
  <autoFilter ref="Z39:AA52" xr:uid="{346DF71B-6DA0-4373-84E5-AB2B8346F41F}"/>
  <tableColumns count="2">
    <tableColumn id="1" xr3:uid="{9AB108F7-40CC-4198-84EC-7FB4382BECAE}" name="הלכה" totalsRowFunction="custom" dataDxfId="43" totalsRowDxfId="42" totalsRowCellStyle="תא מסומן">
      <totalsRowFormula>AVERAGE(Z40:Z52)</totalsRowFormula>
    </tableColumn>
    <tableColumn id="2" xr3:uid="{9328422C-B1A7-4501-B2FF-52C2B96F8A1F}" name="כללי" totalsRowFunction="average" dataDxfId="41" totalsRowDxfId="40" totalsRowCellStyle="תא מסומן"/>
  </tableColumns>
  <tableStyleInfo name="TableStyleMedium2" showFirstColumn="0" showLastColumn="0" showRowStripes="1" showColumnStripes="0"/>
</table>
</file>

<file path=xl/tables/table2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5" xr:uid="{C21C4262-8923-4EAF-A558-D0AA9786E6DB}" name="טבלה93254" displayName="טבלה93254" ref="N3:P11" totalsRowShown="0" headerRowDxfId="39" dataDxfId="38">
  <autoFilter ref="N3:P11" xr:uid="{4F82BB77-F1E0-42D5-A941-3D78F903FEAB}"/>
  <tableColumns count="3">
    <tableColumn id="1" xr3:uid="{C0EC3432-F1F7-4E8D-B2DE-7D9C538729D3}" name="הלכה" dataDxfId="37"/>
    <tableColumn id="2" xr3:uid="{5BE98A0D-311A-4256-BAF6-465C2A49DF96}" name="כללי" dataDxfId="36"/>
    <tableColumn id="3" xr3:uid="{25BB2EE0-15FE-4B50-A559-B771094F86E3}" name="פער בתשואה" dataDxfId="35">
      <calculatedColumnFormula>(N4-O4)</calculatedColumnFormula>
    </tableColumn>
  </tableColumns>
  <tableStyleInfo name="TableStyleMedium2" showFirstColumn="0" showLastColumn="0" showRowStripes="1" showColumnStripes="0"/>
</table>
</file>

<file path=xl/tables/table2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6" xr:uid="{504A93DA-2E98-4209-B00E-BC75091887B0}" name="טבלה9163755" displayName="טבלה9163755" ref="N16:P24" totalsRowShown="0" headerRowDxfId="34" dataDxfId="33">
  <autoFilter ref="N16:P24" xr:uid="{C51040DD-60FD-477F-BDFB-E73E77D17120}"/>
  <tableColumns count="3">
    <tableColumn id="1" xr3:uid="{403E9399-6C93-40AB-BB52-860871A96BF7}" name="הלכה" dataDxfId="32"/>
    <tableColumn id="2" xr3:uid="{C7FB9E7D-E9E8-4140-BAA7-58053CF33014}" name="כללי" dataDxfId="31"/>
    <tableColumn id="3" xr3:uid="{B6AC4DD0-CA0D-40CA-BC75-FA43C2ABA912}" name="פער בתשואה" dataDxfId="30">
      <calculatedColumnFormula>(N17-O17)</calculatedColumnFormula>
    </tableColumn>
  </tableColumns>
  <tableStyleInfo name="TableStyleMedium2" showFirstColumn="0" showLastColumn="0" showRowStripes="1" showColumnStripes="0"/>
</table>
</file>

<file path=xl/tables/table2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7" xr:uid="{BFDA4A8A-5285-458B-8633-42A6DDF5E18C}" name="טבלה9194256" displayName="טבלה9194256" ref="N29:P34" totalsRowShown="0" headerRowDxfId="29" dataDxfId="28">
  <autoFilter ref="N29:P34" xr:uid="{232FAD6C-84FB-4167-82F1-CAFF85FEFD02}"/>
  <tableColumns count="3">
    <tableColumn id="1" xr3:uid="{8CD21151-94DE-4ACE-B160-E834CEE5A3F8}" name="הלכה" dataDxfId="27"/>
    <tableColumn id="2" xr3:uid="{74A6F2A3-E53B-41DC-AFA6-16D9865646E1}" name="כללי" dataDxfId="26"/>
    <tableColumn id="3" xr3:uid="{EA656CCA-2F41-4878-A503-C2141C20A784}" name="פער בתשואה" dataDxfId="25">
      <calculatedColumnFormula>(N30-O30)</calculatedColumnFormula>
    </tableColumn>
  </tableColumns>
  <tableStyleInfo name="TableStyleMedium2" showFirstColumn="0" showLastColumn="0" showRowStripes="1" showColumnStripes="0"/>
</table>
</file>

<file path=xl/tables/table2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8" xr:uid="{27ED3DEE-7DE8-41A4-A4CE-338DB0C52A9E}" name="טבלה916244757" displayName="טבלה916244757" ref="N39:P52" totalsRowShown="0" headerRowDxfId="24" dataDxfId="23">
  <autoFilter ref="N39:P52" xr:uid="{EFE624B9-3DAA-4717-8FC6-1B8BD86EDD84}"/>
  <tableColumns count="3">
    <tableColumn id="1" xr3:uid="{FF6BBFF7-B2AF-4CDE-8E59-31946C7452AC}" name="הלכה" dataDxfId="22"/>
    <tableColumn id="2" xr3:uid="{60B17F93-E680-4E22-AB97-46973A255315}" name="כללי" dataDxfId="21"/>
    <tableColumn id="3" xr3:uid="{BB71C00F-7CF6-42EC-AAFE-5AD8884DD629}" name="פער בתשואה" dataDxfId="20">
      <calculatedColumnFormula>(N40-O40)</calculatedColumnFormula>
    </tableColumn>
  </tableColumns>
  <tableStyleInfo name="TableStyleMedium2" showFirstColumn="0" showLastColumn="0" showRowStripes="1" showColumnStripes="0"/>
</table>
</file>

<file path=xl/tables/table2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9" xr:uid="{15CAC843-C58A-4190-A6F8-5569FA3438B0}" name="טבלה9325458" displayName="טבלה9325458" ref="R3:T11" totalsRowShown="0" headerRowDxfId="19" dataDxfId="18">
  <autoFilter ref="R3:T11" xr:uid="{34A5FC99-EBAB-458E-9FAF-EFCCB1B3C57C}"/>
  <tableColumns count="3">
    <tableColumn id="1" xr3:uid="{E14F2EDD-875A-4B7A-9F43-B09FCB2FF8E8}" name="הלכה" dataDxfId="17"/>
    <tableColumn id="2" xr3:uid="{B5DA146D-B448-4C65-BBE5-3557054B37CB}" name="כללי" dataDxfId="16"/>
    <tableColumn id="3" xr3:uid="{B110482E-43F6-4CC5-A4A2-0402E77B6F85}" name="פער בתשואה" dataDxfId="15">
      <calculatedColumnFormula>(R4-S4)</calculatedColumnFormula>
    </tableColumn>
  </tableColumns>
  <tableStyleInfo name="TableStyleMedium2" showFirstColumn="0" showLastColumn="0" showRowStripes="1" showColumnStripes="0"/>
</table>
</file>

<file path=xl/tables/table3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0" xr:uid="{630A9614-08CF-4BEF-B1AA-F94F0AFC2A92}" name="טבלה916375559" displayName="טבלה916375559" ref="R16:T24" totalsRowShown="0" headerRowDxfId="14" dataDxfId="13">
  <autoFilter ref="R16:T24" xr:uid="{3F16E4AA-4245-4FDB-8090-399B0D066901}"/>
  <tableColumns count="3">
    <tableColumn id="1" xr3:uid="{73055492-2FC0-4DDF-B6D1-08A23E412BA4}" name="הלכה" dataDxfId="12"/>
    <tableColumn id="2" xr3:uid="{E79980D0-B87F-42D4-AA98-EFDC6AFE252E}" name="כללי" dataDxfId="11"/>
    <tableColumn id="3" xr3:uid="{DC89EDD1-E9D1-42AD-8280-F8606A1EB07C}" name="פער בתשואה" dataDxfId="10">
      <calculatedColumnFormula>(R17-S17)</calculatedColumnFormula>
    </tableColumn>
  </tableColumns>
  <tableStyleInfo name="TableStyleMedium2" showFirstColumn="0" showLastColumn="0" showRowStripes="1" showColumnStripes="0"/>
</table>
</file>

<file path=xl/tables/table3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1" xr:uid="{38048E79-ACC4-4190-B3B5-8080452E7D7C}" name="טבלה919425660" displayName="טבלה919425660" ref="R29:T34" totalsRowShown="0" headerRowDxfId="9" dataDxfId="8">
  <autoFilter ref="R29:T34" xr:uid="{3596B20A-0CB1-42FE-894D-C11E9982DC9A}"/>
  <tableColumns count="3">
    <tableColumn id="1" xr3:uid="{577C40A8-8860-4E03-8FD3-1B348350D3E4}" name="הלכה" dataDxfId="7"/>
    <tableColumn id="2" xr3:uid="{48628EDC-CD74-4CCD-AC2F-922AAB26C7B0}" name="כללי" dataDxfId="6"/>
    <tableColumn id="3" xr3:uid="{2582F68D-4C9C-4A3D-9E3B-30C587181954}" name="פער בתשואה" dataDxfId="5">
      <calculatedColumnFormula>(R30-S30)</calculatedColumnFormula>
    </tableColumn>
  </tableColumns>
  <tableStyleInfo name="TableStyleMedium2" showFirstColumn="0" showLastColumn="0" showRowStripes="1" showColumnStripes="0"/>
</table>
</file>

<file path=xl/tables/table3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2" xr:uid="{B2BDAF2D-3915-4D56-90F2-C13910F45553}" name="טבלה91624475761" displayName="טבלה91624475761" ref="R39:T52" totalsRowShown="0" headerRowDxfId="4" dataDxfId="3">
  <autoFilter ref="R39:T52" xr:uid="{4C9E92DB-7507-40D9-978E-44A10B43E607}"/>
  <tableColumns count="3">
    <tableColumn id="1" xr3:uid="{C97AB292-F8A7-4B04-BAC1-6417EA14A5A2}" name="הלכה" dataDxfId="2"/>
    <tableColumn id="2" xr3:uid="{193E134A-6AC3-4731-97C4-5B57A5B08098}" name="כללי" dataDxfId="1"/>
    <tableColumn id="3" xr3:uid="{E042561C-04C8-44C7-891E-7E2E95CF1EA9}" name="פער בתשואה" dataDxfId="0">
      <calculatedColumnFormula>(R40-S40)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.xml"/><Relationship Id="rId13" Type="http://schemas.openxmlformats.org/officeDocument/2006/relationships/table" Target="../tables/table12.xml"/><Relationship Id="rId18" Type="http://schemas.openxmlformats.org/officeDocument/2006/relationships/table" Target="../tables/table17.xml"/><Relationship Id="rId26" Type="http://schemas.openxmlformats.org/officeDocument/2006/relationships/table" Target="../tables/table25.xml"/><Relationship Id="rId3" Type="http://schemas.openxmlformats.org/officeDocument/2006/relationships/table" Target="../tables/table2.xml"/><Relationship Id="rId21" Type="http://schemas.openxmlformats.org/officeDocument/2006/relationships/table" Target="../tables/table20.xml"/><Relationship Id="rId7" Type="http://schemas.openxmlformats.org/officeDocument/2006/relationships/table" Target="../tables/table6.xml"/><Relationship Id="rId12" Type="http://schemas.openxmlformats.org/officeDocument/2006/relationships/table" Target="../tables/table11.xml"/><Relationship Id="rId17" Type="http://schemas.openxmlformats.org/officeDocument/2006/relationships/table" Target="../tables/table16.xml"/><Relationship Id="rId25" Type="http://schemas.openxmlformats.org/officeDocument/2006/relationships/table" Target="../tables/table24.xml"/><Relationship Id="rId33" Type="http://schemas.openxmlformats.org/officeDocument/2006/relationships/table" Target="../tables/table32.xml"/><Relationship Id="rId2" Type="http://schemas.openxmlformats.org/officeDocument/2006/relationships/table" Target="../tables/table1.xml"/><Relationship Id="rId16" Type="http://schemas.openxmlformats.org/officeDocument/2006/relationships/table" Target="../tables/table15.xml"/><Relationship Id="rId20" Type="http://schemas.openxmlformats.org/officeDocument/2006/relationships/table" Target="../tables/table19.xml"/><Relationship Id="rId29" Type="http://schemas.openxmlformats.org/officeDocument/2006/relationships/table" Target="../tables/table28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5.xml"/><Relationship Id="rId11" Type="http://schemas.openxmlformats.org/officeDocument/2006/relationships/table" Target="../tables/table10.xml"/><Relationship Id="rId24" Type="http://schemas.openxmlformats.org/officeDocument/2006/relationships/table" Target="../tables/table23.xml"/><Relationship Id="rId32" Type="http://schemas.openxmlformats.org/officeDocument/2006/relationships/table" Target="../tables/table31.xml"/><Relationship Id="rId5" Type="http://schemas.openxmlformats.org/officeDocument/2006/relationships/table" Target="../tables/table4.xml"/><Relationship Id="rId15" Type="http://schemas.openxmlformats.org/officeDocument/2006/relationships/table" Target="../tables/table14.xml"/><Relationship Id="rId23" Type="http://schemas.openxmlformats.org/officeDocument/2006/relationships/table" Target="../tables/table22.xml"/><Relationship Id="rId28" Type="http://schemas.openxmlformats.org/officeDocument/2006/relationships/table" Target="../tables/table27.xml"/><Relationship Id="rId10" Type="http://schemas.openxmlformats.org/officeDocument/2006/relationships/table" Target="../tables/table9.xml"/><Relationship Id="rId19" Type="http://schemas.openxmlformats.org/officeDocument/2006/relationships/table" Target="../tables/table18.xml"/><Relationship Id="rId31" Type="http://schemas.openxmlformats.org/officeDocument/2006/relationships/table" Target="../tables/table30.xml"/><Relationship Id="rId4" Type="http://schemas.openxmlformats.org/officeDocument/2006/relationships/table" Target="../tables/table3.xml"/><Relationship Id="rId9" Type="http://schemas.openxmlformats.org/officeDocument/2006/relationships/table" Target="../tables/table8.xml"/><Relationship Id="rId14" Type="http://schemas.openxmlformats.org/officeDocument/2006/relationships/table" Target="../tables/table13.xml"/><Relationship Id="rId22" Type="http://schemas.openxmlformats.org/officeDocument/2006/relationships/table" Target="../tables/table21.xml"/><Relationship Id="rId27" Type="http://schemas.openxmlformats.org/officeDocument/2006/relationships/table" Target="../tables/table26.xml"/><Relationship Id="rId30" Type="http://schemas.openxmlformats.org/officeDocument/2006/relationships/table" Target="../tables/table2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D0CBC4-F94C-436A-A429-2EA5B01CE4BB}">
  <sheetPr>
    <tabColor rgb="FFFFFF00"/>
    <pageSetUpPr fitToPage="1"/>
  </sheetPr>
  <dimension ref="A2:AD54"/>
  <sheetViews>
    <sheetView rightToLeft="1" tabSelected="1" workbookViewId="0">
      <pane xSplit="1" topLeftCell="B1" activePane="topRight" state="frozen"/>
      <selection pane="topRight" activeCell="B4" sqref="B4"/>
    </sheetView>
  </sheetViews>
  <sheetFormatPr defaultRowHeight="14" x14ac:dyDescent="0.3"/>
  <cols>
    <col min="1" max="1" width="35.75" customWidth="1"/>
    <col min="2" max="3" width="8.6640625" style="2"/>
    <col min="4" max="4" width="12" style="2" customWidth="1"/>
    <col min="5" max="5" width="2.08203125" customWidth="1"/>
    <col min="6" max="7" width="8.6640625" style="2"/>
    <col min="8" max="8" width="12" style="2" customWidth="1"/>
    <col min="9" max="9" width="2.25" customWidth="1"/>
    <col min="10" max="11" width="8.6640625" style="2"/>
    <col min="12" max="12" width="12" style="2" customWidth="1"/>
    <col min="13" max="13" width="2.33203125" customWidth="1"/>
    <col min="14" max="16" width="8.58203125" customWidth="1"/>
    <col min="17" max="17" width="3.33203125" customWidth="1"/>
    <col min="18" max="18" width="8.4140625" customWidth="1"/>
    <col min="19" max="19" width="8.5" customWidth="1"/>
    <col min="20" max="20" width="7.58203125" customWidth="1"/>
    <col min="21" max="21" width="3.33203125" customWidth="1"/>
    <col min="22" max="23" width="8.6640625" style="2"/>
    <col min="24" max="24" width="22.9140625" style="2" customWidth="1"/>
    <col min="25" max="25" width="2.1640625" customWidth="1"/>
    <col min="26" max="26" width="13.33203125" style="2" customWidth="1"/>
    <col min="27" max="27" width="14.58203125" style="2" customWidth="1"/>
    <col min="28" max="28" width="2.75" customWidth="1"/>
    <col min="29" max="29" width="14.1640625" style="2" customWidth="1"/>
    <col min="30" max="30" width="15.08203125" style="2" customWidth="1"/>
  </cols>
  <sheetData>
    <row r="2" spans="1:30" ht="19" customHeight="1" x14ac:dyDescent="0.4">
      <c r="A2" s="1" t="s">
        <v>0</v>
      </c>
      <c r="B2" s="11" t="s">
        <v>1</v>
      </c>
      <c r="C2" s="11"/>
      <c r="D2" s="11"/>
      <c r="F2" s="12" t="s">
        <v>2</v>
      </c>
      <c r="G2" s="12"/>
      <c r="H2" s="12"/>
      <c r="J2" s="12" t="s">
        <v>3</v>
      </c>
      <c r="K2" s="12"/>
      <c r="L2" s="12"/>
      <c r="N2" s="13" t="s">
        <v>4</v>
      </c>
      <c r="O2" s="13"/>
      <c r="P2" s="13"/>
      <c r="R2" s="13" t="s">
        <v>5</v>
      </c>
      <c r="S2" s="13"/>
      <c r="T2" s="13"/>
      <c r="V2" s="13" t="s">
        <v>6</v>
      </c>
      <c r="W2" s="13"/>
      <c r="X2" s="13"/>
      <c r="Z2" s="9" t="s">
        <v>7</v>
      </c>
      <c r="AA2" s="9"/>
      <c r="AC2" s="10" t="s">
        <v>8</v>
      </c>
      <c r="AD2" s="10"/>
    </row>
    <row r="3" spans="1:30" x14ac:dyDescent="0.3">
      <c r="A3" t="s">
        <v>9</v>
      </c>
      <c r="B3" s="2" t="s">
        <v>10</v>
      </c>
      <c r="C3" s="2" t="s">
        <v>11</v>
      </c>
      <c r="D3" s="2" t="s">
        <v>12</v>
      </c>
      <c r="F3" s="2" t="s">
        <v>10</v>
      </c>
      <c r="G3" s="2" t="s">
        <v>11</v>
      </c>
      <c r="H3" s="2" t="s">
        <v>12</v>
      </c>
      <c r="J3" s="2" t="s">
        <v>10</v>
      </c>
      <c r="K3" s="2" t="s">
        <v>11</v>
      </c>
      <c r="L3" s="2" t="s">
        <v>12</v>
      </c>
      <c r="N3" s="2" t="s">
        <v>10</v>
      </c>
      <c r="O3" s="2" t="s">
        <v>11</v>
      </c>
      <c r="P3" s="2" t="s">
        <v>12</v>
      </c>
      <c r="R3" s="2" t="s">
        <v>10</v>
      </c>
      <c r="S3" s="2" t="s">
        <v>11</v>
      </c>
      <c r="T3" s="2" t="s">
        <v>12</v>
      </c>
      <c r="V3" s="2" t="s">
        <v>10</v>
      </c>
      <c r="W3" s="2" t="s">
        <v>11</v>
      </c>
      <c r="X3" s="2" t="s">
        <v>13</v>
      </c>
      <c r="Z3" s="2" t="s">
        <v>10</v>
      </c>
      <c r="AA3" s="2" t="s">
        <v>11</v>
      </c>
      <c r="AC3" s="2" t="s">
        <v>10</v>
      </c>
      <c r="AD3" s="2" t="s">
        <v>11</v>
      </c>
    </row>
    <row r="4" spans="1:30" x14ac:dyDescent="0.3">
      <c r="A4" t="s">
        <v>14</v>
      </c>
      <c r="B4" s="2">
        <v>-6.08E-2</v>
      </c>
      <c r="C4" s="2">
        <v>-7.0300000000000001E-2</v>
      </c>
      <c r="D4" s="2">
        <f t="shared" ref="D4:D11" si="0">(B4-C4)</f>
        <v>9.5000000000000015E-3</v>
      </c>
      <c r="F4" s="2">
        <v>-2.5523563338011299E-3</v>
      </c>
      <c r="G4" s="2">
        <v>-5.7266825594073402E-3</v>
      </c>
      <c r="H4" s="2">
        <f t="shared" ref="H4:H11" si="1">(F4-G4)</f>
        <v>3.1743262256062102E-3</v>
      </c>
      <c r="J4" s="2">
        <v>8.5165475160719595E-2</v>
      </c>
      <c r="K4" s="2">
        <v>8.7847294518991398E-2</v>
      </c>
      <c r="L4" s="2">
        <f t="shared" ref="L4:L11" si="2">(J4-K4)</f>
        <v>-2.6818193582718031E-3</v>
      </c>
      <c r="N4" s="2">
        <v>0.10742487563823599</v>
      </c>
      <c r="O4" s="2">
        <v>0.121916206310149</v>
      </c>
      <c r="P4" s="2">
        <f t="shared" ref="P4:P11" si="3">(N4-O4)</f>
        <v>-1.4491330671913008E-2</v>
      </c>
      <c r="R4" s="2">
        <v>8.5165475160719595E-2</v>
      </c>
      <c r="S4" s="2">
        <v>8.7847294518991398E-2</v>
      </c>
      <c r="T4" s="2">
        <f t="shared" ref="T4:T11" si="4">(R4-S4)</f>
        <v>-2.6818193582718031E-3</v>
      </c>
      <c r="V4" s="2">
        <v>4.7451612903225806E-3</v>
      </c>
      <c r="W4" s="2">
        <v>5.1580645161290314E-3</v>
      </c>
      <c r="X4" s="2">
        <f t="shared" ref="X4:X11" si="5">(V4-W4)*12</f>
        <v>-4.9548387096774102E-3</v>
      </c>
      <c r="Z4" s="2">
        <v>0.34489999999999998</v>
      </c>
      <c r="AA4" s="2">
        <v>0.35049999999999998</v>
      </c>
      <c r="AC4" s="2">
        <v>0.34178387096774188</v>
      </c>
      <c r="AD4" s="2">
        <v>0.35690645161290324</v>
      </c>
    </row>
    <row r="5" spans="1:30" x14ac:dyDescent="0.3">
      <c r="A5" t="s">
        <v>15</v>
      </c>
      <c r="B5" s="2">
        <v>-7.4200000000000002E-2</v>
      </c>
      <c r="C5" s="2">
        <v>-7.5899999999999995E-2</v>
      </c>
      <c r="D5" s="2">
        <f t="shared" si="0"/>
        <v>1.6999999999999932E-3</v>
      </c>
      <c r="F5" s="2">
        <v>-3.8207805035232897E-2</v>
      </c>
      <c r="G5" s="2">
        <v>-2.9178193136005001E-2</v>
      </c>
      <c r="H5" s="2">
        <f t="shared" si="1"/>
        <v>-9.0296118992278969E-3</v>
      </c>
      <c r="J5" s="2">
        <v>3.9943900534085801E-2</v>
      </c>
      <c r="K5" s="2">
        <v>4.36924334690647E-2</v>
      </c>
      <c r="L5" s="2">
        <f t="shared" si="2"/>
        <v>-3.7485329349788987E-3</v>
      </c>
      <c r="N5" s="2">
        <v>6.7180569981399402E-2</v>
      </c>
      <c r="O5" s="2">
        <v>7.2326379829358495E-2</v>
      </c>
      <c r="P5" s="2">
        <f t="shared" si="3"/>
        <v>-5.145809847959093E-3</v>
      </c>
      <c r="R5" s="2">
        <v>0.12123216674884001</v>
      </c>
      <c r="S5" s="2">
        <v>0.145599110180477</v>
      </c>
      <c r="T5" s="2">
        <f t="shared" si="4"/>
        <v>-2.4366943431636992E-2</v>
      </c>
      <c r="V5" s="2">
        <v>3.9714285714285711E-3</v>
      </c>
      <c r="W5" s="2">
        <v>4.4530612244897952E-3</v>
      </c>
      <c r="X5" s="2">
        <f t="shared" si="5"/>
        <v>-5.7795918367346891E-3</v>
      </c>
      <c r="Z5" s="2">
        <v>0.37480000000000002</v>
      </c>
      <c r="AA5" s="2">
        <v>0.32569999999999999</v>
      </c>
      <c r="AC5" s="2">
        <v>0.36868222222222236</v>
      </c>
      <c r="AD5" s="2">
        <v>0.31882790697674407</v>
      </c>
    </row>
    <row r="6" spans="1:30" x14ac:dyDescent="0.3">
      <c r="A6" t="s">
        <v>16</v>
      </c>
      <c r="B6" s="2">
        <v>-6.4799999999999996E-2</v>
      </c>
      <c r="C6" s="2">
        <v>-7.0199999999999999E-2</v>
      </c>
      <c r="D6" s="2">
        <f t="shared" si="0"/>
        <v>5.400000000000002E-3</v>
      </c>
      <c r="F6" s="2">
        <v>-1.49836347541957E-2</v>
      </c>
      <c r="G6" s="2">
        <v>-2.4303499881311599E-2</v>
      </c>
      <c r="H6" s="2">
        <f t="shared" si="1"/>
        <v>9.3198651271158995E-3</v>
      </c>
      <c r="J6" s="2">
        <v>5.6176871793047103E-2</v>
      </c>
      <c r="K6" s="2">
        <v>6.1822521412399099E-2</v>
      </c>
      <c r="L6" s="2">
        <f t="shared" si="2"/>
        <v>-5.6456496193519959E-3</v>
      </c>
      <c r="N6" s="2">
        <v>8.1803050542013506E-2</v>
      </c>
      <c r="O6" s="2">
        <v>9.6048839812992198E-2</v>
      </c>
      <c r="P6" s="2">
        <f t="shared" si="3"/>
        <v>-1.4245789270978693E-2</v>
      </c>
      <c r="R6" s="2">
        <v>0.363397455321052</v>
      </c>
      <c r="S6" s="2">
        <v>0.51060353552910298</v>
      </c>
      <c r="T6" s="2">
        <f t="shared" si="4"/>
        <v>-0.14720608020805098</v>
      </c>
      <c r="V6" s="2">
        <v>4.2566666666666681E-3</v>
      </c>
      <c r="W6" s="2">
        <v>5.4711111111111115E-3</v>
      </c>
      <c r="X6" s="2">
        <f t="shared" si="5"/>
        <v>-1.457333333333332E-2</v>
      </c>
      <c r="Z6" s="2">
        <v>0.35</v>
      </c>
      <c r="AA6" s="2">
        <v>0.38769999999999999</v>
      </c>
      <c r="AC6" s="2">
        <v>0.36155454545454546</v>
      </c>
      <c r="AD6" s="2">
        <v>0.37727555555555548</v>
      </c>
    </row>
    <row r="7" spans="1:30" x14ac:dyDescent="0.3">
      <c r="A7" t="s">
        <v>17</v>
      </c>
      <c r="B7" s="2">
        <v>-7.8E-2</v>
      </c>
      <c r="C7" s="2">
        <v>-8.09E-2</v>
      </c>
      <c r="D7" s="2">
        <f t="shared" si="0"/>
        <v>2.8999999999999998E-3</v>
      </c>
      <c r="F7" s="2">
        <v>-4.8256904825949597E-2</v>
      </c>
      <c r="G7" s="2">
        <v>-3.7427979499167097E-2</v>
      </c>
      <c r="H7" s="2">
        <f t="shared" si="1"/>
        <v>-1.08289253267825E-2</v>
      </c>
      <c r="J7" s="2">
        <v>2.7803031948198598E-2</v>
      </c>
      <c r="K7" s="2">
        <v>5.9823270076944803E-2</v>
      </c>
      <c r="L7" s="2">
        <f t="shared" si="2"/>
        <v>-3.2020238128746201E-2</v>
      </c>
      <c r="N7" s="2">
        <v>5.4943979739747101E-2</v>
      </c>
      <c r="O7" s="2">
        <v>9.4110451980321502E-2</v>
      </c>
      <c r="P7" s="2">
        <f t="shared" si="3"/>
        <v>-3.9166472240574401E-2</v>
      </c>
      <c r="R7" s="2">
        <v>0.45688884521309697</v>
      </c>
      <c r="S7" s="2">
        <v>0.61026473369741496</v>
      </c>
      <c r="T7" s="2">
        <f t="shared" si="4"/>
        <v>-0.15337588848431799</v>
      </c>
      <c r="V7" s="2">
        <v>4.6108910891089119E-3</v>
      </c>
      <c r="W7" s="2">
        <v>5.6376237623762399E-3</v>
      </c>
      <c r="X7" s="2">
        <f t="shared" si="5"/>
        <v>-1.2320792079207936E-2</v>
      </c>
      <c r="Z7" s="2">
        <v>0.3548</v>
      </c>
      <c r="AA7" s="2">
        <v>0.38929999999999998</v>
      </c>
      <c r="AC7" s="2">
        <v>0.36717555555555553</v>
      </c>
      <c r="AD7" s="2">
        <v>0.37081333333333333</v>
      </c>
    </row>
    <row r="8" spans="1:30" x14ac:dyDescent="0.3">
      <c r="A8" t="s">
        <v>18</v>
      </c>
      <c r="B8" s="2">
        <v>-7.4099999999999999E-2</v>
      </c>
      <c r="C8" s="2">
        <v>-6.93E-2</v>
      </c>
      <c r="D8" s="2">
        <f t="shared" si="0"/>
        <v>-4.7999999999999987E-3</v>
      </c>
      <c r="F8" s="2">
        <v>-4.3101195645801497E-2</v>
      </c>
      <c r="G8" s="2">
        <v>-3.25715964285564E-2</v>
      </c>
      <c r="H8" s="2">
        <f t="shared" si="1"/>
        <v>-1.0529599217245098E-2</v>
      </c>
      <c r="J8" s="2">
        <v>2.8737660029057199E-2</v>
      </c>
      <c r="K8" s="2">
        <v>4.9929217477494597E-2</v>
      </c>
      <c r="L8" s="2">
        <f t="shared" si="2"/>
        <v>-2.1191557448437398E-2</v>
      </c>
      <c r="N8" s="2">
        <v>5.64288182991226E-2</v>
      </c>
      <c r="O8" s="2">
        <v>8.0661816160444197E-2</v>
      </c>
      <c r="P8" s="2">
        <f t="shared" si="3"/>
        <v>-2.4232997861321597E-2</v>
      </c>
      <c r="R8" s="2">
        <v>0.347526631316187</v>
      </c>
      <c r="S8" s="2">
        <v>0.45356862483788002</v>
      </c>
      <c r="T8" s="2">
        <f t="shared" si="4"/>
        <v>-0.10604199352169302</v>
      </c>
      <c r="V8" s="2">
        <v>4.152173913043478E-3</v>
      </c>
      <c r="W8" s="2">
        <v>4.9163043478260872E-3</v>
      </c>
      <c r="X8" s="2">
        <f t="shared" si="5"/>
        <v>-9.1695652173913109E-3</v>
      </c>
      <c r="Z8" s="2">
        <v>0.38840000000000002</v>
      </c>
      <c r="AA8" s="2">
        <v>0.37490000000000001</v>
      </c>
      <c r="AC8" s="2">
        <v>0.36319777777777773</v>
      </c>
      <c r="AD8" s="2">
        <v>0.35761136363636364</v>
      </c>
    </row>
    <row r="9" spans="1:30" x14ac:dyDescent="0.3">
      <c r="A9" t="s">
        <v>19</v>
      </c>
      <c r="B9" s="2">
        <v>-7.1999999999999995E-2</v>
      </c>
      <c r="C9" s="2">
        <v>-7.7399999999999997E-2</v>
      </c>
      <c r="D9" s="2">
        <f t="shared" si="0"/>
        <v>5.400000000000002E-3</v>
      </c>
      <c r="F9" s="2">
        <v>-1.7129974372518501E-2</v>
      </c>
      <c r="G9" s="2">
        <v>-2.7507501746016901E-2</v>
      </c>
      <c r="H9" s="2">
        <f t="shared" si="1"/>
        <v>1.03775273734984E-2</v>
      </c>
      <c r="J9" s="2">
        <v>4.3248599508835001E-2</v>
      </c>
      <c r="K9" s="2">
        <v>4.7285289418492298E-2</v>
      </c>
      <c r="L9" s="2">
        <f t="shared" si="2"/>
        <v>-4.036689909657297E-3</v>
      </c>
      <c r="N9" s="2">
        <v>6.6581489399954299E-2</v>
      </c>
      <c r="O9" s="2">
        <v>7.8235746683928298E-2</v>
      </c>
      <c r="P9" s="2">
        <f t="shared" si="3"/>
        <v>-1.1654257283973998E-2</v>
      </c>
      <c r="R9" s="2">
        <v>9.5716946189639399E-2</v>
      </c>
      <c r="S9" s="2">
        <v>0.126567451642776</v>
      </c>
      <c r="T9" s="2">
        <f t="shared" si="4"/>
        <v>-3.0850505453136598E-2</v>
      </c>
      <c r="V9" s="2">
        <v>3.3800000000000002E-3</v>
      </c>
      <c r="W9" s="2">
        <v>4.0580000000000008E-3</v>
      </c>
      <c r="X9" s="2">
        <f t="shared" si="5"/>
        <v>-8.1360000000000078E-3</v>
      </c>
      <c r="Z9" s="2">
        <v>0.3553</v>
      </c>
      <c r="AA9" s="2">
        <v>0.37</v>
      </c>
      <c r="AC9" s="2">
        <v>0.34649333333333338</v>
      </c>
      <c r="AD9" s="2">
        <v>0.35254999999999997</v>
      </c>
    </row>
    <row r="10" spans="1:30" x14ac:dyDescent="0.3">
      <c r="A10" t="s">
        <v>20</v>
      </c>
      <c r="B10" s="2">
        <v>-7.1900000000000006E-2</v>
      </c>
      <c r="C10" s="2">
        <v>-8.8200000000000001E-2</v>
      </c>
      <c r="D10" s="2">
        <f t="shared" si="0"/>
        <v>1.6299999999999995E-2</v>
      </c>
      <c r="F10" s="2">
        <v>-3.6594257752463603E-2</v>
      </c>
      <c r="G10" s="2">
        <v>-4.34012289386057E-2</v>
      </c>
      <c r="H10" s="2">
        <f t="shared" si="1"/>
        <v>6.8069711861420967E-3</v>
      </c>
      <c r="J10" s="2">
        <v>3.5734736038865601E-2</v>
      </c>
      <c r="K10" s="2">
        <v>4.4303311742556001E-2</v>
      </c>
      <c r="L10" s="2">
        <f t="shared" si="2"/>
        <v>-8.5685757036903995E-3</v>
      </c>
      <c r="N10" s="2">
        <v>6.30925076952773E-2</v>
      </c>
      <c r="O10" s="2">
        <v>7.4142076097482704E-2</v>
      </c>
      <c r="P10" s="2">
        <f t="shared" si="3"/>
        <v>-1.1049568402205404E-2</v>
      </c>
      <c r="R10" s="2">
        <v>0.33598661575396899</v>
      </c>
      <c r="S10" s="2">
        <v>0.40694447677350798</v>
      </c>
      <c r="T10" s="2">
        <f t="shared" si="4"/>
        <v>-7.0957861019538992E-2</v>
      </c>
      <c r="V10" s="2">
        <v>4.1077777777777762E-3</v>
      </c>
      <c r="W10" s="2">
        <v>4.892222222222224E-3</v>
      </c>
      <c r="X10" s="2">
        <f t="shared" si="5"/>
        <v>-9.4133333333333742E-3</v>
      </c>
      <c r="Z10" s="2">
        <v>0.34360000000000002</v>
      </c>
      <c r="AA10" s="2">
        <v>0.37540000000000001</v>
      </c>
      <c r="AC10" s="2">
        <v>0.35772444444444434</v>
      </c>
      <c r="AD10" s="2">
        <v>0.39223636363636349</v>
      </c>
    </row>
    <row r="11" spans="1:30" ht="14.5" thickBot="1" x14ac:dyDescent="0.35">
      <c r="A11" t="s">
        <v>21</v>
      </c>
      <c r="B11" s="2">
        <v>-6.6600000000000006E-2</v>
      </c>
      <c r="C11" s="2">
        <v>-8.7900000000000006E-2</v>
      </c>
      <c r="D11" s="2">
        <f t="shared" si="0"/>
        <v>2.1299999999999999E-2</v>
      </c>
      <c r="F11" s="2">
        <v>-3.21884483963472E-2</v>
      </c>
      <c r="G11" s="2">
        <v>-4.5385264801891603E-2</v>
      </c>
      <c r="H11" s="2">
        <f t="shared" si="1"/>
        <v>1.3196816405544404E-2</v>
      </c>
      <c r="J11" s="2">
        <v>3.1872912591608599E-2</v>
      </c>
      <c r="K11" s="2">
        <v>3.2339452739223298E-2</v>
      </c>
      <c r="L11" s="2">
        <f t="shared" si="2"/>
        <v>-4.6654014761469964E-4</v>
      </c>
      <c r="N11" s="2">
        <v>5.53611122393773E-2</v>
      </c>
      <c r="O11" s="2">
        <v>6.1682631079847297E-2</v>
      </c>
      <c r="P11" s="2">
        <f t="shared" si="3"/>
        <v>-6.3215188404699973E-3</v>
      </c>
      <c r="R11" s="2">
        <v>0.36709206077571999</v>
      </c>
      <c r="S11" s="2">
        <v>0.45918764735503398</v>
      </c>
      <c r="T11" s="2">
        <f t="shared" si="4"/>
        <v>-9.2095586579313993E-2</v>
      </c>
      <c r="V11" s="2">
        <v>4.1688172043010743E-3</v>
      </c>
      <c r="W11" s="2">
        <v>5.1344086021505343E-3</v>
      </c>
      <c r="X11" s="2">
        <f t="shared" si="5"/>
        <v>-1.158709677419352E-2</v>
      </c>
      <c r="Z11" s="2">
        <v>0.3342</v>
      </c>
      <c r="AA11" s="2">
        <v>0.46160000000000001</v>
      </c>
      <c r="AC11" s="2">
        <v>0.34978222222222216</v>
      </c>
      <c r="AD11" s="2">
        <v>0.41084444444444446</v>
      </c>
    </row>
    <row r="12" spans="1:30" s="5" customFormat="1" ht="15" thickTop="1" thickBot="1" x14ac:dyDescent="0.35">
      <c r="A12" s="3" t="s">
        <v>22</v>
      </c>
      <c r="B12" s="4">
        <f>AVERAGE(B4:B11)</f>
        <v>-7.0300000000000001E-2</v>
      </c>
      <c r="C12" s="4">
        <f>AVERAGE(C4:C11)</f>
        <v>-7.7512499999999998E-2</v>
      </c>
      <c r="D12" s="4">
        <f>AVERAGE(D4:D11)</f>
        <v>7.2124999999999993E-3</v>
      </c>
      <c r="F12" s="4">
        <f>AVERAGE(F4:F11)</f>
        <v>-2.9126822139538766E-2</v>
      </c>
      <c r="G12" s="4">
        <f>AVERAGE(G4:G11)</f>
        <v>-3.0687743373870209E-2</v>
      </c>
      <c r="H12" s="4">
        <f>AVERAGE(H4:H11)</f>
        <v>1.5609212343314395E-3</v>
      </c>
      <c r="J12" s="4">
        <f>AVERAGE(J4:J11)</f>
        <v>4.358539845055219E-2</v>
      </c>
      <c r="K12" s="4">
        <f>AVERAGE(K4:K11)</f>
        <v>5.3380348856895778E-2</v>
      </c>
      <c r="L12" s="4">
        <f>AVERAGE(L4:L11)</f>
        <v>-9.7949504063435892E-3</v>
      </c>
      <c r="N12" s="4">
        <f>AVERAGE(N4:N11)</f>
        <v>6.9102050441890939E-2</v>
      </c>
      <c r="O12" s="4">
        <f>AVERAGE(O4:O11)</f>
        <v>8.4890518494315462E-2</v>
      </c>
      <c r="P12" s="4">
        <f>AVERAGE(P4:P11)</f>
        <v>-1.5788468052424523E-2</v>
      </c>
      <c r="R12" s="4">
        <f>AVERAGE(R4:R11)</f>
        <v>0.271625774559903</v>
      </c>
      <c r="S12" s="4">
        <f>AVERAGE(S4:S11)</f>
        <v>0.35007285931689808</v>
      </c>
      <c r="T12" s="4">
        <f>AVERAGE(T4:T11)</f>
        <v>-7.844708475699505E-2</v>
      </c>
      <c r="V12" s="4"/>
      <c r="W12" s="4"/>
      <c r="X12" s="4">
        <f>SUBTOTAL(101,טבלה91133[פער שנתי ממוצע])</f>
        <v>-9.491818910483946E-3</v>
      </c>
      <c r="Z12" s="4">
        <f>AVERAGE(Z4:Z11)</f>
        <v>0.35575000000000001</v>
      </c>
      <c r="AA12" s="4">
        <f>SUBTOTAL(101,טבלה12250[כללי])</f>
        <v>0.37938749999999999</v>
      </c>
      <c r="AC12" s="4">
        <f>AVERAGE(AC4:AC11)</f>
        <v>0.35704924649723041</v>
      </c>
      <c r="AD12" s="4">
        <f>SUBTOTAL(101,טבלה1234[כללי])</f>
        <v>0.36713317739946344</v>
      </c>
    </row>
    <row r="13" spans="1:30" ht="21.5" thickTop="1" x14ac:dyDescent="0.3">
      <c r="A13" s="6" t="s">
        <v>23</v>
      </c>
      <c r="N13" s="2"/>
      <c r="O13" s="2"/>
      <c r="P13" s="2"/>
      <c r="R13" s="2"/>
      <c r="S13" s="2"/>
      <c r="T13" s="2"/>
    </row>
    <row r="14" spans="1:30" x14ac:dyDescent="0.3">
      <c r="N14" s="2"/>
      <c r="O14" s="2"/>
      <c r="P14" s="2"/>
      <c r="R14" s="2"/>
      <c r="S14" s="2"/>
      <c r="T14" s="2"/>
    </row>
    <row r="15" spans="1:30" ht="18" x14ac:dyDescent="0.4">
      <c r="A15" s="1" t="s">
        <v>24</v>
      </c>
      <c r="B15" s="11" t="s">
        <v>1</v>
      </c>
      <c r="C15" s="11"/>
      <c r="D15" s="11"/>
      <c r="F15" s="12" t="s">
        <v>2</v>
      </c>
      <c r="G15" s="12"/>
      <c r="H15" s="12"/>
      <c r="J15" s="12" t="s">
        <v>3</v>
      </c>
      <c r="K15" s="12"/>
      <c r="L15" s="12"/>
      <c r="N15" s="13" t="s">
        <v>4</v>
      </c>
      <c r="O15" s="13"/>
      <c r="P15" s="13"/>
      <c r="R15" s="13" t="s">
        <v>5</v>
      </c>
      <c r="S15" s="13"/>
      <c r="T15" s="13"/>
      <c r="V15" s="13" t="s">
        <v>6</v>
      </c>
      <c r="W15" s="13"/>
      <c r="X15" s="13"/>
      <c r="Z15" s="9" t="s">
        <v>7</v>
      </c>
      <c r="AA15" s="9"/>
      <c r="AC15" s="10" t="s">
        <v>8</v>
      </c>
      <c r="AD15" s="10"/>
    </row>
    <row r="16" spans="1:30" x14ac:dyDescent="0.3">
      <c r="A16" t="s">
        <v>9</v>
      </c>
      <c r="B16" s="2" t="s">
        <v>10</v>
      </c>
      <c r="C16" s="2" t="s">
        <v>11</v>
      </c>
      <c r="D16" s="2" t="s">
        <v>12</v>
      </c>
      <c r="F16" s="2" t="s">
        <v>10</v>
      </c>
      <c r="G16" s="2" t="s">
        <v>11</v>
      </c>
      <c r="H16" s="2" t="s">
        <v>12</v>
      </c>
      <c r="J16" s="2" t="s">
        <v>10</v>
      </c>
      <c r="K16" s="2" t="s">
        <v>11</v>
      </c>
      <c r="L16" s="2" t="s">
        <v>12</v>
      </c>
      <c r="N16" s="2" t="s">
        <v>10</v>
      </c>
      <c r="O16" s="2" t="s">
        <v>11</v>
      </c>
      <c r="P16" s="2" t="s">
        <v>12</v>
      </c>
      <c r="R16" s="2" t="s">
        <v>10</v>
      </c>
      <c r="S16" s="2" t="s">
        <v>11</v>
      </c>
      <c r="T16" s="2" t="s">
        <v>12</v>
      </c>
      <c r="V16" s="2" t="s">
        <v>10</v>
      </c>
      <c r="W16" s="2" t="s">
        <v>11</v>
      </c>
      <c r="X16" s="2" t="s">
        <v>13</v>
      </c>
      <c r="Z16" s="2" t="s">
        <v>10</v>
      </c>
      <c r="AA16" s="2" t="s">
        <v>11</v>
      </c>
      <c r="AC16" s="2" t="s">
        <v>10</v>
      </c>
      <c r="AD16" s="2" t="s">
        <v>11</v>
      </c>
    </row>
    <row r="17" spans="1:30" x14ac:dyDescent="0.3">
      <c r="A17" t="s">
        <v>25</v>
      </c>
      <c r="B17" s="2">
        <v>-8.1900000000000001E-2</v>
      </c>
      <c r="C17" s="2">
        <v>-8.7900000000000006E-2</v>
      </c>
      <c r="D17" s="2">
        <f t="shared" ref="D17:D24" si="6">(B17-C17)</f>
        <v>6.0000000000000053E-3</v>
      </c>
      <c r="F17" s="2">
        <v>-2.50786106076216E-2</v>
      </c>
      <c r="G17" s="2">
        <v>-2.5237011996355901E-2</v>
      </c>
      <c r="H17" s="2">
        <f t="shared" ref="H17:H24" si="7">(F17-G17)</f>
        <v>1.5840138873430068E-4</v>
      </c>
      <c r="J17" s="2">
        <v>4.78321745333561E-2</v>
      </c>
      <c r="K17" s="2">
        <v>4.9107484375824399E-2</v>
      </c>
      <c r="L17" s="2">
        <f t="shared" ref="L17:L24" si="8">(J17-K17)</f>
        <v>-1.2753098424682988E-3</v>
      </c>
      <c r="N17" s="2">
        <v>6.9434573111849501E-2</v>
      </c>
      <c r="O17" s="2">
        <v>7.8043513895530006E-2</v>
      </c>
      <c r="P17" s="2">
        <f t="shared" ref="P17:P24" si="9">(N17-O17)</f>
        <v>-8.6089407836805049E-3</v>
      </c>
      <c r="R17" s="2">
        <v>4.78321745333561E-2</v>
      </c>
      <c r="S17" s="2">
        <v>4.9107484375824399E-2</v>
      </c>
      <c r="T17" s="2">
        <f t="shared" ref="T17:T24" si="10">(R17-S17)</f>
        <v>-1.2753098424682988E-3</v>
      </c>
      <c r="V17" s="2">
        <v>4.3548387096774199E-3</v>
      </c>
      <c r="W17" s="2">
        <v>4.6096774193548377E-3</v>
      </c>
      <c r="X17" s="2">
        <f t="shared" ref="X17:X24" si="11">(V17-W17)*12</f>
        <v>-3.0580645161290138E-3</v>
      </c>
      <c r="Z17" s="2">
        <v>0.3523</v>
      </c>
      <c r="AA17" s="2">
        <v>0.3538</v>
      </c>
      <c r="AC17" s="2">
        <v>0.34244516129032254</v>
      </c>
      <c r="AD17" s="2">
        <v>0.35526774193548377</v>
      </c>
    </row>
    <row r="18" spans="1:30" x14ac:dyDescent="0.3">
      <c r="A18" t="s">
        <v>26</v>
      </c>
      <c r="B18" s="2">
        <v>-8.4099999999999994E-2</v>
      </c>
      <c r="C18" s="2">
        <v>-0.1055</v>
      </c>
      <c r="D18" s="2">
        <f t="shared" si="6"/>
        <v>2.1400000000000002E-2</v>
      </c>
      <c r="F18" s="2">
        <v>-3.8214981925641399E-2</v>
      </c>
      <c r="G18" s="2">
        <v>-5.3060150512427302E-2</v>
      </c>
      <c r="H18" s="2">
        <f t="shared" si="7"/>
        <v>1.4845168586785903E-2</v>
      </c>
      <c r="J18" s="2">
        <v>2.22380713921413E-2</v>
      </c>
      <c r="K18" s="2">
        <v>8.2681466279037608E-3</v>
      </c>
      <c r="L18" s="2">
        <f t="shared" si="8"/>
        <v>1.3969924764237539E-2</v>
      </c>
      <c r="N18" s="2">
        <v>4.5490083371485301E-2</v>
      </c>
      <c r="O18" s="2">
        <v>3.7285977259976698E-2</v>
      </c>
      <c r="P18" s="2">
        <f t="shared" si="9"/>
        <v>8.2041061115086036E-3</v>
      </c>
      <c r="R18" s="2">
        <v>4.3713189335588903E-2</v>
      </c>
      <c r="S18" s="2">
        <v>4.3310949130293402E-2</v>
      </c>
      <c r="T18" s="2">
        <f t="shared" si="10"/>
        <v>4.0224020529550097E-4</v>
      </c>
      <c r="V18" s="2">
        <v>3.5918918918918922E-3</v>
      </c>
      <c r="W18" s="2">
        <v>4.2486486486486485E-3</v>
      </c>
      <c r="X18" s="2">
        <f t="shared" si="11"/>
        <v>-7.8810810810810757E-3</v>
      </c>
      <c r="Z18" s="2">
        <v>0.32719999999999999</v>
      </c>
      <c r="AA18" s="2">
        <v>0.35830000000000001</v>
      </c>
      <c r="AC18" s="2">
        <v>0.33207297297297289</v>
      </c>
      <c r="AD18" s="2">
        <v>0.34999189189189189</v>
      </c>
    </row>
    <row r="19" spans="1:30" x14ac:dyDescent="0.3">
      <c r="A19" t="s">
        <v>27</v>
      </c>
      <c r="B19" s="2">
        <v>-8.43E-2</v>
      </c>
      <c r="C19" s="2">
        <v>-8.6800000000000002E-2</v>
      </c>
      <c r="D19" s="2">
        <f t="shared" si="6"/>
        <v>2.5000000000000022E-3</v>
      </c>
      <c r="F19" s="2">
        <v>-5.0574461484954002E-2</v>
      </c>
      <c r="G19" s="2">
        <v>-5.51228699036918E-2</v>
      </c>
      <c r="H19" s="2">
        <f t="shared" si="7"/>
        <v>4.5484084187377982E-3</v>
      </c>
      <c r="J19" s="2">
        <v>-5.6109340665622103E-3</v>
      </c>
      <c r="K19" s="2">
        <v>-5.8321121615726402E-3</v>
      </c>
      <c r="L19" s="2">
        <f t="shared" si="8"/>
        <v>2.2117809501042991E-4</v>
      </c>
      <c r="N19" s="2">
        <v>1.85482604437135E-2</v>
      </c>
      <c r="O19" s="2">
        <v>1.7465243094424401E-2</v>
      </c>
      <c r="P19" s="2">
        <f t="shared" si="9"/>
        <v>1.0830173492890997E-3</v>
      </c>
      <c r="R19" s="2">
        <v>2.2013769045047E-2</v>
      </c>
      <c r="S19" s="2">
        <v>2.0824913327122101E-2</v>
      </c>
      <c r="T19" s="2">
        <f t="shared" si="10"/>
        <v>1.1888557179248992E-3</v>
      </c>
      <c r="V19" s="2">
        <v>3.0405405405405407E-3</v>
      </c>
      <c r="W19" s="2">
        <v>3.0810810810810814E-3</v>
      </c>
      <c r="X19" s="2">
        <f t="shared" si="11"/>
        <v>-4.8648648648648776E-4</v>
      </c>
      <c r="Z19" s="2">
        <v>0.34239999999999998</v>
      </c>
      <c r="AA19" s="2">
        <v>0.34570000000000001</v>
      </c>
      <c r="AC19" s="2">
        <v>0.34705405405405398</v>
      </c>
      <c r="AD19" s="2">
        <v>0.35439189189189196</v>
      </c>
    </row>
    <row r="20" spans="1:30" x14ac:dyDescent="0.3">
      <c r="A20" t="s">
        <v>28</v>
      </c>
      <c r="B20" s="2">
        <v>-7.2599999999999998E-2</v>
      </c>
      <c r="C20" s="2">
        <v>-9.1700000000000004E-2</v>
      </c>
      <c r="D20" s="2">
        <f t="shared" si="6"/>
        <v>1.9100000000000006E-2</v>
      </c>
      <c r="F20" s="2">
        <v>-2.9382721542418298E-2</v>
      </c>
      <c r="G20" s="2">
        <v>-4.9436643735133901E-2</v>
      </c>
      <c r="H20" s="2">
        <f t="shared" si="7"/>
        <v>2.0053922192715602E-2</v>
      </c>
      <c r="J20" s="2">
        <v>2.3960123807068801E-2</v>
      </c>
      <c r="K20" s="2">
        <v>3.5263731020305201E-3</v>
      </c>
      <c r="L20" s="2">
        <f t="shared" si="8"/>
        <v>2.0433750705038282E-2</v>
      </c>
      <c r="N20" s="2">
        <v>4.5212343321796397E-2</v>
      </c>
      <c r="O20" s="2">
        <v>3.2644538922697898E-2</v>
      </c>
      <c r="P20" s="2">
        <f t="shared" si="9"/>
        <v>1.2567804399098499E-2</v>
      </c>
      <c r="R20" s="2">
        <v>4.9291493534078197E-2</v>
      </c>
      <c r="S20" s="2">
        <v>4.1958744829091503E-2</v>
      </c>
      <c r="T20" s="2">
        <f t="shared" si="10"/>
        <v>7.3327487049866941E-3</v>
      </c>
      <c r="V20" s="2">
        <v>3.4000000000000007E-3</v>
      </c>
      <c r="W20" s="2">
        <v>3.7810810810810802E-3</v>
      </c>
      <c r="X20" s="2">
        <f t="shared" si="11"/>
        <v>-4.5729729729729537E-3</v>
      </c>
      <c r="Z20" s="2">
        <v>0.34570000000000001</v>
      </c>
      <c r="AA20" s="2">
        <v>0.33800000000000002</v>
      </c>
      <c r="AC20" s="2">
        <v>0.35449189189189195</v>
      </c>
      <c r="AD20" s="2">
        <v>0.33186486486486488</v>
      </c>
    </row>
    <row r="21" spans="1:30" x14ac:dyDescent="0.3">
      <c r="A21" t="s">
        <v>29</v>
      </c>
      <c r="B21" s="2">
        <v>-9.3600000000000003E-2</v>
      </c>
      <c r="C21" s="2">
        <v>-8.8900000000000007E-2</v>
      </c>
      <c r="D21" s="2">
        <f t="shared" si="6"/>
        <v>-4.6999999999999958E-3</v>
      </c>
      <c r="F21" s="2">
        <v>-5.88117852903451E-2</v>
      </c>
      <c r="G21" s="2">
        <v>-5.1851985753508398E-2</v>
      </c>
      <c r="H21" s="2">
        <f t="shared" si="7"/>
        <v>-6.9597995368367027E-3</v>
      </c>
      <c r="J21" s="2">
        <v>-2.3221655135205999E-3</v>
      </c>
      <c r="K21" s="2">
        <v>1.067080163131E-2</v>
      </c>
      <c r="L21" s="2">
        <f t="shared" si="8"/>
        <v>-1.29929671448306E-2</v>
      </c>
      <c r="N21" s="2">
        <v>1.9992412700057201E-2</v>
      </c>
      <c r="O21" s="2">
        <v>3.5746825831587802E-2</v>
      </c>
      <c r="P21" s="2">
        <f t="shared" si="9"/>
        <v>-1.5754413131530601E-2</v>
      </c>
      <c r="R21" s="2">
        <v>2.3862886109212899E-2</v>
      </c>
      <c r="S21" s="2">
        <v>4.1445546297186303E-2</v>
      </c>
      <c r="T21" s="2">
        <f t="shared" si="10"/>
        <v>-1.7582660187973404E-2</v>
      </c>
      <c r="V21" s="2">
        <v>3.3621621621621614E-3</v>
      </c>
      <c r="W21" s="2">
        <v>3.6810810810810816E-3</v>
      </c>
      <c r="X21" s="2">
        <f t="shared" si="11"/>
        <v>-3.8270270270270423E-3</v>
      </c>
      <c r="Z21" s="2">
        <v>0.375</v>
      </c>
      <c r="AA21" s="2">
        <v>0.35970000000000002</v>
      </c>
      <c r="AC21" s="2">
        <v>0.34841891891891885</v>
      </c>
      <c r="AD21" s="2">
        <v>0.34465675675675672</v>
      </c>
    </row>
    <row r="22" spans="1:30" x14ac:dyDescent="0.3">
      <c r="A22" t="s">
        <v>30</v>
      </c>
      <c r="B22" s="2">
        <v>-8.6499999999999994E-2</v>
      </c>
      <c r="C22" s="2">
        <v>-9.7900000000000001E-2</v>
      </c>
      <c r="D22" s="2">
        <f t="shared" si="6"/>
        <v>1.1400000000000007E-2</v>
      </c>
      <c r="F22" s="2">
        <v>-2.6350981605180599E-2</v>
      </c>
      <c r="G22" s="2">
        <v>-5.23651290572257E-2</v>
      </c>
      <c r="H22" s="2">
        <f t="shared" si="7"/>
        <v>2.6014147452045101E-2</v>
      </c>
      <c r="J22" s="2">
        <v>1.4809658923667901E-2</v>
      </c>
      <c r="K22" s="2">
        <v>2.5447857253095801E-3</v>
      </c>
      <c r="L22" s="2">
        <f t="shared" si="8"/>
        <v>1.226487319835832E-2</v>
      </c>
      <c r="N22" s="2">
        <v>3.6147381350947E-2</v>
      </c>
      <c r="O22" s="2">
        <v>2.7238672540536201E-2</v>
      </c>
      <c r="P22" s="2">
        <f t="shared" si="9"/>
        <v>8.9087088104107988E-3</v>
      </c>
      <c r="R22" s="2">
        <v>4.07027307827399E-2</v>
      </c>
      <c r="S22" s="2">
        <v>3.0423112425411999E-2</v>
      </c>
      <c r="T22" s="2">
        <f t="shared" si="10"/>
        <v>1.0279618357327901E-2</v>
      </c>
      <c r="V22" s="2">
        <v>3.5837837837837828E-3</v>
      </c>
      <c r="W22" s="2">
        <v>3.6675675675675681E-3</v>
      </c>
      <c r="X22" s="2">
        <f t="shared" si="11"/>
        <v>-1.0054054054054237E-3</v>
      </c>
      <c r="Z22" s="2">
        <v>0.3548</v>
      </c>
      <c r="AA22" s="2">
        <v>0.37830000000000003</v>
      </c>
      <c r="AC22" s="2">
        <v>0.33937027027027022</v>
      </c>
      <c r="AD22" s="2">
        <v>0.36667567567567555</v>
      </c>
    </row>
    <row r="23" spans="1:30" x14ac:dyDescent="0.3">
      <c r="A23" t="s">
        <v>31</v>
      </c>
      <c r="B23" s="2">
        <v>-9.2200000000000004E-2</v>
      </c>
      <c r="C23" s="2">
        <v>-0.10829999999999999</v>
      </c>
      <c r="D23" s="2">
        <f t="shared" si="6"/>
        <v>1.6099999999999989E-2</v>
      </c>
      <c r="F23" s="2">
        <v>-5.9939875366023299E-2</v>
      </c>
      <c r="G23" s="2">
        <v>-7.2507033209423005E-2</v>
      </c>
      <c r="H23" s="2">
        <f t="shared" si="7"/>
        <v>1.2567157843399707E-2</v>
      </c>
      <c r="J23" s="2">
        <v>-6.2502313378580698E-3</v>
      </c>
      <c r="K23" s="2">
        <v>-1.54433658399459E-2</v>
      </c>
      <c r="L23" s="2">
        <f t="shared" si="8"/>
        <v>9.19313450208783E-3</v>
      </c>
      <c r="N23" s="2">
        <v>1.9495290620679801E-2</v>
      </c>
      <c r="O23" s="2">
        <v>1.1219474495744799E-2</v>
      </c>
      <c r="P23" s="2">
        <f t="shared" si="9"/>
        <v>8.2758161249350017E-3</v>
      </c>
      <c r="R23" s="2">
        <v>2.2453050357828401E-2</v>
      </c>
      <c r="S23" s="2">
        <v>1.48631005062481E-2</v>
      </c>
      <c r="T23" s="2">
        <f t="shared" si="10"/>
        <v>7.5899498515803014E-3</v>
      </c>
      <c r="V23" s="2">
        <v>3.2864864864864869E-3</v>
      </c>
      <c r="W23" s="2">
        <v>3.5594594594594597E-3</v>
      </c>
      <c r="X23" s="2">
        <f t="shared" si="11"/>
        <v>-3.2756756756756739E-3</v>
      </c>
      <c r="Z23" s="2">
        <v>0.3468</v>
      </c>
      <c r="AA23" s="2">
        <v>0.33939999999999998</v>
      </c>
      <c r="AC23" s="2">
        <v>0.35669459459459463</v>
      </c>
      <c r="AD23" s="2">
        <v>0.30272972972972972</v>
      </c>
    </row>
    <row r="24" spans="1:30" ht="14.5" thickBot="1" x14ac:dyDescent="0.35">
      <c r="A24" t="s">
        <v>32</v>
      </c>
      <c r="B24" s="2">
        <v>-8.1699999999999995E-2</v>
      </c>
      <c r="C24" s="2">
        <v>-9.7900000000000001E-2</v>
      </c>
      <c r="D24" s="2">
        <f t="shared" si="6"/>
        <v>1.6200000000000006E-2</v>
      </c>
      <c r="F24" s="2">
        <v>-4.5240407066796301E-2</v>
      </c>
      <c r="G24" s="2">
        <v>-5.9329637318589597E-2</v>
      </c>
      <c r="H24" s="2">
        <f t="shared" si="7"/>
        <v>1.4089230251793296E-2</v>
      </c>
      <c r="J24" s="2">
        <v>4.6512289205311603E-3</v>
      </c>
      <c r="K24" s="2">
        <v>-5.1783626628288896E-3</v>
      </c>
      <c r="L24" s="2">
        <f t="shared" si="8"/>
        <v>9.8295915833600499E-3</v>
      </c>
      <c r="N24" s="2">
        <v>2.0064239395324101E-2</v>
      </c>
      <c r="O24" s="2">
        <v>1.9541399836424202E-2</v>
      </c>
      <c r="P24" s="2">
        <f t="shared" si="9"/>
        <v>5.2283955889989922E-4</v>
      </c>
      <c r="R24" s="2">
        <v>2.5772804496967401E-2</v>
      </c>
      <c r="S24" s="2">
        <v>2.3513206876938801E-2</v>
      </c>
      <c r="T24" s="2">
        <f t="shared" si="10"/>
        <v>2.2595976200286E-3</v>
      </c>
      <c r="V24" s="2">
        <v>3.0675675675675674E-3</v>
      </c>
      <c r="W24" s="2">
        <v>3.4810810810810811E-3</v>
      </c>
      <c r="X24" s="2">
        <f t="shared" si="11"/>
        <v>-4.9621621621621648E-3</v>
      </c>
      <c r="Z24" s="2">
        <v>0.38679999999999998</v>
      </c>
      <c r="AA24" s="2">
        <v>0.374</v>
      </c>
      <c r="AC24" s="2">
        <v>0.35181351351351353</v>
      </c>
      <c r="AD24" s="2">
        <v>0.3508918918918919</v>
      </c>
    </row>
    <row r="25" spans="1:30" ht="15" thickTop="1" thickBot="1" x14ac:dyDescent="0.35">
      <c r="A25" s="3" t="s">
        <v>22</v>
      </c>
      <c r="B25" s="4">
        <f>AVERAGE(B17:B24)</f>
        <v>-8.4612499999999993E-2</v>
      </c>
      <c r="C25" s="4">
        <f>AVERAGE(C17:C24)</f>
        <v>-9.5612499999999989E-2</v>
      </c>
      <c r="D25" s="4">
        <f>AVERAGE(D17:D24)</f>
        <v>1.1000000000000003E-2</v>
      </c>
      <c r="E25" s="5"/>
      <c r="F25" s="4">
        <f>AVERAGE(F17:F24)</f>
        <v>-4.1699228111122574E-2</v>
      </c>
      <c r="G25" s="4">
        <f>AVERAGE(G17:G24)</f>
        <v>-5.236380768579444E-2</v>
      </c>
      <c r="H25" s="4">
        <f>AVERAGE(H17:H24)</f>
        <v>1.0664579574671876E-2</v>
      </c>
      <c r="I25" s="5"/>
      <c r="J25" s="4">
        <f>AVERAGE(J17:J24)</f>
        <v>1.2413490832353047E-2</v>
      </c>
      <c r="K25" s="4">
        <f>AVERAGE(K17:K24)</f>
        <v>5.9579688497538551E-3</v>
      </c>
      <c r="L25" s="4">
        <f>AVERAGE(L17:L24)</f>
        <v>6.4555219825991935E-3</v>
      </c>
      <c r="M25" s="5"/>
      <c r="N25" s="4">
        <f>AVERAGE(N17:N24)</f>
        <v>3.4298073039481597E-2</v>
      </c>
      <c r="O25" s="4">
        <f>AVERAGE(O17:O24)</f>
        <v>3.239820573461525E-2</v>
      </c>
      <c r="P25" s="4">
        <f>AVERAGE(P17:P24)</f>
        <v>1.8998673048663496E-3</v>
      </c>
      <c r="Q25" s="5"/>
      <c r="R25" s="4">
        <f>AVERAGE(R17:R24)</f>
        <v>3.4455262274352347E-2</v>
      </c>
      <c r="S25" s="4">
        <f>AVERAGE(S17:S24)</f>
        <v>3.3180882221014577E-2</v>
      </c>
      <c r="T25" s="4">
        <f>AVERAGE(T17:T24)</f>
        <v>1.2743800533377742E-3</v>
      </c>
      <c r="U25" s="5"/>
      <c r="V25" s="7"/>
      <c r="W25" s="7"/>
      <c r="X25" s="7">
        <f>SUBTOTAL(101,טבלה9111738[פער שנתי ממוצע])</f>
        <v>-3.6336094158674797E-3</v>
      </c>
      <c r="Y25" s="5"/>
      <c r="Z25" s="7">
        <f>AVERAGE(Z17:Z24)</f>
        <v>0.353875</v>
      </c>
      <c r="AA25" s="7">
        <f>SUBTOTAL(101,טבלה1218351[כללי])</f>
        <v>0.35589999999999999</v>
      </c>
      <c r="AB25" s="5"/>
      <c r="AC25" s="7">
        <f>AVERAGE(AC17:AC24)</f>
        <v>0.34654517218831732</v>
      </c>
      <c r="AD25" s="7">
        <f>SUBTOTAL(101,טבלה121839[כללי])</f>
        <v>0.34455880557977325</v>
      </c>
    </row>
    <row r="26" spans="1:30" ht="21.5" thickTop="1" x14ac:dyDescent="0.3">
      <c r="A26" s="6" t="s">
        <v>23</v>
      </c>
      <c r="N26" s="2"/>
      <c r="O26" s="2"/>
      <c r="P26" s="2"/>
      <c r="R26" s="2"/>
      <c r="S26" s="2"/>
      <c r="T26" s="2"/>
    </row>
    <row r="27" spans="1:30" x14ac:dyDescent="0.3">
      <c r="N27" s="2"/>
      <c r="O27" s="2"/>
      <c r="P27" s="2"/>
      <c r="R27" s="2"/>
      <c r="S27" s="2"/>
      <c r="T27" s="2"/>
    </row>
    <row r="28" spans="1:30" ht="18" x14ac:dyDescent="0.4">
      <c r="A28" s="1" t="s">
        <v>33</v>
      </c>
      <c r="B28" s="11" t="s">
        <v>1</v>
      </c>
      <c r="C28" s="11"/>
      <c r="D28" s="11"/>
      <c r="F28" s="12" t="s">
        <v>2</v>
      </c>
      <c r="G28" s="12"/>
      <c r="H28" s="12"/>
      <c r="J28" s="12" t="s">
        <v>3</v>
      </c>
      <c r="K28" s="12"/>
      <c r="L28" s="12"/>
      <c r="N28" s="13" t="s">
        <v>4</v>
      </c>
      <c r="O28" s="13"/>
      <c r="P28" s="13"/>
      <c r="R28" s="13" t="s">
        <v>5</v>
      </c>
      <c r="S28" s="13"/>
      <c r="T28" s="13"/>
      <c r="V28" s="13" t="s">
        <v>6</v>
      </c>
      <c r="W28" s="13"/>
      <c r="X28" s="13"/>
      <c r="Z28" s="9" t="s">
        <v>7</v>
      </c>
      <c r="AA28" s="9"/>
      <c r="AC28" s="10" t="s">
        <v>8</v>
      </c>
      <c r="AD28" s="10"/>
    </row>
    <row r="29" spans="1:30" x14ac:dyDescent="0.3">
      <c r="A29" t="s">
        <v>9</v>
      </c>
      <c r="B29" s="2" t="s">
        <v>10</v>
      </c>
      <c r="C29" s="2" t="s">
        <v>11</v>
      </c>
      <c r="D29" s="2" t="s">
        <v>12</v>
      </c>
      <c r="F29" s="2" t="s">
        <v>10</v>
      </c>
      <c r="G29" s="2" t="s">
        <v>11</v>
      </c>
      <c r="H29" s="2" t="s">
        <v>12</v>
      </c>
      <c r="J29" s="2" t="s">
        <v>10</v>
      </c>
      <c r="K29" s="2" t="s">
        <v>11</v>
      </c>
      <c r="L29" s="2" t="s">
        <v>12</v>
      </c>
      <c r="N29" s="2" t="s">
        <v>10</v>
      </c>
      <c r="O29" s="2" t="s">
        <v>11</v>
      </c>
      <c r="P29" s="2" t="s">
        <v>12</v>
      </c>
      <c r="R29" s="2" t="s">
        <v>10</v>
      </c>
      <c r="S29" s="2" t="s">
        <v>11</v>
      </c>
      <c r="T29" s="2" t="s">
        <v>12</v>
      </c>
      <c r="V29" s="2" t="s">
        <v>10</v>
      </c>
      <c r="W29" s="2" t="s">
        <v>11</v>
      </c>
      <c r="X29" s="2" t="s">
        <v>13</v>
      </c>
      <c r="Z29" s="2" t="s">
        <v>10</v>
      </c>
      <c r="AA29" s="2" t="s">
        <v>11</v>
      </c>
      <c r="AC29" s="2" t="s">
        <v>10</v>
      </c>
      <c r="AD29" s="2" t="s">
        <v>11</v>
      </c>
    </row>
    <row r="30" spans="1:30" x14ac:dyDescent="0.3">
      <c r="A30" t="s">
        <v>34</v>
      </c>
      <c r="B30" s="2">
        <v>-8.5000000000000006E-2</v>
      </c>
      <c r="C30" s="2">
        <v>-8.8999999999999996E-2</v>
      </c>
      <c r="D30" s="2">
        <f t="shared" ref="D30:D34" si="12">(B30-C30)</f>
        <v>3.9999999999999897E-3</v>
      </c>
      <c r="F30" s="2">
        <v>-3.1517831700517002E-2</v>
      </c>
      <c r="G30" s="2">
        <v>-2.73804009081542E-2</v>
      </c>
      <c r="H30" s="2">
        <f t="shared" ref="H30:H34" si="13">(F30-G30)</f>
        <v>-4.1374307923628013E-3</v>
      </c>
      <c r="J30" s="2">
        <v>-9.4409979796498105E-3</v>
      </c>
      <c r="K30" s="2">
        <v>-7.5531635162535702E-3</v>
      </c>
      <c r="L30" s="2">
        <f t="shared" ref="L30:L34" si="14">(J30-K30)</f>
        <v>-1.8878344633962403E-3</v>
      </c>
      <c r="N30" s="2">
        <v>0</v>
      </c>
      <c r="O30" s="2">
        <v>7.7026667868816096E-2</v>
      </c>
      <c r="P30" s="2">
        <f t="shared" ref="P30:P34" si="15">(N30-O30)</f>
        <v>-7.7026667868816096E-2</v>
      </c>
      <c r="R30" s="2">
        <v>-9.4409979796498105E-3</v>
      </c>
      <c r="S30" s="2">
        <v>-7.5531635162535702E-3</v>
      </c>
      <c r="T30" s="2">
        <f t="shared" ref="T30:T34" si="16">(R30-S30)</f>
        <v>-1.8878344633962403E-3</v>
      </c>
      <c r="V30" s="2">
        <v>4.2894736842105244E-3</v>
      </c>
      <c r="W30" s="2">
        <v>4.6421052631578945E-3</v>
      </c>
      <c r="X30" s="2">
        <f t="shared" ref="X30:X34" si="17">(V30-W30)*12</f>
        <v>-4.2315789473684404E-3</v>
      </c>
      <c r="Z30" s="2">
        <v>0.33739999999999998</v>
      </c>
      <c r="AA30" s="2">
        <v>0.3538</v>
      </c>
      <c r="AC30" s="2">
        <v>0.34074210526315785</v>
      </c>
      <c r="AD30" s="2">
        <v>0.37257368421052628</v>
      </c>
    </row>
    <row r="31" spans="1:30" x14ac:dyDescent="0.3">
      <c r="A31" t="s">
        <v>35</v>
      </c>
      <c r="B31" s="2">
        <v>-9.3700000000000006E-2</v>
      </c>
      <c r="C31" s="2">
        <v>-9.74E-2</v>
      </c>
      <c r="D31" s="2">
        <f t="shared" si="12"/>
        <v>3.699999999999995E-3</v>
      </c>
      <c r="F31" s="2">
        <v>-5.7992549279318698E-2</v>
      </c>
      <c r="G31" s="2">
        <v>-5.1712888200897797E-2</v>
      </c>
      <c r="H31" s="2">
        <f t="shared" si="13"/>
        <v>-6.2796610784209006E-3</v>
      </c>
      <c r="J31" s="2">
        <v>-5.48244610293026E-2</v>
      </c>
      <c r="K31" s="2">
        <v>-3.6415073016305498E-2</v>
      </c>
      <c r="L31" s="2">
        <f t="shared" si="14"/>
        <v>-1.8409388012997102E-2</v>
      </c>
      <c r="N31" s="2">
        <v>8.2477290462821297E-3</v>
      </c>
      <c r="O31" s="2">
        <v>4.0193482926384798E-2</v>
      </c>
      <c r="P31" s="2">
        <f t="shared" si="15"/>
        <v>-3.1945753880102665E-2</v>
      </c>
      <c r="R31" s="2">
        <v>4.6180372217155003E-3</v>
      </c>
      <c r="S31" s="2">
        <v>4.2481908588822802E-2</v>
      </c>
      <c r="T31" s="2">
        <f t="shared" si="16"/>
        <v>-3.7863871367107303E-2</v>
      </c>
      <c r="V31" s="2">
        <v>2.9416666666666671E-3</v>
      </c>
      <c r="W31" s="2">
        <v>4.080555555555556E-3</v>
      </c>
      <c r="X31" s="2">
        <f t="shared" si="17"/>
        <v>-1.3666666666666667E-2</v>
      </c>
      <c r="Z31" s="2">
        <v>0.38500000000000001</v>
      </c>
      <c r="AA31" s="2">
        <v>0.36399999999999999</v>
      </c>
      <c r="AC31" s="2">
        <v>0.36724166666666663</v>
      </c>
      <c r="AD31" s="2">
        <v>0.36423611111111115</v>
      </c>
    </row>
    <row r="32" spans="1:30" x14ac:dyDescent="0.3">
      <c r="A32" t="s">
        <v>36</v>
      </c>
      <c r="B32" s="2">
        <v>-9.2100000000000001E-2</v>
      </c>
      <c r="C32" s="2">
        <v>-8.6999999999999994E-2</v>
      </c>
      <c r="D32" s="2">
        <f t="shared" si="12"/>
        <v>-5.1000000000000073E-3</v>
      </c>
      <c r="F32" s="2">
        <v>-5.7536786036240198E-2</v>
      </c>
      <c r="G32" s="2">
        <v>-5.1387317717057297E-2</v>
      </c>
      <c r="H32" s="2">
        <f t="shared" si="13"/>
        <v>-6.1494683191829005E-3</v>
      </c>
      <c r="J32" s="2">
        <v>-4.9273305568724599E-2</v>
      </c>
      <c r="K32" s="2">
        <v>-3.7586563742138299E-2</v>
      </c>
      <c r="L32" s="2">
        <f t="shared" si="14"/>
        <v>-1.16867418265863E-2</v>
      </c>
      <c r="N32" s="2">
        <v>2.1459755040038601E-2</v>
      </c>
      <c r="O32" s="2">
        <v>2.9840228278701399E-2</v>
      </c>
      <c r="P32" s="2">
        <f t="shared" si="15"/>
        <v>-8.3804732386627973E-3</v>
      </c>
      <c r="R32" s="2">
        <v>2.3176582793069399E-2</v>
      </c>
      <c r="S32" s="2">
        <v>3.2185190255644501E-2</v>
      </c>
      <c r="T32" s="2">
        <f t="shared" si="16"/>
        <v>-9.0086074625751016E-3</v>
      </c>
      <c r="V32" s="2">
        <v>3.2131578947368422E-3</v>
      </c>
      <c r="W32" s="2">
        <v>3.2921052631578944E-3</v>
      </c>
      <c r="X32" s="2">
        <f t="shared" si="17"/>
        <v>-9.4736842105262557E-4</v>
      </c>
      <c r="Z32" s="2">
        <v>0.38040000000000002</v>
      </c>
      <c r="AA32" s="2">
        <v>0.3574</v>
      </c>
      <c r="AC32" s="2">
        <v>0.34712368421052625</v>
      </c>
      <c r="AD32" s="2">
        <v>0.34478947368421042</v>
      </c>
    </row>
    <row r="33" spans="1:30" x14ac:dyDescent="0.3">
      <c r="A33" t="s">
        <v>37</v>
      </c>
      <c r="B33" s="2">
        <v>-8.5199999999999998E-2</v>
      </c>
      <c r="C33" s="2">
        <v>-9.3399999999999997E-2</v>
      </c>
      <c r="D33" s="2">
        <f t="shared" si="12"/>
        <v>8.199999999999999E-3</v>
      </c>
      <c r="F33" s="2">
        <v>-2.8207738482221901E-2</v>
      </c>
      <c r="G33" s="2">
        <v>-3.9845709177547602E-2</v>
      </c>
      <c r="H33" s="2">
        <f t="shared" si="13"/>
        <v>1.1637970695325701E-2</v>
      </c>
      <c r="J33" s="2">
        <v>-3.17692733924341E-2</v>
      </c>
      <c r="K33" s="2">
        <v>-2.5306697569694801E-2</v>
      </c>
      <c r="L33" s="2">
        <f t="shared" si="14"/>
        <v>-6.4625758227392985E-3</v>
      </c>
      <c r="N33" s="2">
        <v>1.7648020229514401E-2</v>
      </c>
      <c r="O33" s="2">
        <v>4.3743517334186001E-2</v>
      </c>
      <c r="P33" s="2">
        <f t="shared" si="15"/>
        <v>-2.60954971046716E-2</v>
      </c>
      <c r="R33" s="2">
        <v>2.2743579733518E-2</v>
      </c>
      <c r="S33" s="2">
        <v>4.7161748859257099E-2</v>
      </c>
      <c r="T33" s="2">
        <f t="shared" si="16"/>
        <v>-2.44181691257391E-2</v>
      </c>
      <c r="V33" s="2">
        <v>3.0000000000000001E-3</v>
      </c>
      <c r="W33" s="2">
        <v>3.8657894736842113E-3</v>
      </c>
      <c r="X33" s="2">
        <f t="shared" si="17"/>
        <v>-1.0389473684210535E-2</v>
      </c>
      <c r="Z33" s="2">
        <v>0.36609999999999998</v>
      </c>
      <c r="AA33" s="2">
        <v>0.3841</v>
      </c>
      <c r="AC33" s="2">
        <v>0.32654736842105264</v>
      </c>
      <c r="AD33" s="2">
        <v>0.35283421052631586</v>
      </c>
    </row>
    <row r="34" spans="1:30" ht="14.5" thickBot="1" x14ac:dyDescent="0.35">
      <c r="A34" t="s">
        <v>38</v>
      </c>
      <c r="B34" s="2">
        <v>-8.4199999999999997E-2</v>
      </c>
      <c r="C34" s="2">
        <v>-0.107</v>
      </c>
      <c r="D34" s="2">
        <f t="shared" si="12"/>
        <v>2.2800000000000001E-2</v>
      </c>
      <c r="F34" s="2">
        <v>-5.2142990816164601E-2</v>
      </c>
      <c r="G34" s="2">
        <v>-6.7793253591555094E-2</v>
      </c>
      <c r="H34" s="2">
        <f t="shared" si="13"/>
        <v>1.5650262775390493E-2</v>
      </c>
      <c r="J34" s="2">
        <v>-4.7767346441046202E-2</v>
      </c>
      <c r="K34" s="2">
        <v>-5.6291913072710198E-2</v>
      </c>
      <c r="L34" s="2">
        <f t="shared" si="14"/>
        <v>8.5245666316639962E-3</v>
      </c>
      <c r="N34" s="2">
        <v>2.11266110679111E-2</v>
      </c>
      <c r="O34" s="2">
        <v>1.90187041731462E-2</v>
      </c>
      <c r="P34" s="2">
        <f t="shared" si="15"/>
        <v>2.1079068947649007E-3</v>
      </c>
      <c r="R34" s="2">
        <v>2.16039813816498E-2</v>
      </c>
      <c r="S34" s="2">
        <v>2.88246948910642E-2</v>
      </c>
      <c r="T34" s="2">
        <f t="shared" si="16"/>
        <v>-7.2207135094143997E-3</v>
      </c>
      <c r="V34" s="2">
        <v>2.944736842105263E-3</v>
      </c>
      <c r="W34" s="2">
        <v>3.7947368421052639E-3</v>
      </c>
      <c r="X34" s="2">
        <f t="shared" si="17"/>
        <v>-1.0200000000000011E-2</v>
      </c>
      <c r="Z34" s="2">
        <v>0.34489999999999998</v>
      </c>
      <c r="AA34" s="2">
        <v>0.35470000000000002</v>
      </c>
      <c r="AC34" s="2">
        <v>0.35286052631578946</v>
      </c>
      <c r="AD34" s="2">
        <v>0.33615526315789479</v>
      </c>
    </row>
    <row r="35" spans="1:30" ht="15" thickTop="1" thickBot="1" x14ac:dyDescent="0.35">
      <c r="A35" s="3" t="s">
        <v>22</v>
      </c>
      <c r="B35" s="4">
        <f>AVERAGE(B30:B34)</f>
        <v>-8.8040000000000007E-2</v>
      </c>
      <c r="C35" s="4">
        <f>AVERAGE(C30:C34)</f>
        <v>-9.4759999999999983E-2</v>
      </c>
      <c r="D35" s="4">
        <f>AVERAGE(D30:D34)</f>
        <v>6.7199999999999951E-3</v>
      </c>
      <c r="F35" s="4">
        <f>AVERAGE(F30:F34)</f>
        <v>-4.5479579262892485E-2</v>
      </c>
      <c r="G35" s="4">
        <f>AVERAGE(G30:G34)</f>
        <v>-4.7623913919042395E-2</v>
      </c>
      <c r="H35" s="4">
        <f>AVERAGE(H30:H34)</f>
        <v>2.1443346561499182E-3</v>
      </c>
      <c r="J35" s="4">
        <f>AVERAGE(J30:J34)</f>
        <v>-3.861507688223146E-2</v>
      </c>
      <c r="K35" s="4">
        <f>AVERAGE(K30:K34)</f>
        <v>-3.2630682183420474E-2</v>
      </c>
      <c r="L35" s="4">
        <f>AVERAGE(L30:L34)</f>
        <v>-5.9843946988109896E-3</v>
      </c>
      <c r="N35" s="4">
        <f>AVERAGE(N30:N34)</f>
        <v>1.3696423076749245E-2</v>
      </c>
      <c r="O35" s="4">
        <f>AVERAGE(O30:O34)</f>
        <v>4.1964520116246892E-2</v>
      </c>
      <c r="P35" s="4">
        <f>AVERAGE(P30:P34)</f>
        <v>-2.8268097039497654E-2</v>
      </c>
      <c r="R35" s="4">
        <f>AVERAGE(R30:R34)</f>
        <v>1.2540236630060578E-2</v>
      </c>
      <c r="S35" s="4">
        <f>AVERAGE(S30:S34)</f>
        <v>2.8620075815707007E-2</v>
      </c>
      <c r="T35" s="4">
        <f>AVERAGE(T30:T34)</f>
        <v>-1.6079839185646431E-2</v>
      </c>
      <c r="V35" s="7"/>
      <c r="W35" s="7"/>
      <c r="X35" s="7">
        <f>SUBTOTAL(101,טבלה9112043[פער שנתי ממוצע])</f>
        <v>-7.8870175438596566E-3</v>
      </c>
      <c r="Z35" s="7">
        <f>AVERAGE(Z30:Z34)</f>
        <v>0.36276000000000003</v>
      </c>
      <c r="AA35" s="7">
        <f>SUBTOTAL(101,טבלה1221452[כללי])</f>
        <v>0.36279999999999996</v>
      </c>
      <c r="AC35" s="7">
        <f>AVERAGE(AC30:AC34)</f>
        <v>0.34690307017543864</v>
      </c>
      <c r="AD35" s="7">
        <f>SUBTOTAL(101,טבלה122144[כללי])</f>
        <v>0.3541177485380117</v>
      </c>
    </row>
    <row r="36" spans="1:30" ht="14.5" thickTop="1" x14ac:dyDescent="0.3">
      <c r="N36" s="2"/>
      <c r="O36" s="2"/>
      <c r="P36" s="2"/>
      <c r="R36" s="2"/>
      <c r="S36" s="2"/>
      <c r="T36" s="2"/>
    </row>
    <row r="37" spans="1:30" x14ac:dyDescent="0.3">
      <c r="N37" s="2"/>
      <c r="O37" s="2"/>
      <c r="P37" s="2"/>
      <c r="R37" s="2"/>
      <c r="S37" s="2"/>
      <c r="T37" s="2"/>
    </row>
    <row r="38" spans="1:30" ht="18" x14ac:dyDescent="0.4">
      <c r="A38" s="1" t="s">
        <v>39</v>
      </c>
      <c r="B38" s="11" t="s">
        <v>1</v>
      </c>
      <c r="C38" s="11"/>
      <c r="D38" s="11"/>
      <c r="F38" s="12" t="s">
        <v>2</v>
      </c>
      <c r="G38" s="12"/>
      <c r="H38" s="12"/>
      <c r="J38" s="12" t="s">
        <v>3</v>
      </c>
      <c r="K38" s="12"/>
      <c r="L38" s="12"/>
      <c r="N38" s="13" t="s">
        <v>4</v>
      </c>
      <c r="O38" s="13"/>
      <c r="P38" s="13"/>
      <c r="R38" s="13" t="s">
        <v>5</v>
      </c>
      <c r="S38" s="13"/>
      <c r="T38" s="13"/>
      <c r="V38" s="13" t="s">
        <v>6</v>
      </c>
      <c r="W38" s="13"/>
      <c r="X38" s="13"/>
      <c r="Z38" s="9" t="s">
        <v>7</v>
      </c>
      <c r="AA38" s="9"/>
      <c r="AC38" s="10" t="s">
        <v>8</v>
      </c>
      <c r="AD38" s="10"/>
    </row>
    <row r="39" spans="1:30" x14ac:dyDescent="0.3">
      <c r="A39" t="s">
        <v>9</v>
      </c>
      <c r="B39" s="2" t="s">
        <v>10</v>
      </c>
      <c r="C39" s="2" t="s">
        <v>11</v>
      </c>
      <c r="D39" s="2" t="s">
        <v>12</v>
      </c>
      <c r="F39" s="2" t="s">
        <v>10</v>
      </c>
      <c r="G39" s="2" t="s">
        <v>11</v>
      </c>
      <c r="H39" s="2" t="s">
        <v>12</v>
      </c>
      <c r="J39" s="2" t="s">
        <v>10</v>
      </c>
      <c r="K39" s="2" t="s">
        <v>11</v>
      </c>
      <c r="L39" s="2" t="s">
        <v>12</v>
      </c>
      <c r="N39" s="2" t="s">
        <v>10</v>
      </c>
      <c r="O39" s="2" t="s">
        <v>11</v>
      </c>
      <c r="P39" s="2" t="s">
        <v>12</v>
      </c>
      <c r="R39" s="2" t="s">
        <v>10</v>
      </c>
      <c r="S39" s="2" t="s">
        <v>11</v>
      </c>
      <c r="T39" s="2" t="s">
        <v>12</v>
      </c>
      <c r="V39" s="2" t="s">
        <v>10</v>
      </c>
      <c r="W39" s="2" t="s">
        <v>11</v>
      </c>
      <c r="X39" s="2" t="s">
        <v>13</v>
      </c>
      <c r="Z39" s="2" t="s">
        <v>10</v>
      </c>
      <c r="AA39" s="2" t="s">
        <v>11</v>
      </c>
      <c r="AC39" s="2" t="s">
        <v>10</v>
      </c>
      <c r="AD39" s="2" t="s">
        <v>11</v>
      </c>
    </row>
    <row r="40" spans="1:30" x14ac:dyDescent="0.3">
      <c r="A40" t="s">
        <v>40</v>
      </c>
      <c r="B40" s="2">
        <v>-7.6300000000000007E-2</v>
      </c>
      <c r="C40" s="2">
        <v>-8.5800000000000001E-2</v>
      </c>
      <c r="D40" s="2">
        <f t="shared" ref="D40:D50" si="18">(B40-C40)</f>
        <v>9.4999999999999946E-3</v>
      </c>
      <c r="F40" s="2">
        <v>-3.0678831946111301E-2</v>
      </c>
      <c r="G40" s="2">
        <v>-2.1332529673428701E-2</v>
      </c>
      <c r="H40" s="2">
        <f t="shared" ref="H40:H52" si="19">(F40-G40)</f>
        <v>-9.3463022726825995E-3</v>
      </c>
      <c r="J40" s="2">
        <v>-1.38962376592702E-2</v>
      </c>
      <c r="K40" s="2">
        <v>2.4166846922981699E-3</v>
      </c>
      <c r="L40" s="2">
        <f t="shared" ref="L40:L52" si="20">(J40-K40)</f>
        <v>-1.6312922351568369E-2</v>
      </c>
      <c r="N40" s="2">
        <v>0</v>
      </c>
      <c r="O40" s="2">
        <v>0.105282826540641</v>
      </c>
      <c r="P40" s="2">
        <f t="shared" ref="P40:P43" si="21">(N40-O40)</f>
        <v>-0.105282826540641</v>
      </c>
      <c r="R40" s="2">
        <v>-1.38962376592702E-2</v>
      </c>
      <c r="S40" s="2">
        <v>2.4166846922981699E-3</v>
      </c>
      <c r="T40" s="2">
        <f t="shared" ref="T40:T43" si="22">(R40-S40)</f>
        <v>-1.6312922351568369E-2</v>
      </c>
      <c r="V40" s="2">
        <v>3.5473684210526311E-3</v>
      </c>
      <c r="W40" s="2">
        <v>4.9842105263157898E-3</v>
      </c>
      <c r="X40" s="2">
        <f t="shared" ref="X40:X52" si="23">(V40-W40)*12</f>
        <v>-1.7242105263157906E-2</v>
      </c>
      <c r="Z40" s="2">
        <v>0.33639999999999998</v>
      </c>
      <c r="AA40" s="2">
        <v>0.35749999999999998</v>
      </c>
      <c r="AC40" s="2">
        <v>0.33211052631578941</v>
      </c>
      <c r="AD40" s="2">
        <v>0.38066315789473681</v>
      </c>
    </row>
    <row r="41" spans="1:30" x14ac:dyDescent="0.3">
      <c r="A41" t="s">
        <v>41</v>
      </c>
      <c r="B41" s="2">
        <v>-8.77E-2</v>
      </c>
      <c r="C41" s="2">
        <v>-9.4500000000000001E-2</v>
      </c>
      <c r="D41" s="2">
        <f t="shared" si="18"/>
        <v>6.8000000000000005E-3</v>
      </c>
      <c r="F41" s="2">
        <v>-4.4023007823293998E-2</v>
      </c>
      <c r="G41" s="2">
        <v>-4.39473403623876E-2</v>
      </c>
      <c r="H41" s="2">
        <f t="shared" si="19"/>
        <v>-7.5667460906397865E-5</v>
      </c>
      <c r="J41" s="2">
        <v>-2.9728694434307E-2</v>
      </c>
      <c r="K41" s="2">
        <v>-3.0978665550590499E-2</v>
      </c>
      <c r="L41" s="2">
        <f t="shared" si="20"/>
        <v>1.2499711162834992E-3</v>
      </c>
      <c r="N41" s="2">
        <v>3.8688037700300701E-2</v>
      </c>
      <c r="O41" s="2">
        <v>5.20783390961208E-2</v>
      </c>
      <c r="P41" s="2">
        <f t="shared" si="21"/>
        <v>-1.3390301395820099E-2</v>
      </c>
      <c r="R41" s="2">
        <v>1.81211754590824E-2</v>
      </c>
      <c r="S41" s="2">
        <v>2.9818241116179599E-2</v>
      </c>
      <c r="T41" s="2">
        <f t="shared" si="22"/>
        <v>-1.1697065657097199E-2</v>
      </c>
      <c r="V41" s="2">
        <v>3.3909090909090916E-3</v>
      </c>
      <c r="W41" s="2">
        <v>3.9787878787878794E-3</v>
      </c>
      <c r="X41" s="2">
        <f t="shared" si="23"/>
        <v>-7.054545454545454E-3</v>
      </c>
      <c r="Z41" s="2">
        <v>0.35320000000000001</v>
      </c>
      <c r="AA41" s="2">
        <v>0.34449999999999997</v>
      </c>
      <c r="AC41" s="2">
        <v>0.33826363636363643</v>
      </c>
      <c r="AD41" s="2">
        <v>0.33423636363636361</v>
      </c>
    </row>
    <row r="42" spans="1:30" x14ac:dyDescent="0.3">
      <c r="A42" t="s">
        <v>42</v>
      </c>
      <c r="B42" s="2">
        <v>-7.6100000000000001E-2</v>
      </c>
      <c r="C42" s="2">
        <v>-8.3000000000000004E-2</v>
      </c>
      <c r="D42" s="2">
        <f t="shared" si="18"/>
        <v>6.9000000000000034E-3</v>
      </c>
      <c r="F42" s="2">
        <v>-3.2870322997411897E-2</v>
      </c>
      <c r="G42" s="2">
        <v>-4.2623618195211897E-2</v>
      </c>
      <c r="H42" s="2">
        <f t="shared" si="19"/>
        <v>9.7532951978000007E-3</v>
      </c>
      <c r="J42" s="2">
        <v>-2.6189410032611299E-2</v>
      </c>
      <c r="K42" s="2">
        <v>-3.1207878792427798E-2</v>
      </c>
      <c r="L42" s="2">
        <f t="shared" si="20"/>
        <v>5.0184687598164995E-3</v>
      </c>
      <c r="N42" s="2">
        <v>4.3058809250183398E-2</v>
      </c>
      <c r="O42" s="2">
        <v>4.7709121876866802E-2</v>
      </c>
      <c r="P42" s="2">
        <f t="shared" si="21"/>
        <v>-4.6503126266834033E-3</v>
      </c>
      <c r="R42" s="2">
        <v>0.28261091859489801</v>
      </c>
      <c r="S42" s="2">
        <v>0.44442002356032301</v>
      </c>
      <c r="T42" s="2">
        <f t="shared" si="22"/>
        <v>-0.161809104965425</v>
      </c>
      <c r="V42" s="2">
        <v>3.028828828828828E-3</v>
      </c>
      <c r="W42" s="2">
        <v>4.1819819819819814E-3</v>
      </c>
      <c r="X42" s="2">
        <f t="shared" si="23"/>
        <v>-1.3837837837837841E-2</v>
      </c>
      <c r="Z42" s="2">
        <v>0.35289999999999999</v>
      </c>
      <c r="AA42" s="2">
        <v>0.37659999999999999</v>
      </c>
      <c r="AC42" s="2">
        <v>0.33390810810810806</v>
      </c>
      <c r="AD42" s="2">
        <v>0.34143333333333342</v>
      </c>
    </row>
    <row r="43" spans="1:30" x14ac:dyDescent="0.3">
      <c r="A43" t="s">
        <v>43</v>
      </c>
      <c r="B43" s="2">
        <v>-9.1700000000000004E-2</v>
      </c>
      <c r="C43" s="2">
        <v>-9.0899999999999995E-2</v>
      </c>
      <c r="D43" s="2">
        <f t="shared" si="18"/>
        <v>-8.0000000000000904E-4</v>
      </c>
      <c r="F43" s="2">
        <v>-5.4573145896912298E-2</v>
      </c>
      <c r="G43" s="2">
        <v>-4.3514084481467201E-2</v>
      </c>
      <c r="H43" s="2">
        <f t="shared" si="19"/>
        <v>-1.1059061415445097E-2</v>
      </c>
      <c r="J43" s="2">
        <v>-4.7183046062709698E-2</v>
      </c>
      <c r="K43" s="2">
        <v>-2.5504300829047501E-2</v>
      </c>
      <c r="L43" s="2">
        <f t="shared" si="20"/>
        <v>-2.1678745233662196E-2</v>
      </c>
      <c r="N43" s="2">
        <v>2.5137339784596601E-2</v>
      </c>
      <c r="O43" s="2">
        <v>6.0668226499897698E-2</v>
      </c>
      <c r="P43" s="2">
        <f t="shared" si="21"/>
        <v>-3.5530886715301094E-2</v>
      </c>
      <c r="R43" s="2">
        <v>0.28396486646119601</v>
      </c>
      <c r="S43" s="2">
        <v>0.33032341890462402</v>
      </c>
      <c r="T43" s="2">
        <f t="shared" si="22"/>
        <v>-4.6358552443428014E-2</v>
      </c>
      <c r="V43" s="2">
        <v>3.2633027522935764E-3</v>
      </c>
      <c r="W43" s="2">
        <v>3.5862385321100911E-3</v>
      </c>
      <c r="X43" s="2">
        <f t="shared" si="23"/>
        <v>-3.8752293577981756E-3</v>
      </c>
      <c r="Z43" s="2">
        <v>0.3387</v>
      </c>
      <c r="AA43" s="2">
        <v>0.37769999999999998</v>
      </c>
      <c r="AC43" s="2">
        <v>0.34983211009174309</v>
      </c>
      <c r="AD43" s="2">
        <v>0.34885688073394472</v>
      </c>
    </row>
    <row r="44" spans="1:30" x14ac:dyDescent="0.3">
      <c r="A44" t="s">
        <v>44</v>
      </c>
      <c r="B44" s="2">
        <v>-9.5200000000000007E-2</v>
      </c>
      <c r="C44" s="2">
        <v>-8.4099999999999994E-2</v>
      </c>
      <c r="D44" s="2">
        <f t="shared" si="18"/>
        <v>-1.1100000000000013E-2</v>
      </c>
      <c r="F44" s="2">
        <v>-6.0659915757573998E-2</v>
      </c>
      <c r="G44" s="2">
        <v>-4.6816020839571003E-2</v>
      </c>
      <c r="H44" s="2">
        <f>(F44-G44)</f>
        <v>-1.3843894918002995E-2</v>
      </c>
      <c r="J44" s="2">
        <v>-5.2685504030100902E-2</v>
      </c>
      <c r="K44" s="2">
        <v>-3.5846934164076999E-2</v>
      </c>
      <c r="L44" s="2">
        <f>(J44-K44)</f>
        <v>-1.6838569866023903E-2</v>
      </c>
      <c r="N44" s="2">
        <v>1.8494170002274501E-2</v>
      </c>
      <c r="O44" s="2">
        <v>4.3882916604209198E-2</v>
      </c>
      <c r="P44" s="2">
        <f>(N44-O44)</f>
        <v>-2.5388746601934697E-2</v>
      </c>
      <c r="R44" s="2">
        <v>0.23381457676116099</v>
      </c>
      <c r="S44" s="2">
        <v>0.34880037450796397</v>
      </c>
      <c r="T44" s="2">
        <f>(R44-S44)</f>
        <v>-0.11498579774680298</v>
      </c>
      <c r="V44" s="2">
        <v>3.3052083333333332E-3</v>
      </c>
      <c r="W44" s="2">
        <v>4.1052083333333348E-3</v>
      </c>
      <c r="X44" s="2">
        <f>(V44-W44)*12</f>
        <v>-9.60000000000002E-3</v>
      </c>
      <c r="Z44" s="2">
        <v>0.377</v>
      </c>
      <c r="AA44" s="2">
        <v>0.35580000000000001</v>
      </c>
      <c r="AC44" s="2">
        <v>0.33688958333333341</v>
      </c>
      <c r="AD44" s="2">
        <v>0.33652916666666682</v>
      </c>
    </row>
    <row r="45" spans="1:30" x14ac:dyDescent="0.3">
      <c r="A45" t="s">
        <v>45</v>
      </c>
      <c r="B45" s="2">
        <v>-8.2299999999999998E-2</v>
      </c>
      <c r="C45" s="2">
        <v>-8.2299999999999998E-2</v>
      </c>
      <c r="D45" s="2">
        <f>(B45-C45)</f>
        <v>0</v>
      </c>
      <c r="F45" s="2">
        <v>-4.9168017992993397E-2</v>
      </c>
      <c r="G45" s="2">
        <v>-4.4903639694693097E-2</v>
      </c>
      <c r="H45" s="2">
        <f>(F45-G45)</f>
        <v>-4.2643782983003004E-3</v>
      </c>
      <c r="J45" s="2">
        <v>-4.5072685751532997E-2</v>
      </c>
      <c r="K45" s="2">
        <v>-2.7190007046133301E-2</v>
      </c>
      <c r="L45" s="2">
        <f>(J45-K45)</f>
        <v>-1.7882678705399696E-2</v>
      </c>
      <c r="N45" s="2">
        <v>1.9133263707783899E-2</v>
      </c>
      <c r="O45" s="2">
        <v>3.4268354743715701E-2</v>
      </c>
      <c r="P45" s="2">
        <f>(N45-O45)</f>
        <v>-1.5135091035931802E-2</v>
      </c>
      <c r="R45" s="2">
        <v>0.17826775369384201</v>
      </c>
      <c r="S45" s="2">
        <v>0.212443866836001</v>
      </c>
      <c r="T45" s="2">
        <f>(R45-S45)</f>
        <v>-3.4176113142158987E-2</v>
      </c>
      <c r="V45" s="2">
        <v>2.9367816091954019E-3</v>
      </c>
      <c r="W45" s="2">
        <v>3.2678160919540223E-3</v>
      </c>
      <c r="X45" s="2">
        <f>(V45-W45)*12</f>
        <v>-3.9724137931034451E-3</v>
      </c>
      <c r="Z45" s="2">
        <v>0.35589999999999999</v>
      </c>
      <c r="AA45" s="2">
        <v>0.36359999999999998</v>
      </c>
      <c r="AC45" s="2">
        <v>0.33412988505747121</v>
      </c>
      <c r="AD45" s="2">
        <v>0.34965747126436786</v>
      </c>
    </row>
    <row r="46" spans="1:30" x14ac:dyDescent="0.3">
      <c r="A46" t="s">
        <v>46</v>
      </c>
      <c r="B46" s="2">
        <v>-8.2400000000000001E-2</v>
      </c>
      <c r="C46" s="2">
        <v>-8.2699999999999996E-2</v>
      </c>
      <c r="D46" s="2">
        <f t="shared" si="18"/>
        <v>2.9999999999999472E-4</v>
      </c>
      <c r="F46" s="2">
        <v>-4.6331382047687601E-2</v>
      </c>
      <c r="G46" s="2">
        <v>-4.3047003714477498E-2</v>
      </c>
      <c r="H46" s="2">
        <f>(F46-G46)</f>
        <v>-3.2843783332101029E-3</v>
      </c>
      <c r="J46" s="2">
        <v>-4.2651399440125297E-2</v>
      </c>
      <c r="K46" s="2">
        <v>-2.3331027239484999E-2</v>
      </c>
      <c r="L46" s="2">
        <f>(J46-K46)</f>
        <v>-1.9320372200640298E-2</v>
      </c>
      <c r="N46" s="2">
        <v>2.3646846993559099E-2</v>
      </c>
      <c r="O46" s="2">
        <v>4.0978224739821802E-2</v>
      </c>
      <c r="P46" s="2">
        <f>(N46-O46)</f>
        <v>-1.7331377746262703E-2</v>
      </c>
      <c r="R46" s="2">
        <v>0.25572340043353498</v>
      </c>
      <c r="S46" s="2">
        <v>0.304068169369482</v>
      </c>
      <c r="T46" s="2">
        <f>(R46-S46)</f>
        <v>-4.8344768935947025E-2</v>
      </c>
      <c r="V46" s="2">
        <v>3.3354166666666675E-3</v>
      </c>
      <c r="W46" s="2">
        <v>3.7333333333333316E-3</v>
      </c>
      <c r="X46" s="2">
        <f>(V46-W46)*12</f>
        <v>-4.7749999999999685E-3</v>
      </c>
      <c r="Z46" s="2">
        <v>0.33779999999999999</v>
      </c>
      <c r="AA46" s="2">
        <v>0.35820000000000002</v>
      </c>
      <c r="AC46" s="2">
        <v>0.32825416666666674</v>
      </c>
      <c r="AD46" s="2">
        <v>0.34339895833333328</v>
      </c>
    </row>
    <row r="47" spans="1:30" x14ac:dyDescent="0.3">
      <c r="A47" t="s">
        <v>47</v>
      </c>
      <c r="B47" s="2">
        <v>-9.1499999999999998E-2</v>
      </c>
      <c r="C47" s="2">
        <v>-9.1700000000000004E-2</v>
      </c>
      <c r="D47" s="2">
        <f t="shared" si="18"/>
        <v>2.0000000000000573E-4</v>
      </c>
      <c r="F47" s="2">
        <v>-5.9268012811097101E-2</v>
      </c>
      <c r="G47" s="2">
        <v>-5.4702723110720199E-2</v>
      </c>
      <c r="H47" s="2">
        <f>(F47-G47)</f>
        <v>-4.5652897003769025E-3</v>
      </c>
      <c r="J47" s="2">
        <v>-5.7170186790374403E-2</v>
      </c>
      <c r="K47" s="2">
        <v>-4.7278303854565898E-2</v>
      </c>
      <c r="L47" s="2">
        <f>(J47-K47)</f>
        <v>-9.8918829358085048E-3</v>
      </c>
      <c r="N47" s="2">
        <v>5.9595720761713702E-3</v>
      </c>
      <c r="O47" s="2">
        <v>1.4747297889512199E-2</v>
      </c>
      <c r="P47" s="2">
        <f>(N47-O47)</f>
        <v>-8.7877258133408284E-3</v>
      </c>
      <c r="R47" s="2">
        <v>3.54052507252864E-2</v>
      </c>
      <c r="S47" s="2">
        <v>9.6828684223353903E-2</v>
      </c>
      <c r="T47" s="2">
        <f>(R47-S47)</f>
        <v>-6.1423433498067503E-2</v>
      </c>
      <c r="V47" s="2">
        <v>2.0074626865671645E-3</v>
      </c>
      <c r="W47" s="2">
        <v>2.8820895522388059E-3</v>
      </c>
      <c r="X47" s="2">
        <f>(V47-W47)*12</f>
        <v>-1.0495522388059697E-2</v>
      </c>
      <c r="Z47" s="2">
        <v>0.35930000000000001</v>
      </c>
      <c r="AA47" s="2">
        <v>0.35189999999999999</v>
      </c>
      <c r="AC47" s="2">
        <v>0.30041641791044782</v>
      </c>
      <c r="AD47" s="2">
        <v>0.33320149253731335</v>
      </c>
    </row>
    <row r="48" spans="1:30" x14ac:dyDescent="0.3">
      <c r="A48" t="s">
        <v>48</v>
      </c>
      <c r="B48" s="2">
        <v>-9.64E-2</v>
      </c>
      <c r="C48" s="2">
        <v>-8.9499999999999996E-2</v>
      </c>
      <c r="D48" s="2">
        <f>(B48-C48)</f>
        <v>-6.9000000000000034E-3</v>
      </c>
      <c r="E48" s="5"/>
      <c r="F48" s="2">
        <v>-6.1923792643551502E-2</v>
      </c>
      <c r="G48" s="2">
        <v>-5.2958844004905102E-2</v>
      </c>
      <c r="H48" s="2">
        <f>(F48-G48)</f>
        <v>-8.9649486386464E-3</v>
      </c>
      <c r="I48" s="5"/>
      <c r="J48" s="2">
        <v>-6.1079819724869498E-2</v>
      </c>
      <c r="K48" s="2">
        <v>-4.50664619250397E-2</v>
      </c>
      <c r="L48" s="2">
        <f t="shared" si="20"/>
        <v>-1.6013357799829799E-2</v>
      </c>
      <c r="M48" s="5"/>
      <c r="N48" s="2">
        <v>3.76867659122904E-3</v>
      </c>
      <c r="O48" s="2">
        <v>1.62181628987834E-2</v>
      </c>
      <c r="P48" s="2">
        <f t="shared" ref="P48" si="24">(N48-O48)</f>
        <v>-1.244948630755436E-2</v>
      </c>
      <c r="Q48" s="5"/>
      <c r="R48" s="2">
        <v>5.1228280796966598E-2</v>
      </c>
      <c r="S48" s="2">
        <v>9.8656524493939204E-2</v>
      </c>
      <c r="T48" s="2">
        <f t="shared" ref="T48" si="25">(R48-S48)</f>
        <v>-4.7428243696972607E-2</v>
      </c>
      <c r="U48" s="5"/>
      <c r="V48" s="2">
        <v>2.3149253731343288E-3</v>
      </c>
      <c r="W48" s="2">
        <v>2.86865671641791E-3</v>
      </c>
      <c r="X48" s="2">
        <f>(V48-W48)*12</f>
        <v>-6.6447761194029752E-3</v>
      </c>
      <c r="Y48" s="5"/>
      <c r="Z48" s="2">
        <v>0.3619</v>
      </c>
      <c r="AA48" s="2">
        <v>0.34899999999999998</v>
      </c>
      <c r="AB48" s="5"/>
      <c r="AC48" s="2">
        <v>0.30868059701492528</v>
      </c>
      <c r="AD48" s="2">
        <v>0.32706865671641766</v>
      </c>
    </row>
    <row r="49" spans="1:30" x14ac:dyDescent="0.3">
      <c r="A49" t="s">
        <v>49</v>
      </c>
      <c r="B49" s="2">
        <v>-7.9799999999999996E-2</v>
      </c>
      <c r="C49" s="2">
        <v>-8.4199999999999997E-2</v>
      </c>
      <c r="D49" s="2">
        <f>(B49-C49)</f>
        <v>4.4000000000000011E-3</v>
      </c>
      <c r="F49" s="2">
        <v>-4.81199916452104E-2</v>
      </c>
      <c r="G49" s="2">
        <v>-4.50376208926914E-2</v>
      </c>
      <c r="H49" s="2">
        <f t="shared" si="19"/>
        <v>-3.0823707525189994E-3</v>
      </c>
      <c r="J49" s="2">
        <v>-4.4391705198350902E-2</v>
      </c>
      <c r="K49" s="2">
        <v>-2.4795402984370801E-2</v>
      </c>
      <c r="L49" s="2">
        <f>(J49-K49)</f>
        <v>-1.95963022139801E-2</v>
      </c>
      <c r="N49" s="2">
        <v>2.2685495853301801E-2</v>
      </c>
      <c r="O49" s="2">
        <v>3.82592523781504E-2</v>
      </c>
      <c r="P49" s="2">
        <f>(N49-O49)</f>
        <v>-1.55737565248486E-2</v>
      </c>
      <c r="R49" s="2">
        <v>0.18364535208441099</v>
      </c>
      <c r="S49" s="2">
        <v>0.22787660420453601</v>
      </c>
      <c r="T49" s="2">
        <f>(R49-S49)</f>
        <v>-4.423125212012502E-2</v>
      </c>
      <c r="V49" s="2">
        <v>2.9597701149425295E-3</v>
      </c>
      <c r="W49" s="2">
        <v>3.4390804597701158E-3</v>
      </c>
      <c r="X49" s="2">
        <f t="shared" si="23"/>
        <v>-5.7517241379310361E-3</v>
      </c>
      <c r="Z49" s="2">
        <v>0.3528</v>
      </c>
      <c r="AA49" s="2">
        <v>0.36380000000000001</v>
      </c>
      <c r="AC49" s="2">
        <v>0.33524022988505742</v>
      </c>
      <c r="AD49" s="2">
        <v>0.35198965517241371</v>
      </c>
    </row>
    <row r="50" spans="1:30" x14ac:dyDescent="0.3">
      <c r="A50" t="s">
        <v>50</v>
      </c>
      <c r="B50" s="2">
        <v>-8.2500000000000004E-2</v>
      </c>
      <c r="C50" s="2">
        <v>-8.3099999999999993E-2</v>
      </c>
      <c r="D50" s="2">
        <f t="shared" si="18"/>
        <v>5.9999999999998943E-4</v>
      </c>
      <c r="F50" s="2">
        <v>-4.8722585741991599E-2</v>
      </c>
      <c r="G50" s="2">
        <v>-4.2618659369468397E-2</v>
      </c>
      <c r="H50" s="2">
        <f t="shared" si="19"/>
        <v>-6.1039263725232024E-3</v>
      </c>
      <c r="J50" s="2">
        <v>-4.5787509466661797E-2</v>
      </c>
      <c r="K50" s="2">
        <v>-2.2132793619381901E-2</v>
      </c>
      <c r="L50" s="2">
        <f t="shared" si="20"/>
        <v>-2.3654715847279895E-2</v>
      </c>
      <c r="N50" s="2">
        <v>2.1907139977644E-2</v>
      </c>
      <c r="O50" s="2">
        <v>4.2154500665221299E-2</v>
      </c>
      <c r="P50" s="2">
        <f t="shared" ref="P50:P52" si="26">(N50-O50)</f>
        <v>-2.02473606875773E-2</v>
      </c>
      <c r="R50" s="2">
        <v>0.25628760599480399</v>
      </c>
      <c r="S50" s="2">
        <v>0.30812053513210902</v>
      </c>
      <c r="T50" s="2">
        <f t="shared" ref="T50:T52" si="27">(R50-S50)</f>
        <v>-5.1832929137305028E-2</v>
      </c>
      <c r="V50" s="2">
        <v>3.3416666666666681E-3</v>
      </c>
      <c r="W50" s="2">
        <v>3.7708333333333339E-3</v>
      </c>
      <c r="X50" s="2">
        <f t="shared" si="23"/>
        <v>-5.1499999999999897E-3</v>
      </c>
      <c r="Z50" s="2">
        <v>0.34389999999999998</v>
      </c>
      <c r="AA50" s="2">
        <v>0.35730000000000001</v>
      </c>
      <c r="AC50" s="2">
        <v>0.33004999999999995</v>
      </c>
      <c r="AD50" s="2">
        <v>0.34379166666666655</v>
      </c>
    </row>
    <row r="51" spans="1:30" x14ac:dyDescent="0.3">
      <c r="A51" t="s">
        <v>51</v>
      </c>
      <c r="B51" s="2">
        <v>-8.5599999999999996E-2</v>
      </c>
      <c r="C51" s="2">
        <v>-8.6499999999999994E-2</v>
      </c>
      <c r="D51" s="2">
        <f>(B51-C51)</f>
        <v>8.9999999999999802E-4</v>
      </c>
      <c r="F51" s="2">
        <v>-2.39175397255765E-2</v>
      </c>
      <c r="G51" s="2">
        <v>-4.1972774731117303E-2</v>
      </c>
      <c r="H51" s="2">
        <f t="shared" si="19"/>
        <v>1.8055235005540803E-2</v>
      </c>
      <c r="J51" s="2">
        <v>-2.3469405110571401E-2</v>
      </c>
      <c r="K51" s="2">
        <v>-3.05186599569458E-2</v>
      </c>
      <c r="L51" s="2">
        <f t="shared" si="20"/>
        <v>7.049254846374399E-3</v>
      </c>
      <c r="N51" s="2">
        <v>4.8038755815072103E-2</v>
      </c>
      <c r="O51" s="2">
        <v>4.7456147493216902E-2</v>
      </c>
      <c r="P51" s="2">
        <f t="shared" si="26"/>
        <v>5.8260832185520056E-4</v>
      </c>
      <c r="R51" s="2">
        <v>1.05736290585084</v>
      </c>
      <c r="S51" s="2">
        <v>1.4723625461513901</v>
      </c>
      <c r="T51" s="2">
        <f t="shared" si="27"/>
        <v>-0.41499964030055003</v>
      </c>
      <c r="V51" s="2">
        <v>4.4732984293193714E-3</v>
      </c>
      <c r="W51" s="2">
        <v>5.4073298429319358E-3</v>
      </c>
      <c r="X51" s="2">
        <f t="shared" si="23"/>
        <v>-1.1208376963350773E-2</v>
      </c>
      <c r="Z51" s="2">
        <v>0.36249999999999999</v>
      </c>
      <c r="AA51" s="2">
        <v>0.3775</v>
      </c>
      <c r="AC51" s="2">
        <v>0.29660890410958907</v>
      </c>
      <c r="AD51" s="2">
        <v>0.3167698630136988</v>
      </c>
    </row>
    <row r="52" spans="1:30" ht="14.5" thickBot="1" x14ac:dyDescent="0.35">
      <c r="A52" t="s">
        <v>52</v>
      </c>
      <c r="B52" s="2">
        <v>-7.4700000000000003E-2</v>
      </c>
      <c r="C52" s="2">
        <v>-9.2499999999999999E-2</v>
      </c>
      <c r="D52" s="2">
        <f>(B52-C52)</f>
        <v>1.7799999999999996E-2</v>
      </c>
      <c r="F52" s="2">
        <v>-4.4878470918353501E-2</v>
      </c>
      <c r="G52" s="2">
        <v>-5.5817295057802502E-2</v>
      </c>
      <c r="H52" s="2">
        <f t="shared" si="19"/>
        <v>1.0938824139449001E-2</v>
      </c>
      <c r="J52" s="2">
        <v>-4.3651504725892298E-2</v>
      </c>
      <c r="K52" s="2">
        <v>-4.2749371711965002E-2</v>
      </c>
      <c r="L52" s="2">
        <f t="shared" si="20"/>
        <v>-9.0213301392729622E-4</v>
      </c>
      <c r="N52" s="2">
        <v>1.9968277659940602E-2</v>
      </c>
      <c r="O52" s="2">
        <v>3.5191657385582602E-2</v>
      </c>
      <c r="P52" s="2">
        <f t="shared" si="26"/>
        <v>-1.5223379725642E-2</v>
      </c>
      <c r="R52" s="2">
        <v>0.29347156514061701</v>
      </c>
      <c r="S52" s="2">
        <v>0.37522213807900301</v>
      </c>
      <c r="T52" s="2">
        <f t="shared" si="27"/>
        <v>-8.1750572938386001E-2</v>
      </c>
      <c r="V52" s="2">
        <v>3.6052631578947364E-3</v>
      </c>
      <c r="W52" s="2">
        <v>4.4515789473684236E-3</v>
      </c>
      <c r="X52" s="2">
        <f t="shared" si="23"/>
        <v>-1.0155789473684246E-2</v>
      </c>
      <c r="Z52" s="2">
        <v>0.3861</v>
      </c>
      <c r="AA52" s="2">
        <v>0.38619999999999999</v>
      </c>
      <c r="AC52" s="2">
        <v>0.30488736842105263</v>
      </c>
      <c r="AD52" s="2">
        <v>0.32926000000000005</v>
      </c>
    </row>
    <row r="53" spans="1:30" ht="15" thickTop="1" thickBot="1" x14ac:dyDescent="0.35">
      <c r="A53" s="3" t="s">
        <v>22</v>
      </c>
      <c r="B53" s="8">
        <f>AVERAGE(B40:B52)</f>
        <v>-8.4784615384615389E-2</v>
      </c>
      <c r="C53" s="8">
        <f>AVERAGE(C40:C52)</f>
        <v>-8.6984615384615382E-2</v>
      </c>
      <c r="D53" s="8">
        <f>AVERAGE(D40:D52)</f>
        <v>2.1999999999999967E-3</v>
      </c>
      <c r="F53" s="4">
        <f>AVERAGE(F40:F52)</f>
        <v>-4.654884753444348E-2</v>
      </c>
      <c r="G53" s="4">
        <f>AVERAGE(G40:G52)</f>
        <v>-4.4560934932918614E-2</v>
      </c>
      <c r="H53" s="4">
        <f>AVERAGE(H40:H52)</f>
        <v>-1.9879126015248613E-3</v>
      </c>
      <c r="J53" s="4">
        <f>AVERAGE(J40:J52)</f>
        <v>-4.0996700648259818E-2</v>
      </c>
      <c r="K53" s="4">
        <f>AVERAGE(K40:K52)</f>
        <v>-2.9552547921671699E-2</v>
      </c>
      <c r="L53" s="4">
        <f>AVERAGE(L40:L52)</f>
        <v>-1.1444152726588129E-2</v>
      </c>
      <c r="N53" s="4">
        <f>AVERAGE(N40:N52)</f>
        <v>2.2345106570158237E-2</v>
      </c>
      <c r="O53" s="4">
        <f>AVERAGE(O40:O52)</f>
        <v>4.4530386831672292E-2</v>
      </c>
      <c r="P53" s="4">
        <f>AVERAGE(P40:P52)</f>
        <v>-2.2185280261514048E-2</v>
      </c>
      <c r="R53" s="4">
        <f>AVERAGE(R40:R52)</f>
        <v>0.23969287802595149</v>
      </c>
      <c r="S53" s="4">
        <f>AVERAGE(S40:S52)</f>
        <v>0.32702752394393875</v>
      </c>
      <c r="T53" s="4">
        <f>AVERAGE(T40:T52)</f>
        <v>-8.7334645917987216E-2</v>
      </c>
      <c r="V53" s="7"/>
      <c r="W53" s="7"/>
      <c r="X53" s="7">
        <f>SUBTOTAL(101,טבלה911172548[פער שנתי ממוצע])</f>
        <v>-8.4433323683747331E-3</v>
      </c>
      <c r="Z53" s="7">
        <f>AVERAGE(Z40:Z52)</f>
        <v>0.35526153846153846</v>
      </c>
      <c r="AA53" s="7">
        <f>SUBTOTAL(101,טבלה1218262853[כללי])</f>
        <v>0.36304615384615385</v>
      </c>
      <c r="AC53" s="7">
        <f>AVERAGE(AC40:AC52)</f>
        <v>0.32532857948290927</v>
      </c>
      <c r="AD53" s="7">
        <f>SUBTOTAL(101,טבלה12182649[כללי])</f>
        <v>0.34129666661301972</v>
      </c>
    </row>
    <row r="54" spans="1:30" ht="14.5" thickTop="1" x14ac:dyDescent="0.3"/>
  </sheetData>
  <mergeCells count="32">
    <mergeCell ref="Z28:AA28"/>
    <mergeCell ref="AC28:AD28"/>
    <mergeCell ref="B38:D38"/>
    <mergeCell ref="F38:H38"/>
    <mergeCell ref="J38:L38"/>
    <mergeCell ref="N38:P38"/>
    <mergeCell ref="R38:T38"/>
    <mergeCell ref="V38:X38"/>
    <mergeCell ref="Z38:AA38"/>
    <mergeCell ref="AC38:AD38"/>
    <mergeCell ref="B28:D28"/>
    <mergeCell ref="F28:H28"/>
    <mergeCell ref="J28:L28"/>
    <mergeCell ref="N28:P28"/>
    <mergeCell ref="R28:T28"/>
    <mergeCell ref="V28:X28"/>
    <mergeCell ref="Z2:AA2"/>
    <mergeCell ref="AC2:AD2"/>
    <mergeCell ref="B15:D15"/>
    <mergeCell ref="F15:H15"/>
    <mergeCell ref="J15:L15"/>
    <mergeCell ref="N15:P15"/>
    <mergeCell ref="R15:T15"/>
    <mergeCell ref="V15:X15"/>
    <mergeCell ref="Z15:AA15"/>
    <mergeCell ref="AC15:AD15"/>
    <mergeCell ref="B2:D2"/>
    <mergeCell ref="F2:H2"/>
    <mergeCell ref="J2:L2"/>
    <mergeCell ref="N2:P2"/>
    <mergeCell ref="R2:T2"/>
    <mergeCell ref="V2:X2"/>
  </mergeCells>
  <conditionalFormatting sqref="D4:D11">
    <cfRule type="dataBar" priority="1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{4534D4D4-C4F5-4F2B-B9B4-EA6908481027}</x14:id>
        </ext>
      </extLst>
    </cfRule>
  </conditionalFormatting>
  <conditionalFormatting sqref="H4:H11">
    <cfRule type="dataBar" priority="1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{4E47087F-D179-4FF3-8323-08FA1EE932A2}</x14:id>
        </ext>
      </extLst>
    </cfRule>
  </conditionalFormatting>
  <conditionalFormatting sqref="L4:L11">
    <cfRule type="dataBar" priority="1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{0421457B-2D9F-4E18-AB3B-B4BC2B25EAD6}</x14:id>
        </ext>
      </extLst>
    </cfRule>
  </conditionalFormatting>
  <conditionalFormatting sqref="D17:D24">
    <cfRule type="dataBar" priority="1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{CE39EC64-D12D-4CA5-8D2E-C2A1BFA4BE2C}</x14:id>
        </ext>
      </extLst>
    </cfRule>
  </conditionalFormatting>
  <conditionalFormatting sqref="H17:H24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{FEF30562-D6B0-4856-9BD7-72E80579992B}</x14:id>
        </ext>
      </extLst>
    </cfRule>
  </conditionalFormatting>
  <conditionalFormatting sqref="L17:L24">
    <cfRule type="dataBar" priority="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{3822A26C-4A47-452E-8057-D5D8EB4894E9}</x14:id>
        </ext>
      </extLst>
    </cfRule>
  </conditionalFormatting>
  <conditionalFormatting sqref="D30:D34">
    <cfRule type="dataBar" priority="1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{61F12A42-7A78-432A-B308-27837EE07E1D}</x14:id>
        </ext>
      </extLst>
    </cfRule>
  </conditionalFormatting>
  <conditionalFormatting sqref="H30:H34">
    <cfRule type="dataBar" priority="1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{C62D815D-6C1B-4C80-ADBE-DCDF32EE4AC4}</x14:id>
        </ext>
      </extLst>
    </cfRule>
  </conditionalFormatting>
  <conditionalFormatting sqref="L30:L34">
    <cfRule type="dataBar" priority="1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{E2F23469-D3AE-4CE8-B285-0C6ADD15292F}</x14:id>
        </ext>
      </extLst>
    </cfRule>
  </conditionalFormatting>
  <conditionalFormatting sqref="D40:D52">
    <cfRule type="dataBar" priority="1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{EF294311-4B43-4B75-BD2F-110524AC2776}</x14:id>
        </ext>
      </extLst>
    </cfRule>
  </conditionalFormatting>
  <conditionalFormatting sqref="H40:H52">
    <cfRule type="dataBar" priority="1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{287B4796-2026-416A-8A04-C771BC3322AF}</x14:id>
        </ext>
      </extLst>
    </cfRule>
  </conditionalFormatting>
  <conditionalFormatting sqref="L40:L52">
    <cfRule type="dataBar" priority="2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{1B5FD374-77A3-4110-96B4-B9031F0C7F06}</x14:id>
        </ext>
      </extLst>
    </cfRule>
  </conditionalFormatting>
  <conditionalFormatting sqref="P4:P11">
    <cfRule type="dataBar" priority="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{6138C549-45BC-4D5E-9192-1BEAA2AC827E}</x14:id>
        </ext>
      </extLst>
    </cfRule>
  </conditionalFormatting>
  <conditionalFormatting sqref="P17:P24">
    <cfRule type="dataBar" priority="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{3A76B366-9134-4B89-8ED3-DFDD69FAACD3}</x14:id>
        </ext>
      </extLst>
    </cfRule>
  </conditionalFormatting>
  <conditionalFormatting sqref="P30:P34">
    <cfRule type="dataBar" priority="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{23679B65-B094-4DA1-9DB3-575A50D9243B}</x14:id>
        </ext>
      </extLst>
    </cfRule>
  </conditionalFormatting>
  <conditionalFormatting sqref="P40:P52">
    <cfRule type="dataBar" priority="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{2FB045B7-F5CE-4A2A-AD5C-AD399461EEFB}</x14:id>
        </ext>
      </extLst>
    </cfRule>
  </conditionalFormatting>
  <conditionalFormatting sqref="T4:T11">
    <cfRule type="dataBar" priority="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{6D559D04-4DCF-40C4-9C5A-D76A2ADE2FF6}</x14:id>
        </ext>
      </extLst>
    </cfRule>
  </conditionalFormatting>
  <conditionalFormatting sqref="T17:T24">
    <cfRule type="dataBar" priority="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{9AC11027-CD44-4DDB-AD39-ACB074F1C3A1}</x14:id>
        </ext>
      </extLst>
    </cfRule>
  </conditionalFormatting>
  <conditionalFormatting sqref="T30:T34">
    <cfRule type="dataBar" priority="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{9829D7BA-ACDE-403E-A971-9F9F52B06DEF}</x14:id>
        </ext>
      </extLst>
    </cfRule>
  </conditionalFormatting>
  <conditionalFormatting sqref="T40:T52">
    <cfRule type="dataBar" priority="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{796841D6-A20E-45FD-AD7A-2667CA679E6E}</x14:id>
        </ext>
      </extLst>
    </cfRule>
  </conditionalFormatting>
  <conditionalFormatting sqref="X4:X11">
    <cfRule type="dataBar" priority="2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{32BC54BA-24D2-4D0C-8AB7-289F3CF1B090}</x14:id>
        </ext>
      </extLst>
    </cfRule>
  </conditionalFormatting>
  <conditionalFormatting sqref="X4:X11">
    <cfRule type="dataBar" priority="22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{5C2CCEB2-EA92-4C75-BA5D-8D6A4A29A95E}</x14:id>
        </ext>
      </extLst>
    </cfRule>
  </conditionalFormatting>
  <conditionalFormatting sqref="X17:X24">
    <cfRule type="dataBar" priority="2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{D9A279FC-85E1-48CC-9A25-9A72047DE953}</x14:id>
        </ext>
      </extLst>
    </cfRule>
  </conditionalFormatting>
  <conditionalFormatting sqref="X17:X24">
    <cfRule type="dataBar" priority="24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{2C39B08C-74EE-4AD0-93CB-5BDE9810EA7D}</x14:id>
        </ext>
      </extLst>
    </cfRule>
  </conditionalFormatting>
  <conditionalFormatting sqref="X30:X34">
    <cfRule type="dataBar" priority="2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{3A2FD5EE-EE60-469A-BC2F-5442BAA0D179}</x14:id>
        </ext>
      </extLst>
    </cfRule>
  </conditionalFormatting>
  <conditionalFormatting sqref="X30:X34">
    <cfRule type="dataBar" priority="26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{5A0B4CBA-1990-4B82-9BD9-06F9F2A151B0}</x14:id>
        </ext>
      </extLst>
    </cfRule>
  </conditionalFormatting>
  <conditionalFormatting sqref="X40:X52">
    <cfRule type="dataBar" priority="2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{504F453C-FF58-47E7-9927-0BCF12389C1D}</x14:id>
        </ext>
      </extLst>
    </cfRule>
  </conditionalFormatting>
  <conditionalFormatting sqref="X40:X52">
    <cfRule type="dataBar" priority="28">
      <dataBar>
        <cfvo type="min"/>
        <cfvo type="max"/>
        <color rgb="FF63C384"/>
      </dataBar>
      <extLst>
        <ext xmlns:x14="http://schemas.microsoft.com/office/spreadsheetml/2009/9/main" uri="{B025F937-C7B1-47D3-B67F-A62EFF666E3E}">
          <x14:id>{4B4A7A3E-A17B-4B2F-9C40-E285CCE69683}</x14:id>
        </ext>
      </extLst>
    </cfRule>
  </conditionalFormatting>
  <pageMargins left="0.7" right="0.7" top="0.75" bottom="0.75" header="0.3" footer="0.3"/>
  <pageSetup paperSize="9" scale="61" orientation="landscape" r:id="rId1"/>
  <tableParts count="32"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  <tablePart r:id="rId17"/>
    <tablePart r:id="rId18"/>
    <tablePart r:id="rId19"/>
    <tablePart r:id="rId20"/>
    <tablePart r:id="rId21"/>
    <tablePart r:id="rId22"/>
    <tablePart r:id="rId23"/>
    <tablePart r:id="rId24"/>
    <tablePart r:id="rId25"/>
    <tablePart r:id="rId26"/>
    <tablePart r:id="rId27"/>
    <tablePart r:id="rId28"/>
    <tablePart r:id="rId29"/>
    <tablePart r:id="rId30"/>
    <tablePart r:id="rId31"/>
    <tablePart r:id="rId32"/>
    <tablePart r:id="rId33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4534D4D4-C4F5-4F2B-B9B4-EA6908481027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D4:D11</xm:sqref>
        </x14:conditionalFormatting>
        <x14:conditionalFormatting xmlns:xm="http://schemas.microsoft.com/office/excel/2006/main">
          <x14:cfRule type="dataBar" id="{4E47087F-D179-4FF3-8323-08FA1EE932A2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H4:H11</xm:sqref>
        </x14:conditionalFormatting>
        <x14:conditionalFormatting xmlns:xm="http://schemas.microsoft.com/office/excel/2006/main">
          <x14:cfRule type="dataBar" id="{0421457B-2D9F-4E18-AB3B-B4BC2B25EAD6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L4:L11</xm:sqref>
        </x14:conditionalFormatting>
        <x14:conditionalFormatting xmlns:xm="http://schemas.microsoft.com/office/excel/2006/main">
          <x14:cfRule type="dataBar" id="{CE39EC64-D12D-4CA5-8D2E-C2A1BFA4BE2C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D17:D24</xm:sqref>
        </x14:conditionalFormatting>
        <x14:conditionalFormatting xmlns:xm="http://schemas.microsoft.com/office/excel/2006/main">
          <x14:cfRule type="dataBar" id="{FEF30562-D6B0-4856-9BD7-72E80579992B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H17:H24</xm:sqref>
        </x14:conditionalFormatting>
        <x14:conditionalFormatting xmlns:xm="http://schemas.microsoft.com/office/excel/2006/main">
          <x14:cfRule type="dataBar" id="{3822A26C-4A47-452E-8057-D5D8EB4894E9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L17:L24</xm:sqref>
        </x14:conditionalFormatting>
        <x14:conditionalFormatting xmlns:xm="http://schemas.microsoft.com/office/excel/2006/main">
          <x14:cfRule type="dataBar" id="{61F12A42-7A78-432A-B308-27837EE07E1D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D30:D34</xm:sqref>
        </x14:conditionalFormatting>
        <x14:conditionalFormatting xmlns:xm="http://schemas.microsoft.com/office/excel/2006/main">
          <x14:cfRule type="dataBar" id="{C62D815D-6C1B-4C80-ADBE-DCDF32EE4AC4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H30:H34</xm:sqref>
        </x14:conditionalFormatting>
        <x14:conditionalFormatting xmlns:xm="http://schemas.microsoft.com/office/excel/2006/main">
          <x14:cfRule type="dataBar" id="{E2F23469-D3AE-4CE8-B285-0C6ADD15292F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L30:L34</xm:sqref>
        </x14:conditionalFormatting>
        <x14:conditionalFormatting xmlns:xm="http://schemas.microsoft.com/office/excel/2006/main">
          <x14:cfRule type="dataBar" id="{EF294311-4B43-4B75-BD2F-110524AC2776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D40:D52</xm:sqref>
        </x14:conditionalFormatting>
        <x14:conditionalFormatting xmlns:xm="http://schemas.microsoft.com/office/excel/2006/main">
          <x14:cfRule type="dataBar" id="{287B4796-2026-416A-8A04-C771BC3322AF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H40:H52</xm:sqref>
        </x14:conditionalFormatting>
        <x14:conditionalFormatting xmlns:xm="http://schemas.microsoft.com/office/excel/2006/main">
          <x14:cfRule type="dataBar" id="{1B5FD374-77A3-4110-96B4-B9031F0C7F06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L40:L52</xm:sqref>
        </x14:conditionalFormatting>
        <x14:conditionalFormatting xmlns:xm="http://schemas.microsoft.com/office/excel/2006/main">
          <x14:cfRule type="dataBar" id="{6138C549-45BC-4D5E-9192-1BEAA2AC827E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P4:P11</xm:sqref>
        </x14:conditionalFormatting>
        <x14:conditionalFormatting xmlns:xm="http://schemas.microsoft.com/office/excel/2006/main">
          <x14:cfRule type="dataBar" id="{3A76B366-9134-4B89-8ED3-DFDD69FAACD3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P17:P24</xm:sqref>
        </x14:conditionalFormatting>
        <x14:conditionalFormatting xmlns:xm="http://schemas.microsoft.com/office/excel/2006/main">
          <x14:cfRule type="dataBar" id="{23679B65-B094-4DA1-9DB3-575A50D9243B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P30:P34</xm:sqref>
        </x14:conditionalFormatting>
        <x14:conditionalFormatting xmlns:xm="http://schemas.microsoft.com/office/excel/2006/main">
          <x14:cfRule type="dataBar" id="{2FB045B7-F5CE-4A2A-AD5C-AD399461EEFB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P40:P52</xm:sqref>
        </x14:conditionalFormatting>
        <x14:conditionalFormatting xmlns:xm="http://schemas.microsoft.com/office/excel/2006/main">
          <x14:cfRule type="dataBar" id="{6D559D04-4DCF-40C4-9C5A-D76A2ADE2FF6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T4:T11</xm:sqref>
        </x14:conditionalFormatting>
        <x14:conditionalFormatting xmlns:xm="http://schemas.microsoft.com/office/excel/2006/main">
          <x14:cfRule type="dataBar" id="{9AC11027-CD44-4DDB-AD39-ACB074F1C3A1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T17:T24</xm:sqref>
        </x14:conditionalFormatting>
        <x14:conditionalFormatting xmlns:xm="http://schemas.microsoft.com/office/excel/2006/main">
          <x14:cfRule type="dataBar" id="{9829D7BA-ACDE-403E-A971-9F9F52B06DEF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T30:T34</xm:sqref>
        </x14:conditionalFormatting>
        <x14:conditionalFormatting xmlns:xm="http://schemas.microsoft.com/office/excel/2006/main">
          <x14:cfRule type="dataBar" id="{796841D6-A20E-45FD-AD7A-2667CA679E6E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T40:T52</xm:sqref>
        </x14:conditionalFormatting>
        <x14:conditionalFormatting xmlns:xm="http://schemas.microsoft.com/office/excel/2006/main">
          <x14:cfRule type="dataBar" id="{32BC54BA-24D2-4D0C-8AB7-289F3CF1B090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X4:X11</xm:sqref>
        </x14:conditionalFormatting>
        <x14:conditionalFormatting xmlns:xm="http://schemas.microsoft.com/office/excel/2006/main">
          <x14:cfRule type="dataBar" id="{5C2CCEB2-EA92-4C75-BA5D-8D6A4A29A95E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X4:X11</xm:sqref>
        </x14:conditionalFormatting>
        <x14:conditionalFormatting xmlns:xm="http://schemas.microsoft.com/office/excel/2006/main">
          <x14:cfRule type="dataBar" id="{D9A279FC-85E1-48CC-9A25-9A72047DE953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X17:X24</xm:sqref>
        </x14:conditionalFormatting>
        <x14:conditionalFormatting xmlns:xm="http://schemas.microsoft.com/office/excel/2006/main">
          <x14:cfRule type="dataBar" id="{2C39B08C-74EE-4AD0-93CB-5BDE9810EA7D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X17:X24</xm:sqref>
        </x14:conditionalFormatting>
        <x14:conditionalFormatting xmlns:xm="http://schemas.microsoft.com/office/excel/2006/main">
          <x14:cfRule type="dataBar" id="{3A2FD5EE-EE60-469A-BC2F-5442BAA0D179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X30:X34</xm:sqref>
        </x14:conditionalFormatting>
        <x14:conditionalFormatting xmlns:xm="http://schemas.microsoft.com/office/excel/2006/main">
          <x14:cfRule type="dataBar" id="{5A0B4CBA-1990-4B82-9BD9-06F9F2A151B0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X30:X34</xm:sqref>
        </x14:conditionalFormatting>
        <x14:conditionalFormatting xmlns:xm="http://schemas.microsoft.com/office/excel/2006/main">
          <x14:cfRule type="dataBar" id="{504F453C-FF58-47E7-9927-0BCF12389C1D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X40:X52</xm:sqref>
        </x14:conditionalFormatting>
        <x14:conditionalFormatting xmlns:xm="http://schemas.microsoft.com/office/excel/2006/main">
          <x14:cfRule type="dataBar" id="{4B4A7A3E-A17B-4B2F-9C40-E285CCE69683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X40:X52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השוואה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ישראל</dc:creator>
  <cp:lastModifiedBy>ישראל</cp:lastModifiedBy>
  <dcterms:created xsi:type="dcterms:W3CDTF">2020-04-27T15:40:20Z</dcterms:created>
  <dcterms:modified xsi:type="dcterms:W3CDTF">2020-04-27T15:47:44Z</dcterms:modified>
</cp:coreProperties>
</file>