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B0B7C8B-0520-4AB7-9B30-09260E400DDB}" xr6:coauthVersionLast="36" xr6:coauthVersionMax="36" xr10:uidLastSave="{00000000-0000-0000-0000-000000000000}"/>
  <bookViews>
    <workbookView xWindow="0" yWindow="0" windowWidth="28800" windowHeight="14055" xr2:uid="{8A06777C-1D83-4D42-ABD2-0F1CFFDD019F}"/>
  </bookViews>
  <sheets>
    <sheet name="גיליון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H7" i="1"/>
  <c r="I7" i="1" s="1"/>
  <c r="N3" i="1" s="1"/>
  <c r="G7" i="1"/>
  <c r="H6" i="1"/>
  <c r="J6" i="1" s="1"/>
  <c r="G6" i="1"/>
  <c r="B6" i="1"/>
  <c r="O6" i="1" s="1"/>
  <c r="H5" i="1"/>
  <c r="J5" i="1" s="1"/>
  <c r="G5" i="1"/>
  <c r="B5" i="1"/>
  <c r="O5" i="1" s="1"/>
  <c r="O4" i="1"/>
  <c r="L4" i="1"/>
  <c r="K4" i="1"/>
  <c r="H4" i="1"/>
  <c r="J4" i="1" s="1"/>
  <c r="G4" i="1"/>
  <c r="B4" i="1"/>
  <c r="C4" i="1" s="1"/>
  <c r="P3" i="1" a="1"/>
  <c r="P7" i="1" s="1"/>
  <c r="Q7" i="1" s="1"/>
  <c r="S7" i="1" s="1"/>
  <c r="O3" i="1"/>
  <c r="H3" i="1"/>
  <c r="G3" i="1"/>
  <c r="C3" i="1"/>
  <c r="C6" i="1" l="1"/>
  <c r="P4" i="1"/>
  <c r="Q4" i="1" s="1"/>
  <c r="S4" i="1" s="1"/>
  <c r="I6" i="1"/>
  <c r="C5" i="1"/>
  <c r="B7" i="1"/>
  <c r="P5" i="1"/>
  <c r="Q5" i="1" s="1"/>
  <c r="S5" i="1" s="1"/>
  <c r="P6" i="1"/>
  <c r="Q6" i="1" s="1"/>
  <c r="S6" i="1" s="1"/>
  <c r="I5" i="1"/>
  <c r="I3" i="1"/>
  <c r="K5" i="1"/>
  <c r="J3" i="1"/>
  <c r="L5" i="1"/>
  <c r="P3" i="1"/>
  <c r="Q3" i="1" s="1"/>
  <c r="S3" i="1" s="1"/>
  <c r="K6" i="1"/>
  <c r="L6" i="1" s="1"/>
  <c r="K3" i="1"/>
  <c r="L3" i="1" s="1"/>
  <c r="I4" i="1"/>
  <c r="M3" i="1"/>
  <c r="O7" i="1" l="1"/>
  <c r="C7" i="1"/>
</calcChain>
</file>

<file path=xl/sharedStrings.xml><?xml version="1.0" encoding="utf-8"?>
<sst xmlns="http://schemas.openxmlformats.org/spreadsheetml/2006/main" count="18" uniqueCount="18">
  <si>
    <t>שעות נדרשות</t>
  </si>
  <si>
    <t>תאריך / יום</t>
  </si>
  <si>
    <t>יום בשבוע</t>
  </si>
  <si>
    <t>שעת כניסה</t>
  </si>
  <si>
    <t>שעת יציאה</t>
  </si>
  <si>
    <t>הערות</t>
  </si>
  <si>
    <t>סה"כ שעות</t>
  </si>
  <si>
    <t>סה"כ ש' עשרוניות</t>
  </si>
  <si>
    <t>שעות רגילות</t>
  </si>
  <si>
    <t>חוסר</t>
  </si>
  <si>
    <t>נוספות 125%</t>
  </si>
  <si>
    <t xml:space="preserve"> נוספות 150%</t>
  </si>
  <si>
    <t>נוספות 175%</t>
  </si>
  <si>
    <t xml:space="preserve"> נוספות 200%</t>
  </si>
  <si>
    <t>מס' שבוע</t>
  </si>
  <si>
    <t>ס"ה שעות שבועיות</t>
  </si>
  <si>
    <t>שבוע</t>
  </si>
  <si>
    <t>ש-ן שבועיות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</si>
</sst>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10000]dd/mm/yy;@"/>
    <numFmt numFmtId="165" formatCode="dddd"/>
    <numFmt numFmtId="166" formatCode="[$-F400]h:mm:ss\ AM/PM"/>
    <numFmt numFmtId="167" formatCode="[$-1000000]h:mm;@"/>
  </numFmts>
  <fonts count="5">
    <font>
      <sz val="11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charset val="177"/>
      <scheme val="minor"/>
    </font>
    <font>
      <sz val="12"/>
      <color rgb="FF141414"/>
      <name val="Inherit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theme="2"/>
      </patternFill>
    </fill>
    <fill>
      <patternFill patternType="solid">
        <fgColor theme="2" tint="-0.249977111117893"/>
        <bgColor theme="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4" borderId="3" xfId="0" applyFill="1" applyBorder="1" applyAlignment="1" applyProtection="1">
      <alignment horizontal="center"/>
      <protection locked="0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166" fontId="0" fillId="5" borderId="7" xfId="0" applyNumberForma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167" fontId="2" fillId="0" borderId="7" xfId="0" applyNumberFormat="1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3" fillId="0" borderId="7" xfId="0" applyNumberFormat="1" applyFont="1" applyBorder="1" applyAlignment="1">
      <alignment horizontal="center" vertical="center" readingOrder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2" fontId="2" fillId="0" borderId="12" xfId="0" applyNumberFormat="1" applyFon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0E5F0-A68A-44EE-8368-69B16C98133E}">
  <dimension ref="A1:S7"/>
  <sheetViews>
    <sheetView rightToLeft="1" tabSelected="1" workbookViewId="0">
      <selection activeCell="D17" sqref="D17"/>
    </sheetView>
  </sheetViews>
  <sheetFormatPr defaultRowHeight="14.25"/>
  <cols>
    <col min="1" max="1" width="9.25" customWidth="1"/>
    <col min="2" max="2" width="9.875" bestFit="1" customWidth="1"/>
    <col min="3" max="3" width="9.25" bestFit="1" customWidth="1"/>
    <col min="4" max="4" width="10.375" bestFit="1" customWidth="1"/>
    <col min="5" max="5" width="10" bestFit="1" customWidth="1"/>
    <col min="6" max="6" width="6.375" bestFit="1" customWidth="1"/>
    <col min="7" max="7" width="10.625" bestFit="1" customWidth="1"/>
    <col min="8" max="8" width="16" bestFit="1" customWidth="1"/>
    <col min="9" max="9" width="11.375" bestFit="1" customWidth="1"/>
    <col min="10" max="10" width="5.125" bestFit="1" customWidth="1"/>
    <col min="11" max="11" width="12.5" bestFit="1" customWidth="1"/>
    <col min="12" max="12" width="13" bestFit="1" customWidth="1"/>
    <col min="13" max="13" width="12.5" bestFit="1" customWidth="1"/>
    <col min="14" max="14" width="13" bestFit="1" customWidth="1"/>
    <col min="15" max="15" width="7.625" bestFit="1" customWidth="1"/>
    <col min="16" max="16" width="7.375" bestFit="1" customWidth="1"/>
    <col min="17" max="17" width="14.375" bestFit="1" customWidth="1"/>
    <col min="18" max="18" width="5.375" bestFit="1" customWidth="1"/>
    <col min="19" max="19" width="10.875" bestFit="1" customWidth="1"/>
  </cols>
  <sheetData>
    <row r="1" spans="1:19" ht="15" thickBot="1"/>
    <row r="2" spans="1:19" ht="47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4" t="s">
        <v>14</v>
      </c>
      <c r="P2" s="4"/>
      <c r="Q2" s="4" t="s">
        <v>15</v>
      </c>
      <c r="R2" s="5" t="s">
        <v>16</v>
      </c>
      <c r="S2" s="6" t="s">
        <v>17</v>
      </c>
    </row>
    <row r="3" spans="1:19" ht="15.75">
      <c r="A3" s="7">
        <v>8</v>
      </c>
      <c r="B3" s="8">
        <v>44562</v>
      </c>
      <c r="C3" s="9">
        <f t="shared" ref="C3:C7" si="0">B3</f>
        <v>44562</v>
      </c>
      <c r="D3" s="10">
        <v>0.29166666666666669</v>
      </c>
      <c r="E3" s="10">
        <v>0.83333333333333337</v>
      </c>
      <c r="F3" s="11"/>
      <c r="G3" s="12">
        <f t="shared" ref="G3:G7" si="1">E3-D3+(E3&lt;D3)</f>
        <v>0.54166666666666674</v>
      </c>
      <c r="H3" s="13">
        <f t="shared" ref="H3:H7" si="2">(IF(D3&gt;E3,E3+1-D3,E3-D3))*24</f>
        <v>13.000000000000002</v>
      </c>
      <c r="I3" s="13">
        <f>IF(H3&gt;A3,A3,H3)</f>
        <v>8</v>
      </c>
      <c r="J3" s="14">
        <f t="shared" ref="J3:J7" si="3">MAX(0,A3-H3)</f>
        <v>0</v>
      </c>
      <c r="K3" s="13">
        <f t="shared" ref="K3:K6" si="4">IF(H3&lt;A3,0,IF(H3&gt;A3+$E$45,$E$45,IF(H3&gt;A3,H3-A3)))</f>
        <v>0</v>
      </c>
      <c r="L3" s="13">
        <f t="shared" ref="L3:L6" si="5">IF(H3&lt;A3+$E$45,0,IF(H3&gt;A3+$E$45,H3-I3-K3,0))</f>
        <v>5.0000000000000018</v>
      </c>
      <c r="M3" s="13">
        <f>IF(H7&lt;A7,0,IF(H7&gt;A7+$E$47,$E$47,IF(H7&gt;A7,H7-A7)))</f>
        <v>0</v>
      </c>
      <c r="N3" s="13">
        <f>IF(H7&lt;A7+$E$47,0,IF(H7&gt;A7+$E$47,H7-I7-K7,0))</f>
        <v>4.9999999999999982</v>
      </c>
      <c r="O3" s="15">
        <f t="shared" ref="O3:O7" si="6">WEEKNUM(B3)</f>
        <v>1</v>
      </c>
      <c r="P3" s="16" t="e">
        <f t="array" aca="1" ref="P3:P7" ca="1">_xlfn.UNIQUE(O3:O33)</f>
        <v>#NAME?</v>
      </c>
      <c r="Q3" s="17">
        <f ca="1">SUMIF($P$8:$P$38,P3,$J$8:$J$38)</f>
        <v>0</v>
      </c>
      <c r="R3" s="18">
        <v>1</v>
      </c>
      <c r="S3" s="19" t="str">
        <f ca="1">IF(Q3-$E$44&gt;0,Q3-$E$44,"-")</f>
        <v>-</v>
      </c>
    </row>
    <row r="4" spans="1:19" ht="15.75">
      <c r="A4" s="7">
        <v>8</v>
      </c>
      <c r="B4" s="8">
        <f>B3+1</f>
        <v>44563</v>
      </c>
      <c r="C4" s="9">
        <f t="shared" si="0"/>
        <v>44563</v>
      </c>
      <c r="D4" s="10">
        <v>0.52083333333333337</v>
      </c>
      <c r="E4" s="10">
        <v>0.58333333333333304</v>
      </c>
      <c r="F4" s="11"/>
      <c r="G4" s="12">
        <f t="shared" si="1"/>
        <v>6.2499999999999667E-2</v>
      </c>
      <c r="H4" s="13">
        <f t="shared" si="2"/>
        <v>1.499999999999992</v>
      </c>
      <c r="I4" s="13">
        <f t="shared" ref="I4:I7" si="7">IF(H4&gt;A4,A4,H4)</f>
        <v>1.499999999999992</v>
      </c>
      <c r="J4" s="14">
        <f t="shared" si="3"/>
        <v>6.500000000000008</v>
      </c>
      <c r="K4" s="13">
        <f t="shared" si="4"/>
        <v>0</v>
      </c>
      <c r="L4" s="13">
        <f t="shared" si="5"/>
        <v>0</v>
      </c>
      <c r="M4" s="13"/>
      <c r="N4" s="13"/>
      <c r="O4" s="15">
        <f t="shared" si="6"/>
        <v>2</v>
      </c>
      <c r="P4" s="16" t="e">
        <f ca="1"/>
        <v>#NAME?</v>
      </c>
      <c r="Q4" s="17">
        <f ca="1">SUMIF($P$8:$P$38,P4,$J$8:$J$38)</f>
        <v>0</v>
      </c>
      <c r="R4" s="18">
        <v>2</v>
      </c>
      <c r="S4" s="19" t="str">
        <f ca="1">IF(Q4-$E$44&gt;0,Q4-$E$44,"-")</f>
        <v>-</v>
      </c>
    </row>
    <row r="5" spans="1:19" ht="15.75">
      <c r="A5" s="7">
        <v>8</v>
      </c>
      <c r="B5" s="8">
        <f>B4+1</f>
        <v>44564</v>
      </c>
      <c r="C5" s="9">
        <f t="shared" si="0"/>
        <v>44564</v>
      </c>
      <c r="D5" s="10">
        <v>0.57291666666666696</v>
      </c>
      <c r="E5" s="10">
        <v>0.625</v>
      </c>
      <c r="F5" s="11"/>
      <c r="G5" s="12">
        <f t="shared" si="1"/>
        <v>5.2083333333333037E-2</v>
      </c>
      <c r="H5" s="13">
        <f t="shared" si="2"/>
        <v>1.2499999999999929</v>
      </c>
      <c r="I5" s="13">
        <f t="shared" si="7"/>
        <v>1.2499999999999929</v>
      </c>
      <c r="J5" s="14">
        <f t="shared" si="3"/>
        <v>6.7500000000000071</v>
      </c>
      <c r="K5" s="13">
        <f t="shared" si="4"/>
        <v>0</v>
      </c>
      <c r="L5" s="13">
        <f t="shared" si="5"/>
        <v>0</v>
      </c>
      <c r="M5" s="13"/>
      <c r="N5" s="13"/>
      <c r="O5" s="15">
        <f t="shared" si="6"/>
        <v>2</v>
      </c>
      <c r="P5" s="16" t="e">
        <f ca="1"/>
        <v>#NAME?</v>
      </c>
      <c r="Q5" s="17">
        <f ca="1">SUMIF($P$8:$P$38,P5,$J$8:$J$38)</f>
        <v>0</v>
      </c>
      <c r="R5" s="18">
        <v>3</v>
      </c>
      <c r="S5" s="19" t="str">
        <f ca="1">IF(Q5-$E$44&gt;0,Q5-$E$44,"-")</f>
        <v>-</v>
      </c>
    </row>
    <row r="6" spans="1:19" ht="15.75">
      <c r="A6" s="7">
        <v>8</v>
      </c>
      <c r="B6" s="8">
        <f>B5+1</f>
        <v>44565</v>
      </c>
      <c r="C6" s="9">
        <f t="shared" si="0"/>
        <v>44565</v>
      </c>
      <c r="D6" s="10">
        <v>0.57291666666666696</v>
      </c>
      <c r="E6" s="10"/>
      <c r="F6" s="11"/>
      <c r="G6" s="12">
        <f t="shared" si="1"/>
        <v>0.42708333333333304</v>
      </c>
      <c r="H6" s="13">
        <f t="shared" si="2"/>
        <v>10.249999999999993</v>
      </c>
      <c r="I6" s="13">
        <f t="shared" si="7"/>
        <v>8</v>
      </c>
      <c r="J6" s="14">
        <f t="shared" si="3"/>
        <v>0</v>
      </c>
      <c r="K6" s="13">
        <f t="shared" si="4"/>
        <v>0</v>
      </c>
      <c r="L6" s="13">
        <f t="shared" si="5"/>
        <v>2.2499999999999929</v>
      </c>
      <c r="M6" s="13"/>
      <c r="N6" s="13"/>
      <c r="O6" s="15">
        <f t="shared" si="6"/>
        <v>2</v>
      </c>
      <c r="P6" s="16" t="e">
        <f ca="1"/>
        <v>#NAME?</v>
      </c>
      <c r="Q6" s="17">
        <f ca="1">SUMIF($P$8:$P$38,P6,$J$8:$J$38)</f>
        <v>0</v>
      </c>
      <c r="R6" s="18">
        <v>4</v>
      </c>
      <c r="S6" s="19" t="str">
        <f ca="1">IF(Q6-$E$44&gt;0,Q6-$E$44,"-")</f>
        <v>-</v>
      </c>
    </row>
    <row r="7" spans="1:19" ht="15.75">
      <c r="A7" s="7">
        <v>7</v>
      </c>
      <c r="B7" s="8">
        <f t="shared" ref="B7" si="8">B6+1</f>
        <v>44566</v>
      </c>
      <c r="C7" s="9">
        <f t="shared" si="0"/>
        <v>44566</v>
      </c>
      <c r="D7" s="10">
        <v>0.41666666666666669</v>
      </c>
      <c r="E7" s="10">
        <v>0.91666666666666663</v>
      </c>
      <c r="F7" s="11"/>
      <c r="G7" s="12">
        <f t="shared" si="1"/>
        <v>0.49999999999999994</v>
      </c>
      <c r="H7" s="13">
        <f t="shared" si="2"/>
        <v>11.999999999999998</v>
      </c>
      <c r="I7" s="13">
        <f t="shared" si="7"/>
        <v>7</v>
      </c>
      <c r="J7" s="14">
        <f t="shared" si="3"/>
        <v>0</v>
      </c>
      <c r="K7" s="13"/>
      <c r="L7" s="13"/>
      <c r="O7" s="15">
        <f t="shared" si="6"/>
        <v>2</v>
      </c>
      <c r="P7" s="16" t="e">
        <f ca="1"/>
        <v>#NAME?</v>
      </c>
      <c r="Q7" s="17">
        <f ca="1">SUMIF($P$8:$P$38,P7,$J$8:$J$38)</f>
        <v>0</v>
      </c>
      <c r="R7" s="18">
        <v>5</v>
      </c>
      <c r="S7" s="19" t="str">
        <f ca="1">IF(Q7-$E$44&gt;0,Q7-$E$44,"-")</f>
        <v>-</v>
      </c>
    </row>
  </sheetData>
  <conditionalFormatting sqref="C3:C7">
    <cfRule type="expression" dxfId="0" priority="1">
      <formula>WEEKDAY(C$8,1)&lt;&gt;1</formula>
    </cfRule>
  </conditionalFormatting>
  <dataValidations disablePrompts="1" count="1">
    <dataValidation type="list" allowBlank="1" showInputMessage="1" showErrorMessage="1" sqref="A3:A7" xr:uid="{E1173981-7F9E-4260-A3F7-2E31E72ADEF9}">
      <formula1>"0,1,2,3,4,5,6,7,7.4,7.6,8,8.4,8.6,9"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2023-05-07T15:18:31Z</dcterms:created>
  <dcterms:modified xsi:type="dcterms:W3CDTF">2023-05-07T15:18:55Z</dcterms:modified>
</cp:coreProperties>
</file>