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מועדון הלוטוס\Desktop\"/>
    </mc:Choice>
  </mc:AlternateContent>
  <xr:revisionPtr revIDLastSave="0" documentId="13_ncr:1_{458BDE1C-A6BD-4F7F-BA59-94462C30F936}" xr6:coauthVersionLast="36" xr6:coauthVersionMax="36" xr10:uidLastSave="{00000000-0000-0000-0000-000000000000}"/>
  <bookViews>
    <workbookView xWindow="0" yWindow="0" windowWidth="12465" windowHeight="7995" xr2:uid="{48BC3520-55E6-4252-B892-EF9ECEF419E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3" i="1" l="1"/>
  <c r="G53" i="1" s="1"/>
  <c r="AA52" i="1"/>
  <c r="G52" i="1" s="1"/>
  <c r="AA51" i="1"/>
  <c r="G51" i="1"/>
  <c r="AA50" i="1"/>
  <c r="AA49" i="1"/>
  <c r="G49" i="1" s="1"/>
  <c r="AA48" i="1"/>
  <c r="G48" i="1" s="1"/>
  <c r="AA47" i="1"/>
  <c r="G47" i="1" s="1"/>
  <c r="AA46" i="1"/>
  <c r="AA45" i="1"/>
  <c r="G45" i="1" s="1"/>
  <c r="AA44" i="1"/>
  <c r="G44" i="1" s="1"/>
  <c r="AA43" i="1"/>
  <c r="G43" i="1" s="1"/>
  <c r="AA42" i="1"/>
  <c r="AA41" i="1"/>
  <c r="G41" i="1"/>
  <c r="AA40" i="1"/>
  <c r="G40" i="1"/>
  <c r="AA39" i="1"/>
  <c r="G39" i="1" s="1"/>
  <c r="AA38" i="1"/>
  <c r="G38" i="1"/>
  <c r="AA37" i="1"/>
  <c r="G37" i="1"/>
  <c r="AA36" i="1"/>
  <c r="AA35" i="1"/>
  <c r="G35" i="1"/>
  <c r="AA34" i="1"/>
  <c r="G34" i="1"/>
  <c r="AA33" i="1"/>
  <c r="G33" i="1" s="1"/>
  <c r="AA32" i="1"/>
  <c r="G32" i="1"/>
  <c r="AA31" i="1"/>
  <c r="G31" i="1" s="1"/>
  <c r="AA30" i="1"/>
  <c r="G30" i="1"/>
  <c r="AA29" i="1"/>
  <c r="G29" i="1" s="1"/>
  <c r="AA28" i="1"/>
  <c r="G28" i="1"/>
  <c r="AA27" i="1"/>
  <c r="G27" i="1"/>
  <c r="AA26" i="1"/>
  <c r="AA25" i="1"/>
  <c r="G25" i="1" s="1"/>
  <c r="AA24" i="1"/>
  <c r="G24" i="1" s="1"/>
  <c r="AA23" i="1"/>
  <c r="G23" i="1"/>
  <c r="AA22" i="1"/>
  <c r="G22" i="1"/>
  <c r="AA21" i="1"/>
  <c r="G21" i="1" s="1"/>
  <c r="AA20" i="1"/>
  <c r="G20" i="1"/>
  <c r="AA19" i="1"/>
  <c r="G19" i="1" s="1"/>
  <c r="AA18" i="1"/>
  <c r="G18" i="1"/>
  <c r="AA17" i="1"/>
  <c r="G17" i="1"/>
  <c r="AA16" i="1"/>
  <c r="AA15" i="1"/>
  <c r="G15" i="1"/>
  <c r="AA14" i="1"/>
  <c r="G14" i="1"/>
  <c r="AA13" i="1"/>
  <c r="G13" i="1" s="1"/>
  <c r="AC12" i="1"/>
  <c r="AA12" i="1"/>
  <c r="AB12" i="1" s="1"/>
  <c r="G12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AD12" i="1" l="1"/>
  <c r="G16" i="1"/>
  <c r="G26" i="1"/>
  <c r="G36" i="1"/>
  <c r="G42" i="1"/>
  <c r="G46" i="1"/>
  <c r="G50" i="1"/>
  <c r="H12" i="1" l="1"/>
  <c r="D12" i="1" s="1"/>
  <c r="E12" i="1"/>
  <c r="AB13" i="1" s="1"/>
  <c r="AC13" i="1" l="1"/>
  <c r="AD13" i="1"/>
  <c r="H13" i="1" l="1"/>
  <c r="D13" i="1" s="1"/>
  <c r="E13" i="1"/>
  <c r="AB14" i="1" s="1"/>
  <c r="AC14" i="1" l="1"/>
  <c r="AD14" i="1" s="1"/>
  <c r="H14" i="1" l="1"/>
  <c r="D14" i="1" s="1"/>
  <c r="E14" i="1" l="1"/>
  <c r="AB15" i="1" s="1"/>
  <c r="AC15" i="1" l="1"/>
  <c r="AD15" i="1"/>
  <c r="H15" i="1" l="1"/>
  <c r="D15" i="1" s="1"/>
  <c r="E15" i="1" l="1"/>
  <c r="AB16" i="1" s="1"/>
  <c r="AC16" i="1" l="1"/>
  <c r="AD16" i="1" s="1"/>
  <c r="H16" i="1" l="1"/>
  <c r="D16" i="1" s="1"/>
  <c r="E16" i="1" l="1"/>
  <c r="AB17" i="1" s="1"/>
  <c r="AC17" i="1" l="1"/>
  <c r="AD17" i="1"/>
  <c r="H17" i="1" l="1"/>
  <c r="D17" i="1" s="1"/>
  <c r="E17" i="1" l="1"/>
  <c r="AB18" i="1" s="1"/>
  <c r="AC18" i="1" l="1"/>
  <c r="AD18" i="1" s="1"/>
  <c r="H18" i="1" l="1"/>
  <c r="D18" i="1" s="1"/>
  <c r="E18" i="1" l="1"/>
  <c r="AB19" i="1" s="1"/>
  <c r="AC19" i="1" l="1"/>
  <c r="AD19" i="1"/>
  <c r="H19" i="1" l="1"/>
  <c r="D19" i="1" s="1"/>
  <c r="E19" i="1"/>
  <c r="AB20" i="1" s="1"/>
  <c r="AC20" i="1" l="1"/>
  <c r="AD20" i="1" s="1"/>
  <c r="H20" i="1" l="1"/>
  <c r="D20" i="1" s="1"/>
  <c r="E20" i="1"/>
  <c r="AB21" i="1" s="1"/>
  <c r="AC21" i="1" l="1"/>
  <c r="AD21" i="1"/>
  <c r="H21" i="1" l="1"/>
  <c r="D21" i="1" s="1"/>
  <c r="E21" i="1"/>
  <c r="AB22" i="1" s="1"/>
  <c r="AC22" i="1" l="1"/>
  <c r="AD22" i="1" s="1"/>
  <c r="H22" i="1" l="1"/>
  <c r="D22" i="1" s="1"/>
  <c r="E22" i="1" l="1"/>
  <c r="AB23" i="1" s="1"/>
  <c r="AC23" i="1" l="1"/>
  <c r="AD23" i="1" s="1"/>
  <c r="H23" i="1" l="1"/>
  <c r="D23" i="1" s="1"/>
  <c r="E23" i="1" l="1"/>
  <c r="AB24" i="1" s="1"/>
  <c r="AD24" i="1" l="1"/>
  <c r="AC24" i="1"/>
  <c r="H24" i="1" l="1"/>
  <c r="D24" i="1" s="1"/>
  <c r="E24" i="1" l="1"/>
  <c r="AB25" i="1" s="1"/>
  <c r="AC25" i="1" l="1"/>
  <c r="AD25" i="1" s="1"/>
  <c r="H25" i="1" l="1"/>
  <c r="D25" i="1" s="1"/>
  <c r="E25" i="1"/>
  <c r="AB26" i="1" s="1"/>
  <c r="AC26" i="1" l="1"/>
  <c r="AD26" i="1" s="1"/>
  <c r="H26" i="1" l="1"/>
  <c r="D26" i="1" s="1"/>
  <c r="E26" i="1" l="1"/>
  <c r="AB27" i="1" s="1"/>
  <c r="AC27" i="1" l="1"/>
  <c r="AD27" i="1"/>
  <c r="H27" i="1" l="1"/>
  <c r="D27" i="1" s="1"/>
  <c r="E27" i="1" l="1"/>
  <c r="AB28" i="1" s="1"/>
  <c r="AC28" i="1" l="1"/>
  <c r="AD28" i="1" s="1"/>
  <c r="H28" i="1" l="1"/>
  <c r="D28" i="1" s="1"/>
  <c r="E28" i="1"/>
  <c r="AB29" i="1" s="1"/>
  <c r="AC29" i="1" l="1"/>
  <c r="AD29" i="1"/>
  <c r="H29" i="1" l="1"/>
  <c r="D29" i="1" s="1"/>
  <c r="E29" i="1"/>
  <c r="AB30" i="1" s="1"/>
  <c r="AC30" i="1" l="1"/>
  <c r="AD30" i="1" s="1"/>
  <c r="H30" i="1" l="1"/>
  <c r="D30" i="1" s="1"/>
  <c r="E30" i="1" l="1"/>
  <c r="AB31" i="1" s="1"/>
  <c r="AC31" i="1" l="1"/>
  <c r="AD31" i="1" s="1"/>
  <c r="H31" i="1" l="1"/>
  <c r="D31" i="1" s="1"/>
  <c r="E31" i="1" l="1"/>
  <c r="AB32" i="1" s="1"/>
  <c r="AC32" i="1" l="1"/>
  <c r="AD32" i="1" s="1"/>
  <c r="H32" i="1" l="1"/>
  <c r="D32" i="1" s="1"/>
  <c r="E32" i="1"/>
  <c r="AB33" i="1" s="1"/>
  <c r="AC33" i="1" l="1"/>
  <c r="AD33" i="1"/>
  <c r="H33" i="1" l="1"/>
  <c r="D33" i="1" s="1"/>
  <c r="E33" i="1"/>
  <c r="AB34" i="1" s="1"/>
  <c r="AC34" i="1" l="1"/>
  <c r="AD34" i="1" s="1"/>
  <c r="H34" i="1" l="1"/>
  <c r="D34" i="1" s="1"/>
  <c r="E34" i="1" l="1"/>
  <c r="AB35" i="1" s="1"/>
  <c r="AC35" i="1" l="1"/>
  <c r="AD35" i="1" s="1"/>
  <c r="H35" i="1" l="1"/>
  <c r="D35" i="1" s="1"/>
  <c r="E35" i="1" l="1"/>
  <c r="AB36" i="1" s="1"/>
  <c r="AD36" i="1" l="1"/>
  <c r="AC36" i="1"/>
  <c r="H36" i="1" l="1"/>
  <c r="D36" i="1" s="1"/>
  <c r="E36" i="1" l="1"/>
  <c r="AB37" i="1" s="1"/>
  <c r="AC37" i="1" l="1"/>
  <c r="AD37" i="1" s="1"/>
  <c r="E37" i="1" l="1"/>
  <c r="AB38" i="1" s="1"/>
  <c r="H37" i="1"/>
  <c r="D37" i="1" s="1"/>
  <c r="AD38" i="1" l="1"/>
  <c r="AC38" i="1"/>
  <c r="E38" i="1" l="1"/>
  <c r="AB39" i="1" s="1"/>
  <c r="H38" i="1"/>
  <c r="D38" i="1" s="1"/>
  <c r="AC39" i="1" l="1"/>
  <c r="AD39" i="1" s="1"/>
  <c r="H39" i="1" l="1"/>
  <c r="D39" i="1" s="1"/>
  <c r="E39" i="1"/>
  <c r="AB40" i="1" s="1"/>
  <c r="AC40" i="1" l="1"/>
  <c r="AD40" i="1" s="1"/>
  <c r="H40" i="1" l="1"/>
  <c r="D40" i="1" s="1"/>
  <c r="E40" i="1"/>
  <c r="AB41" i="1" s="1"/>
  <c r="AC41" i="1" l="1"/>
  <c r="AD41" i="1"/>
  <c r="H41" i="1" l="1"/>
  <c r="D41" i="1" s="1"/>
  <c r="E41" i="1" l="1"/>
  <c r="AB42" i="1" s="1"/>
  <c r="AC42" i="1" l="1"/>
  <c r="AD42" i="1" s="1"/>
  <c r="H42" i="1" l="1"/>
  <c r="D42" i="1" s="1"/>
  <c r="E42" i="1" l="1"/>
  <c r="AB43" i="1" s="1"/>
  <c r="AC43" i="1" l="1"/>
  <c r="AD43" i="1"/>
  <c r="H43" i="1" l="1"/>
  <c r="D43" i="1" s="1"/>
  <c r="E43" i="1" l="1"/>
  <c r="AB44" i="1" s="1"/>
  <c r="AC44" i="1" l="1"/>
  <c r="AD44" i="1" s="1"/>
  <c r="H44" i="1" l="1"/>
  <c r="D44" i="1" s="1"/>
  <c r="E44" i="1"/>
  <c r="AB45" i="1" s="1"/>
  <c r="AC45" i="1" l="1"/>
  <c r="AD45" i="1"/>
  <c r="H45" i="1" l="1"/>
  <c r="D45" i="1" s="1"/>
  <c r="E45" i="1"/>
  <c r="AB46" i="1" s="1"/>
  <c r="AC46" i="1" l="1"/>
  <c r="AD46" i="1" s="1"/>
  <c r="H46" i="1" l="1"/>
  <c r="D46" i="1" s="1"/>
  <c r="E46" i="1" l="1"/>
  <c r="AB47" i="1" s="1"/>
  <c r="AC47" i="1" l="1"/>
  <c r="AD47" i="1"/>
  <c r="H47" i="1" l="1"/>
  <c r="D47" i="1" s="1"/>
  <c r="E47" i="1" l="1"/>
  <c r="AB48" i="1" s="1"/>
  <c r="AC48" i="1" l="1"/>
  <c r="AD48" i="1" s="1"/>
  <c r="H48" i="1" l="1"/>
  <c r="D48" i="1" s="1"/>
  <c r="E48" i="1"/>
  <c r="AB49" i="1" s="1"/>
  <c r="AC49" i="1" l="1"/>
  <c r="AD49" i="1"/>
  <c r="H49" i="1" l="1"/>
  <c r="D49" i="1" s="1"/>
  <c r="E49" i="1"/>
  <c r="AB50" i="1" s="1"/>
  <c r="AC50" i="1" l="1"/>
  <c r="AD50" i="1" s="1"/>
  <c r="H50" i="1" l="1"/>
  <c r="D50" i="1" s="1"/>
  <c r="E50" i="1" l="1"/>
  <c r="AB51" i="1" s="1"/>
  <c r="AC51" i="1" l="1"/>
  <c r="AD51" i="1"/>
  <c r="H51" i="1" l="1"/>
  <c r="D51" i="1" s="1"/>
  <c r="E51" i="1" l="1"/>
  <c r="AB52" i="1" s="1"/>
  <c r="AC52" i="1" l="1"/>
  <c r="AD52" i="1" s="1"/>
  <c r="H52" i="1" l="1"/>
  <c r="D52" i="1" s="1"/>
  <c r="E52" i="1"/>
  <c r="AB53" i="1" s="1"/>
  <c r="AC53" i="1" l="1"/>
  <c r="AD53" i="1"/>
  <c r="H53" i="1" l="1"/>
  <c r="D53" i="1" s="1"/>
  <c r="E53" i="1" l="1"/>
</calcChain>
</file>

<file path=xl/sharedStrings.xml><?xml version="1.0" encoding="utf-8"?>
<sst xmlns="http://schemas.openxmlformats.org/spreadsheetml/2006/main" count="57" uniqueCount="54">
  <si>
    <t>דמי ניהול מההפקדה</t>
  </si>
  <si>
    <t>דמי ניהול מהצבירה</t>
  </si>
  <si>
    <t>הפקדה חודשית</t>
  </si>
  <si>
    <t>אחוזי תשואה</t>
  </si>
  <si>
    <t>גיל</t>
  </si>
  <si>
    <t>שנה</t>
  </si>
  <si>
    <t xml:space="preserve"> סה"כ דמי ניהול</t>
  </si>
  <si>
    <t>צבירה לאחר ניכוי דמי ניהול</t>
  </si>
  <si>
    <t>הפקדה שנתית</t>
  </si>
  <si>
    <t>צבירה</t>
  </si>
  <si>
    <t>תשואה</t>
  </si>
  <si>
    <t>הפקדה + תשואה</t>
  </si>
  <si>
    <t>1.1.2021</t>
  </si>
  <si>
    <t>1.1.2022</t>
  </si>
  <si>
    <t>1.1.2023</t>
  </si>
  <si>
    <t>1.1.2024</t>
  </si>
  <si>
    <t>1.1.2025</t>
  </si>
  <si>
    <t>1.1.2026</t>
  </si>
  <si>
    <t>1.1.2027</t>
  </si>
  <si>
    <t>1.1.2028</t>
  </si>
  <si>
    <t>1.1.2029</t>
  </si>
  <si>
    <t>1.1.2030</t>
  </si>
  <si>
    <t>1.1.2031</t>
  </si>
  <si>
    <t>1.1.2032</t>
  </si>
  <si>
    <t>1.1.2033</t>
  </si>
  <si>
    <t>1.1.2034</t>
  </si>
  <si>
    <t>1.1.2035</t>
  </si>
  <si>
    <t>1.1.2036</t>
  </si>
  <si>
    <t>1.1.2037</t>
  </si>
  <si>
    <t>1.1.2038</t>
  </si>
  <si>
    <t>1.1.2039</t>
  </si>
  <si>
    <t>1.1.2040</t>
  </si>
  <si>
    <t>1.1.2041</t>
  </si>
  <si>
    <t>1.1.2042</t>
  </si>
  <si>
    <t>1.1.2043</t>
  </si>
  <si>
    <t>1.1.2044</t>
  </si>
  <si>
    <t>1.1.2045</t>
  </si>
  <si>
    <t>1.1.2046</t>
  </si>
  <si>
    <t>1.1.2047</t>
  </si>
  <si>
    <t>1.1.2048</t>
  </si>
  <si>
    <t>1.1.2049</t>
  </si>
  <si>
    <t>1.1.2050</t>
  </si>
  <si>
    <t>1.1.2051</t>
  </si>
  <si>
    <t>1.1.2052</t>
  </si>
  <si>
    <t>1.1.2053</t>
  </si>
  <si>
    <t>1.1.2054</t>
  </si>
  <si>
    <t>1.1.2055</t>
  </si>
  <si>
    <t>1.1.2056</t>
  </si>
  <si>
    <t>1.1.2057</t>
  </si>
  <si>
    <t>1.1.2058</t>
  </si>
  <si>
    <t>1.1.2059</t>
  </si>
  <si>
    <t>1.1.2060</t>
  </si>
  <si>
    <t>1.1.2061</t>
  </si>
  <si>
    <t>1.1.2062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</si>
</sst>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₪&quot;\ #,##0"/>
    <numFmt numFmtId="165" formatCode="[$-1010000]d\.m\.yyyy;@"/>
    <numFmt numFmtId="166" formatCode="&quot;₪&quot;\ #,##0.00"/>
  </numFmts>
  <fonts count="9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22"/>
      <color theme="0"/>
      <name val="Arial"/>
      <family val="2"/>
      <charset val="177"/>
      <scheme val="minor"/>
    </font>
    <font>
      <sz val="11"/>
      <color theme="1"/>
      <name val="Arial"/>
      <family val="2"/>
    </font>
    <font>
      <sz val="11"/>
      <color rgb="FFFFFFFF"/>
      <name val="Calibri"/>
      <family val="2"/>
      <charset val="177"/>
    </font>
    <font>
      <sz val="11"/>
      <color rgb="FF000000"/>
      <name val="Arial"/>
      <family val="2"/>
    </font>
    <font>
      <sz val="11"/>
      <color rgb="FF000000"/>
      <name val="Calibri"/>
      <family val="2"/>
      <charset val="177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</cellStyleXfs>
  <cellXfs count="17">
    <xf numFmtId="0" fontId="0" fillId="0" borderId="0" xfId="0"/>
    <xf numFmtId="0" fontId="4" fillId="5" borderId="0" xfId="4" applyFont="1" applyBorder="1" applyAlignment="1">
      <alignment horizontal="center"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10" fontId="2" fillId="2" borderId="1" xfId="1" applyNumberFormat="1" applyAlignment="1">
      <alignment horizontal="center" vertical="center"/>
    </xf>
    <xf numFmtId="10" fontId="5" fillId="0" borderId="0" xfId="0" applyNumberFormat="1" applyFont="1" applyFill="1" applyBorder="1" applyAlignment="1"/>
    <xf numFmtId="164" fontId="2" fillId="2" borderId="1" xfId="1" applyNumberFormat="1" applyAlignment="1">
      <alignment horizontal="center" vertical="center"/>
    </xf>
    <xf numFmtId="0" fontId="4" fillId="7" borderId="0" xfId="6" applyFont="1" applyBorder="1" applyAlignment="1">
      <alignment horizontal="center" vertical="center"/>
    </xf>
    <xf numFmtId="1" fontId="2" fillId="2" borderId="1" xfId="1" applyNumberFormat="1" applyAlignment="1">
      <alignment horizontal="center" vertical="center"/>
    </xf>
    <xf numFmtId="0" fontId="6" fillId="8" borderId="0" xfId="2" applyFont="1" applyFill="1" applyBorder="1" applyAlignment="1">
      <alignment horizontal="center" vertical="center"/>
    </xf>
    <xf numFmtId="0" fontId="1" fillId="6" borderId="0" xfId="5" applyBorder="1" applyAlignment="1">
      <alignment horizontal="center" vertical="center"/>
    </xf>
    <xf numFmtId="1" fontId="0" fillId="0" borderId="0" xfId="0" applyNumberFormat="1"/>
    <xf numFmtId="165" fontId="7" fillId="0" borderId="0" xfId="0" applyNumberFormat="1" applyFont="1" applyFill="1" applyBorder="1" applyAlignment="1"/>
    <xf numFmtId="164" fontId="0" fillId="0" borderId="0" xfId="0" applyNumberFormat="1"/>
    <xf numFmtId="164" fontId="8" fillId="9" borderId="0" xfId="3" applyNumberFormat="1" applyFont="1" applyFill="1" applyBorder="1" applyAlignment="1"/>
    <xf numFmtId="164" fontId="5" fillId="0" borderId="0" xfId="0" applyNumberFormat="1" applyFont="1" applyFill="1" applyBorder="1" applyAlignment="1"/>
    <xf numFmtId="166" fontId="5" fillId="0" borderId="0" xfId="0" applyNumberFormat="1" applyFont="1" applyFill="1" applyBorder="1" applyAlignment="1"/>
  </cellXfs>
  <cellStyles count="7">
    <cellStyle name="20% - הדגשה1" xfId="3" builtinId="30"/>
    <cellStyle name="60% - הדגשה3" xfId="5" builtinId="40"/>
    <cellStyle name="Normal" xfId="0" builtinId="0"/>
    <cellStyle name="הדגשה1" xfId="2" builtinId="29"/>
    <cellStyle name="הדגשה3" xfId="4" builtinId="37"/>
    <cellStyle name="הדגשה4" xfId="6" builtinId="41"/>
    <cellStyle name="קלט" xfId="1" builtin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11544-4DA6-4E1D-B999-6CA4D3540C63}">
  <dimension ref="A1:AD53"/>
  <sheetViews>
    <sheetView rightToLeft="1" tabSelected="1" workbookViewId="0">
      <selection activeCell="A11" sqref="A11"/>
    </sheetView>
  </sheetViews>
  <sheetFormatPr defaultRowHeight="14.25" x14ac:dyDescent="0.2"/>
  <cols>
    <col min="1" max="1" width="32.625" customWidth="1"/>
    <col min="2" max="2" width="10.25" customWidth="1"/>
    <col min="3" max="3" width="10.75" customWidth="1"/>
    <col min="4" max="4" width="15.625" customWidth="1"/>
    <col min="5" max="5" width="19.25" customWidth="1"/>
    <col min="7" max="7" width="15.625" customWidth="1"/>
    <col min="8" max="8" width="13.875" customWidth="1"/>
    <col min="27" max="30" width="15.625" customWidth="1"/>
  </cols>
  <sheetData>
    <row r="1" spans="1:30" ht="27" x14ac:dyDescent="0.2">
      <c r="A1" s="1" t="s">
        <v>0</v>
      </c>
      <c r="B1" s="2"/>
      <c r="C1" s="2"/>
      <c r="D1" s="2"/>
      <c r="AA1" s="3"/>
      <c r="AB1" s="2"/>
      <c r="AC1" s="2"/>
      <c r="AD1" s="2"/>
    </row>
    <row r="2" spans="1:30" x14ac:dyDescent="0.2">
      <c r="A2" s="4">
        <v>1.49E-2</v>
      </c>
      <c r="B2" s="2"/>
      <c r="C2" s="2"/>
      <c r="D2" s="2"/>
      <c r="AA2" s="3"/>
      <c r="AB2" s="2"/>
      <c r="AC2" s="2"/>
      <c r="AD2" s="2"/>
    </row>
    <row r="3" spans="1:30" ht="27" x14ac:dyDescent="0.2">
      <c r="A3" s="1" t="s">
        <v>1</v>
      </c>
      <c r="B3" s="2"/>
      <c r="C3" s="3"/>
      <c r="D3" s="2"/>
      <c r="AA3" s="3"/>
      <c r="AB3" s="3"/>
      <c r="AC3" s="2"/>
      <c r="AD3" s="2"/>
    </row>
    <row r="4" spans="1:30" x14ac:dyDescent="0.2">
      <c r="A4" s="4">
        <v>5.0000000000000001E-4</v>
      </c>
      <c r="B4" s="2"/>
      <c r="C4" s="3"/>
      <c r="D4" s="2"/>
      <c r="AA4" s="3"/>
      <c r="AB4" s="3"/>
      <c r="AC4" s="2"/>
      <c r="AD4" s="2"/>
    </row>
    <row r="5" spans="1:30" ht="27" x14ac:dyDescent="0.2">
      <c r="A5" s="1" t="s">
        <v>2</v>
      </c>
      <c r="B5" s="2"/>
      <c r="C5" s="5"/>
      <c r="D5" s="2"/>
      <c r="AA5" s="5"/>
      <c r="AB5" s="5"/>
      <c r="AC5" s="2"/>
      <c r="AD5" s="2"/>
    </row>
    <row r="6" spans="1:30" x14ac:dyDescent="0.2">
      <c r="A6" s="6">
        <v>1200</v>
      </c>
      <c r="B6" s="2"/>
      <c r="C6" s="2"/>
      <c r="D6" s="2"/>
      <c r="AA6" s="2"/>
      <c r="AB6" s="2"/>
      <c r="AC6" s="2"/>
      <c r="AD6" s="2"/>
    </row>
    <row r="7" spans="1:30" ht="27" x14ac:dyDescent="0.2">
      <c r="A7" s="7" t="s">
        <v>3</v>
      </c>
      <c r="B7" s="2"/>
      <c r="C7" s="2"/>
      <c r="D7" s="2"/>
      <c r="AA7" s="2"/>
      <c r="AB7" s="2"/>
      <c r="AC7" s="2"/>
      <c r="AD7" s="2"/>
    </row>
    <row r="8" spans="1:30" x14ac:dyDescent="0.2">
      <c r="A8" s="4">
        <v>0.08</v>
      </c>
      <c r="B8" s="2"/>
      <c r="C8" s="2"/>
      <c r="D8" s="2"/>
      <c r="AA8" s="2"/>
      <c r="AB8" s="2"/>
      <c r="AC8" s="2"/>
      <c r="AD8" s="2"/>
    </row>
    <row r="9" spans="1:30" ht="27" x14ac:dyDescent="0.2">
      <c r="A9" s="7" t="s">
        <v>4</v>
      </c>
      <c r="B9" s="2"/>
      <c r="C9" s="2"/>
      <c r="D9" s="2"/>
      <c r="AA9" s="2"/>
      <c r="AB9" s="2"/>
      <c r="AC9" s="2"/>
      <c r="AD9" s="2"/>
    </row>
    <row r="10" spans="1:30" x14ac:dyDescent="0.2">
      <c r="A10" s="8">
        <v>26</v>
      </c>
      <c r="B10" s="2"/>
      <c r="C10" s="2"/>
      <c r="D10" s="2"/>
      <c r="AA10" s="2"/>
      <c r="AB10" s="2"/>
      <c r="AC10" s="2"/>
      <c r="AD10" s="2"/>
    </row>
    <row r="11" spans="1:30" ht="15" x14ac:dyDescent="0.2">
      <c r="B11" s="9" t="s">
        <v>4</v>
      </c>
      <c r="C11" s="9" t="s">
        <v>5</v>
      </c>
      <c r="D11" s="9" t="s">
        <v>6</v>
      </c>
      <c r="E11" s="9" t="s">
        <v>7</v>
      </c>
      <c r="G11" s="10" t="s">
        <v>0</v>
      </c>
      <c r="H11" s="10" t="s">
        <v>1</v>
      </c>
      <c r="AA11" s="9" t="s">
        <v>8</v>
      </c>
      <c r="AB11" s="9" t="s">
        <v>9</v>
      </c>
      <c r="AC11" s="9" t="s">
        <v>10</v>
      </c>
      <c r="AD11" s="9" t="s">
        <v>11</v>
      </c>
    </row>
    <row r="12" spans="1:30" ht="15" x14ac:dyDescent="0.25">
      <c r="B12" s="11">
        <f>A10</f>
        <v>26</v>
      </c>
      <c r="C12" s="12" t="s">
        <v>12</v>
      </c>
      <c r="D12" s="13">
        <f>H12+G12</f>
        <v>222.33623005599998</v>
      </c>
      <c r="E12" s="14">
        <f>AD12-H12-G12</f>
        <v>15329.679861944</v>
      </c>
      <c r="G12" s="15">
        <f>AA12*A$2</f>
        <v>214.56022200999999</v>
      </c>
      <c r="H12" s="16">
        <f>AD12*A$4</f>
        <v>7.7760080460000003</v>
      </c>
      <c r="AA12" s="15">
        <f>A$6*12+A2</f>
        <v>14400.0149</v>
      </c>
      <c r="AB12" s="15">
        <f>AA12</f>
        <v>14400.0149</v>
      </c>
      <c r="AC12" s="15">
        <f>AB12*A$8</f>
        <v>1152.0011919999999</v>
      </c>
      <c r="AD12" s="13">
        <f>AB12+AC12</f>
        <v>15552.016092</v>
      </c>
    </row>
    <row r="13" spans="1:30" ht="15" x14ac:dyDescent="0.25">
      <c r="B13" s="11">
        <f>B12+1</f>
        <v>27</v>
      </c>
      <c r="C13" s="12" t="s">
        <v>13</v>
      </c>
      <c r="D13" s="13">
        <f>H13+G13</f>
        <v>230.61402712544975</v>
      </c>
      <c r="E13" s="14">
        <f>AD13-H13-G13</f>
        <v>31877.440223774069</v>
      </c>
      <c r="G13" s="15">
        <f>AA13*A$2</f>
        <v>214.56</v>
      </c>
      <c r="H13" s="16">
        <f>AD13*A$4</f>
        <v>16.05402712544976</v>
      </c>
      <c r="AA13" s="15">
        <f>A$6*12</f>
        <v>14400</v>
      </c>
      <c r="AB13" s="15">
        <f>AA13+E12</f>
        <v>29729.679861944001</v>
      </c>
      <c r="AC13" s="15">
        <f>AB13*A$8</f>
        <v>2378.3743889555203</v>
      </c>
      <c r="AD13" s="13">
        <f>AB13+AC13</f>
        <v>32108.05425089952</v>
      </c>
    </row>
    <row r="14" spans="1:30" ht="15" x14ac:dyDescent="0.25">
      <c r="B14" s="11">
        <f t="shared" ref="B14:B53" si="0">B13+1</f>
        <v>28</v>
      </c>
      <c r="C14" s="12" t="s">
        <v>14</v>
      </c>
      <c r="D14" s="13">
        <f>H14+G14</f>
        <v>239.54981772083801</v>
      </c>
      <c r="E14" s="14">
        <f>AD14-H14-G14</f>
        <v>49740.085623955165</v>
      </c>
      <c r="G14" s="15">
        <f>AA14*A$2</f>
        <v>214.56</v>
      </c>
      <c r="H14" s="16">
        <f>AD14*A$4</f>
        <v>24.989817720838001</v>
      </c>
      <c r="AA14" s="15">
        <f>A$6*12</f>
        <v>14400</v>
      </c>
      <c r="AB14" s="15">
        <f>AA14+E13</f>
        <v>46277.440223774072</v>
      </c>
      <c r="AC14" s="15">
        <f>AB14*A$8</f>
        <v>3702.1952179019258</v>
      </c>
      <c r="AD14" s="13">
        <f>AB14+AC14</f>
        <v>49979.635441676</v>
      </c>
    </row>
    <row r="15" spans="1:30" ht="15" x14ac:dyDescent="0.25">
      <c r="B15" s="11">
        <f t="shared" si="0"/>
        <v>29</v>
      </c>
      <c r="C15" s="12" t="s">
        <v>15</v>
      </c>
      <c r="D15" s="13">
        <f>H15+G15</f>
        <v>249.1956462369358</v>
      </c>
      <c r="E15" s="14">
        <f>AD15-H15-G15</f>
        <v>69022.096827634654</v>
      </c>
      <c r="G15" s="15">
        <f>AA15*A$2</f>
        <v>214.56</v>
      </c>
      <c r="H15" s="16">
        <f>AD15*A$4</f>
        <v>34.635646236935791</v>
      </c>
      <c r="AA15" s="15">
        <f>A$6*12</f>
        <v>14400</v>
      </c>
      <c r="AB15" s="15">
        <f>AA15+E14</f>
        <v>64140.085623955165</v>
      </c>
      <c r="AC15" s="15">
        <f>AB15*A$8</f>
        <v>5131.2068499164134</v>
      </c>
      <c r="AD15" s="13">
        <f>AB15+AC15</f>
        <v>69271.292473871581</v>
      </c>
    </row>
    <row r="16" spans="1:30" ht="15" x14ac:dyDescent="0.25">
      <c r="B16" s="11">
        <f t="shared" si="0"/>
        <v>30</v>
      </c>
      <c r="C16" s="12" t="s">
        <v>16</v>
      </c>
      <c r="D16" s="13">
        <f>H16+G16</f>
        <v>259.60793228692273</v>
      </c>
      <c r="E16" s="14">
        <f>AD16-H16-G16</f>
        <v>89836.256641558502</v>
      </c>
      <c r="G16" s="15">
        <f>AA16*A$2</f>
        <v>214.56</v>
      </c>
      <c r="H16" s="16">
        <f>AD16*A$4</f>
        <v>45.047932286922709</v>
      </c>
      <c r="AA16" s="15">
        <f>A$6*12</f>
        <v>14400</v>
      </c>
      <c r="AB16" s="15">
        <f>AA16+E15</f>
        <v>83422.096827634654</v>
      </c>
      <c r="AC16" s="15">
        <f>AB16*A$8</f>
        <v>6673.7677462107722</v>
      </c>
      <c r="AD16" s="13">
        <f>AB16+AC16</f>
        <v>90095.864573845422</v>
      </c>
    </row>
    <row r="17" spans="2:30" ht="15" x14ac:dyDescent="0.25">
      <c r="B17" s="11">
        <f t="shared" si="0"/>
        <v>31</v>
      </c>
      <c r="C17" s="12" t="s">
        <v>17</v>
      </c>
      <c r="D17" s="13">
        <f>H17+G17</f>
        <v>270.84757858644161</v>
      </c>
      <c r="E17" s="14">
        <f>AD17-H17-G17</f>
        <v>112304.30959429673</v>
      </c>
      <c r="G17" s="15">
        <f>AA17*A$2</f>
        <v>214.56</v>
      </c>
      <c r="H17" s="16">
        <f>AD17*A$4</f>
        <v>56.28757858644159</v>
      </c>
      <c r="AA17" s="15">
        <f>A$6*12</f>
        <v>14400</v>
      </c>
      <c r="AB17" s="15">
        <f>AA17+E16</f>
        <v>104236.2566415585</v>
      </c>
      <c r="AC17" s="15">
        <f>AB17*A$8</f>
        <v>8338.9005313246798</v>
      </c>
      <c r="AD17" s="13">
        <f>AB17+AC17</f>
        <v>112575.15717288318</v>
      </c>
    </row>
    <row r="18" spans="2:30" ht="15" x14ac:dyDescent="0.25">
      <c r="B18" s="11">
        <f t="shared" si="0"/>
        <v>32</v>
      </c>
      <c r="C18" s="12" t="s">
        <v>18</v>
      </c>
      <c r="D18" s="13">
        <f>H18+G18</f>
        <v>282.98032718092026</v>
      </c>
      <c r="E18" s="14">
        <f>AD18-H18-G18</f>
        <v>136557.67403465958</v>
      </c>
      <c r="G18" s="15">
        <f>AA18*A$2</f>
        <v>214.56</v>
      </c>
      <c r="H18" s="16">
        <f>AD18*A$4</f>
        <v>68.420327180920239</v>
      </c>
      <c r="AA18" s="15">
        <f>A$6*12</f>
        <v>14400</v>
      </c>
      <c r="AB18" s="15">
        <f>AA18+E17</f>
        <v>126704.30959429673</v>
      </c>
      <c r="AC18" s="15">
        <f>AB18*A$8</f>
        <v>10136.344767543738</v>
      </c>
      <c r="AD18" s="13">
        <f>AB18+AC18</f>
        <v>136840.65436184048</v>
      </c>
    </row>
    <row r="19" spans="2:30" ht="15" x14ac:dyDescent="0.25">
      <c r="B19" s="11">
        <f t="shared" si="0"/>
        <v>33</v>
      </c>
      <c r="C19" s="12" t="s">
        <v>19</v>
      </c>
      <c r="D19" s="13">
        <f>H19+G19</f>
        <v>296.07714397871615</v>
      </c>
      <c r="E19" s="14">
        <f>AD19-H19-G19</f>
        <v>162738.21081345362</v>
      </c>
      <c r="G19" s="15">
        <f>AA19*A$2</f>
        <v>214.56</v>
      </c>
      <c r="H19" s="16">
        <f>AD19*A$4</f>
        <v>81.517143978716163</v>
      </c>
      <c r="AA19" s="15">
        <f>A$6*12</f>
        <v>14400</v>
      </c>
      <c r="AB19" s="15">
        <f>AA19+E18</f>
        <v>150957.67403465958</v>
      </c>
      <c r="AC19" s="15">
        <f>AB19*A$8</f>
        <v>12076.613922772767</v>
      </c>
      <c r="AD19" s="13">
        <f>AB19+AC19</f>
        <v>163034.28795743233</v>
      </c>
    </row>
    <row r="20" spans="2:30" ht="15" x14ac:dyDescent="0.25">
      <c r="B20" s="11">
        <f t="shared" si="0"/>
        <v>34</v>
      </c>
      <c r="C20" s="12" t="s">
        <v>20</v>
      </c>
      <c r="D20" s="13">
        <f>H20+G20</f>
        <v>310.21463383926493</v>
      </c>
      <c r="E20" s="14">
        <f>AD20-H20-G20</f>
        <v>190999.05304469066</v>
      </c>
      <c r="G20" s="15">
        <f>AA20*A$2</f>
        <v>214.56</v>
      </c>
      <c r="H20" s="16">
        <f>AD20*A$4</f>
        <v>95.65463383926496</v>
      </c>
      <c r="AA20" s="15">
        <f>A$6*12</f>
        <v>14400</v>
      </c>
      <c r="AB20" s="15">
        <f>AA20+E19</f>
        <v>177138.21081345362</v>
      </c>
      <c r="AC20" s="15">
        <f>AB20*A$8</f>
        <v>14171.056865076291</v>
      </c>
      <c r="AD20" s="13">
        <f>AB20+AC20</f>
        <v>191309.26767852993</v>
      </c>
    </row>
    <row r="21" spans="2:30" ht="15" x14ac:dyDescent="0.25">
      <c r="B21" s="11">
        <f t="shared" si="0"/>
        <v>35</v>
      </c>
      <c r="C21" s="12" t="s">
        <v>21</v>
      </c>
      <c r="D21" s="13">
        <f>H21+G21</f>
        <v>325.47548864413295</v>
      </c>
      <c r="E21" s="14">
        <f>AD21-H21-G21</f>
        <v>221505.50179962179</v>
      </c>
      <c r="G21" s="15">
        <f>AA21*A$2</f>
        <v>214.56</v>
      </c>
      <c r="H21" s="16">
        <f>AD21*A$4</f>
        <v>110.91548864413296</v>
      </c>
      <c r="AA21" s="15">
        <f>A$6*12</f>
        <v>14400</v>
      </c>
      <c r="AB21" s="15">
        <f>AA21+E20</f>
        <v>205399.05304469066</v>
      </c>
      <c r="AC21" s="15">
        <f>AB21*A$8</f>
        <v>16431.924243575253</v>
      </c>
      <c r="AD21" s="13">
        <f>AB21+AC21</f>
        <v>221830.97728826592</v>
      </c>
    </row>
    <row r="22" spans="2:30" ht="15" x14ac:dyDescent="0.25">
      <c r="B22" s="11">
        <f t="shared" si="0"/>
        <v>36</v>
      </c>
      <c r="C22" s="12" t="s">
        <v>22</v>
      </c>
      <c r="D22" s="13">
        <f>H22+G22</f>
        <v>341.9489709717958</v>
      </c>
      <c r="E22" s="14">
        <f>AD22-H22-G22</f>
        <v>254435.99297261974</v>
      </c>
      <c r="G22" s="15">
        <f>AA22*A$2</f>
        <v>214.56</v>
      </c>
      <c r="H22" s="16">
        <f>AD22*A$4</f>
        <v>127.38897097179577</v>
      </c>
      <c r="AA22" s="15">
        <f>A$6*12</f>
        <v>14400</v>
      </c>
      <c r="AB22" s="15">
        <f>AA22+E21</f>
        <v>235905.50179962179</v>
      </c>
      <c r="AC22" s="15">
        <f>AB22*A$8</f>
        <v>18872.440143969743</v>
      </c>
      <c r="AD22" s="13">
        <f>AB22+AC22</f>
        <v>254777.94194359155</v>
      </c>
    </row>
    <row r="23" spans="2:30" ht="15" x14ac:dyDescent="0.25">
      <c r="B23" s="11">
        <f t="shared" si="0"/>
        <v>37</v>
      </c>
      <c r="C23" s="12" t="s">
        <v>23</v>
      </c>
      <c r="D23" s="13">
        <f>H23+G23</f>
        <v>359.73143620521466</v>
      </c>
      <c r="E23" s="14">
        <f>AD23-H23-G23</f>
        <v>289983.14097422408</v>
      </c>
      <c r="G23" s="15">
        <f>AA23*A$2</f>
        <v>214.56</v>
      </c>
      <c r="H23" s="16">
        <f>AD23*A$4</f>
        <v>145.17143620521466</v>
      </c>
      <c r="AA23" s="15">
        <f>A$6*12</f>
        <v>14400</v>
      </c>
      <c r="AB23" s="15">
        <f>AA23+E22</f>
        <v>268835.99297261972</v>
      </c>
      <c r="AC23" s="15">
        <f>AB23*A$8</f>
        <v>21506.879437809577</v>
      </c>
      <c r="AD23" s="13">
        <f>AB23+AC23</f>
        <v>290342.87241042929</v>
      </c>
    </row>
    <row r="24" spans="2:30" ht="15" x14ac:dyDescent="0.25">
      <c r="B24" s="11">
        <f t="shared" si="0"/>
        <v>38</v>
      </c>
      <c r="C24" s="12" t="s">
        <v>24</v>
      </c>
      <c r="D24" s="13">
        <f>H24+G24</f>
        <v>378.92689612608103</v>
      </c>
      <c r="E24" s="14">
        <f>AD24-H24-G24</f>
        <v>328354.86535603594</v>
      </c>
      <c r="G24" s="15">
        <f>AA24*A$2</f>
        <v>214.56</v>
      </c>
      <c r="H24" s="16">
        <f>AD24*A$4</f>
        <v>164.366896126081</v>
      </c>
      <c r="AA24" s="15">
        <f>A$6*12</f>
        <v>14400</v>
      </c>
      <c r="AB24" s="15">
        <f>AA24+E23</f>
        <v>304383.14097422408</v>
      </c>
      <c r="AC24" s="15">
        <f>AB24*A$8</f>
        <v>24350.651277937926</v>
      </c>
      <c r="AD24" s="13">
        <f>AB24+AC24</f>
        <v>328733.79225216201</v>
      </c>
    </row>
    <row r="25" spans="2:30" ht="15" x14ac:dyDescent="0.25">
      <c r="B25" s="11">
        <f t="shared" si="0"/>
        <v>39</v>
      </c>
      <c r="C25" s="12" t="s">
        <v>25</v>
      </c>
      <c r="D25" s="13">
        <f>H25+G25</f>
        <v>399.64762729225941</v>
      </c>
      <c r="E25" s="14">
        <f>AD25-H25-G25</f>
        <v>369775.60695722658</v>
      </c>
      <c r="G25" s="15">
        <f>AA25*A$2</f>
        <v>214.56</v>
      </c>
      <c r="H25" s="16">
        <f>AD25*A$4</f>
        <v>185.08762729225941</v>
      </c>
      <c r="AA25" s="15">
        <f>A$6*12</f>
        <v>14400</v>
      </c>
      <c r="AB25" s="15">
        <f>AA25+E24</f>
        <v>342754.86535603594</v>
      </c>
      <c r="AC25" s="15">
        <f>AB25*A$8</f>
        <v>27420.389228482876</v>
      </c>
      <c r="AD25" s="13">
        <f>AB25+AC25</f>
        <v>370175.25458451884</v>
      </c>
    </row>
    <row r="26" spans="2:30" ht="15" x14ac:dyDescent="0.25">
      <c r="B26" s="11">
        <f t="shared" si="0"/>
        <v>40</v>
      </c>
      <c r="C26" s="12" t="s">
        <v>26</v>
      </c>
      <c r="D26" s="13">
        <f>H26+G26</f>
        <v>422.01482775690238</v>
      </c>
      <c r="E26" s="14">
        <f>AD26-H26-G26</f>
        <v>414487.64068604779</v>
      </c>
      <c r="G26" s="15">
        <f>AA26*A$2</f>
        <v>214.56</v>
      </c>
      <c r="H26" s="16">
        <f>AD26*A$4</f>
        <v>207.45482775690235</v>
      </c>
      <c r="AA26" s="15">
        <f>A$6*12</f>
        <v>14400</v>
      </c>
      <c r="AB26" s="15">
        <f>AA26+E25</f>
        <v>384175.60695722658</v>
      </c>
      <c r="AC26" s="15">
        <f>AB26*A$8</f>
        <v>30734.048556578127</v>
      </c>
      <c r="AD26" s="13">
        <f>AB26+AC26</f>
        <v>414909.6555138047</v>
      </c>
    </row>
    <row r="27" spans="2:30" ht="15" x14ac:dyDescent="0.25">
      <c r="B27" s="11">
        <f t="shared" si="0"/>
        <v>41</v>
      </c>
      <c r="C27" s="12" t="s">
        <v>27</v>
      </c>
      <c r="D27" s="13">
        <f>H27+G27</f>
        <v>446.15932597046583</v>
      </c>
      <c r="E27" s="14">
        <f>AD27-H27-G27</f>
        <v>462752.49261496117</v>
      </c>
      <c r="G27" s="15">
        <f>AA27*A$2</f>
        <v>214.56</v>
      </c>
      <c r="H27" s="16">
        <f>AD27*A$4</f>
        <v>231.59932597046583</v>
      </c>
      <c r="AA27" s="15">
        <f>A$6*12</f>
        <v>14400</v>
      </c>
      <c r="AB27" s="15">
        <f>AA27+E26</f>
        <v>428887.64068604779</v>
      </c>
      <c r="AC27" s="15">
        <f>AB27*A$8</f>
        <v>34311.011254883822</v>
      </c>
      <c r="AD27" s="13">
        <f>AB27+AC27</f>
        <v>463198.65194093162</v>
      </c>
    </row>
    <row r="28" spans="2:30" ht="15" x14ac:dyDescent="0.25">
      <c r="B28" s="11">
        <f t="shared" si="0"/>
        <v>42</v>
      </c>
      <c r="C28" s="12" t="s">
        <v>28</v>
      </c>
      <c r="D28" s="13">
        <f>H28+G28</f>
        <v>472.22234601207907</v>
      </c>
      <c r="E28" s="14">
        <f>AD28-H28-G28</f>
        <v>514852.46967814601</v>
      </c>
      <c r="G28" s="15">
        <f>AA28*A$2</f>
        <v>214.56</v>
      </c>
      <c r="H28" s="16">
        <f>AD28*A$4</f>
        <v>257.66234601207907</v>
      </c>
      <c r="AA28" s="15">
        <f>A$6*12</f>
        <v>14400</v>
      </c>
      <c r="AB28" s="15">
        <f>AA28+E27</f>
        <v>477152.49261496117</v>
      </c>
      <c r="AC28" s="15">
        <f>AB28*A$8</f>
        <v>38172.199409196895</v>
      </c>
      <c r="AD28" s="13">
        <f>AB28+AC28</f>
        <v>515324.69202415808</v>
      </c>
    </row>
    <row r="29" spans="2:30" ht="15" x14ac:dyDescent="0.25">
      <c r="B29" s="11">
        <f t="shared" si="0"/>
        <v>43</v>
      </c>
      <c r="C29" s="12" t="s">
        <v>29</v>
      </c>
      <c r="D29" s="13">
        <f>H29+G29</f>
        <v>500.35633362619888</v>
      </c>
      <c r="E29" s="14">
        <f>AD29-H29-G29</f>
        <v>571092.31091877155</v>
      </c>
      <c r="G29" s="15">
        <f>AA29*A$2</f>
        <v>214.56</v>
      </c>
      <c r="H29" s="16">
        <f>AD29*A$4</f>
        <v>285.79633362619887</v>
      </c>
      <c r="AA29" s="15">
        <f>A$6*12</f>
        <v>14400</v>
      </c>
      <c r="AB29" s="15">
        <f>AA29+E28</f>
        <v>529252.46967814607</v>
      </c>
      <c r="AC29" s="15">
        <f>AB29*A$8</f>
        <v>42340.197574251688</v>
      </c>
      <c r="AD29" s="13">
        <f>AB29+AC29</f>
        <v>571592.66725239775</v>
      </c>
    </row>
    <row r="30" spans="2:30" ht="15" x14ac:dyDescent="0.25">
      <c r="B30" s="11">
        <f t="shared" si="0"/>
        <v>44</v>
      </c>
      <c r="C30" s="12" t="s">
        <v>30</v>
      </c>
      <c r="D30" s="13">
        <f>H30+G30</f>
        <v>530.72584789613666</v>
      </c>
      <c r="E30" s="14">
        <f>AD30-H30-G30</f>
        <v>631800.96994437708</v>
      </c>
      <c r="G30" s="15">
        <f>AA30*A$2</f>
        <v>214.56</v>
      </c>
      <c r="H30" s="16">
        <f>AD30*A$4</f>
        <v>316.16584789613665</v>
      </c>
      <c r="AA30" s="15">
        <f>A$6*12</f>
        <v>14400</v>
      </c>
      <c r="AB30" s="15">
        <f>AA30+E29</f>
        <v>585492.31091877155</v>
      </c>
      <c r="AC30" s="15">
        <f>AB30*A$8</f>
        <v>46839.384873501724</v>
      </c>
      <c r="AD30" s="13">
        <f>AB30+AC30</f>
        <v>632331.69579227327</v>
      </c>
    </row>
    <row r="31" spans="2:30" ht="15" x14ac:dyDescent="0.25">
      <c r="B31" s="11">
        <f t="shared" si="0"/>
        <v>45</v>
      </c>
      <c r="C31" s="12" t="s">
        <v>31</v>
      </c>
      <c r="D31" s="13">
        <f>H31+G31</f>
        <v>563.50852376996363</v>
      </c>
      <c r="E31" s="14">
        <f>AD31-H31-G31</f>
        <v>697333.53901615727</v>
      </c>
      <c r="G31" s="15">
        <f>AA31*A$2</f>
        <v>214.56</v>
      </c>
      <c r="H31" s="16">
        <f>AD31*A$4</f>
        <v>348.94852376996363</v>
      </c>
      <c r="AA31" s="15">
        <f>A$6*12</f>
        <v>14400</v>
      </c>
      <c r="AB31" s="15">
        <f>AA31+E30</f>
        <v>646200.96994437708</v>
      </c>
      <c r="AC31" s="15">
        <f>AB31*A$8</f>
        <v>51696.077595550167</v>
      </c>
      <c r="AD31" s="13">
        <f>AB31+AC31</f>
        <v>697897.0475399273</v>
      </c>
    </row>
    <row r="32" spans="2:30" ht="15" x14ac:dyDescent="0.25">
      <c r="B32" s="11">
        <f t="shared" si="0"/>
        <v>46</v>
      </c>
      <c r="C32" s="12" t="s">
        <v>32</v>
      </c>
      <c r="D32" s="13">
        <f>H32+G32</f>
        <v>598.89611106872496</v>
      </c>
      <c r="E32" s="14">
        <f>AD32-H32-G32</f>
        <v>768073.32602638111</v>
      </c>
      <c r="G32" s="15">
        <f>AA32*A$2</f>
        <v>214.56</v>
      </c>
      <c r="H32" s="16">
        <f>AD32*A$4</f>
        <v>384.33611106872496</v>
      </c>
      <c r="AA32" s="15">
        <f>A$6*12</f>
        <v>14400</v>
      </c>
      <c r="AB32" s="15">
        <f>AA32+E31</f>
        <v>711733.53901615727</v>
      </c>
      <c r="AC32" s="15">
        <f>AB32*A$8</f>
        <v>56938.683121292583</v>
      </c>
      <c r="AD32" s="13">
        <f>AB32+AC32</f>
        <v>768672.22213744989</v>
      </c>
    </row>
    <row r="33" spans="2:30" ht="15" x14ac:dyDescent="0.25">
      <c r="B33" s="11">
        <f t="shared" si="0"/>
        <v>47</v>
      </c>
      <c r="C33" s="12" t="s">
        <v>33</v>
      </c>
      <c r="D33" s="13">
        <f>H33+G33</f>
        <v>637.09559605424579</v>
      </c>
      <c r="E33" s="14">
        <f>AD33-H33-G33</f>
        <v>844434.09651243722</v>
      </c>
      <c r="G33" s="15">
        <f>AA33*A$2</f>
        <v>214.56</v>
      </c>
      <c r="H33" s="16">
        <f>AD33*A$4</f>
        <v>422.53559605424579</v>
      </c>
      <c r="AA33" s="15">
        <f>A$6*12</f>
        <v>14400</v>
      </c>
      <c r="AB33" s="15">
        <f>AA33+E32</f>
        <v>782473.32602638111</v>
      </c>
      <c r="AC33" s="15">
        <f>AB33*A$8</f>
        <v>62597.866082110493</v>
      </c>
      <c r="AD33" s="13">
        <f>AB33+AC33</f>
        <v>845071.19210849155</v>
      </c>
    </row>
    <row r="34" spans="2:30" ht="15" x14ac:dyDescent="0.25">
      <c r="B34" s="11">
        <f t="shared" si="0"/>
        <v>48</v>
      </c>
      <c r="C34" s="12" t="s">
        <v>34</v>
      </c>
      <c r="D34" s="13">
        <f>H34+G34</f>
        <v>678.33041211671616</v>
      </c>
      <c r="E34" s="14">
        <f>AD34-H34-G34</f>
        <v>926862.49382131547</v>
      </c>
      <c r="G34" s="15">
        <f>AA34*A$2</f>
        <v>214.56</v>
      </c>
      <c r="H34" s="16">
        <f>AD34*A$4</f>
        <v>463.7704121167161</v>
      </c>
      <c r="AA34" s="15">
        <f>A$6*12</f>
        <v>14400</v>
      </c>
      <c r="AB34" s="15">
        <f>AA34+E33</f>
        <v>858834.09651243722</v>
      </c>
      <c r="AC34" s="15">
        <f>AB34*A$8</f>
        <v>68706.727720994983</v>
      </c>
      <c r="AD34" s="13">
        <f>AB34+AC34</f>
        <v>927540.82423343218</v>
      </c>
    </row>
    <row r="35" spans="2:30" ht="15" x14ac:dyDescent="0.25">
      <c r="B35" s="11">
        <f t="shared" si="0"/>
        <v>49</v>
      </c>
      <c r="C35" s="12" t="s">
        <v>35</v>
      </c>
      <c r="D35" s="13">
        <f>H35+G35</f>
        <v>722.84174666351032</v>
      </c>
      <c r="E35" s="14">
        <f>AD35-H35-G35</f>
        <v>1015840.6515803571</v>
      </c>
      <c r="G35" s="15">
        <f>AA35*A$2</f>
        <v>214.56</v>
      </c>
      <c r="H35" s="16">
        <f>AD35*A$4</f>
        <v>508.28174666351032</v>
      </c>
      <c r="AA35" s="15">
        <f>A$6*12</f>
        <v>14400</v>
      </c>
      <c r="AB35" s="15">
        <f>AA35+E34</f>
        <v>941262.49382131547</v>
      </c>
      <c r="AC35" s="15">
        <f>AB35*A$8</f>
        <v>75300.999505705244</v>
      </c>
      <c r="AD35" s="13">
        <f>AB35+AC35</f>
        <v>1016563.4933270207</v>
      </c>
    </row>
    <row r="36" spans="2:30" ht="15" x14ac:dyDescent="0.25">
      <c r="B36" s="11">
        <f t="shared" si="0"/>
        <v>50</v>
      </c>
      <c r="C36" s="12" t="s">
        <v>36</v>
      </c>
      <c r="D36" s="13">
        <f>H36+G36</f>
        <v>770.88995185339286</v>
      </c>
      <c r="E36" s="14">
        <f>AD36-H36-G36</f>
        <v>1111889.0137549322</v>
      </c>
      <c r="G36" s="15">
        <f>AA36*A$2</f>
        <v>214.56</v>
      </c>
      <c r="H36" s="16">
        <f>AD36*A$4</f>
        <v>556.32995185339291</v>
      </c>
      <c r="AA36" s="15">
        <f>A$6*12</f>
        <v>14400</v>
      </c>
      <c r="AB36" s="15">
        <f>AA36+E35</f>
        <v>1030240.6515803571</v>
      </c>
      <c r="AC36" s="15">
        <f>AB36*A$8</f>
        <v>82419.252126428575</v>
      </c>
      <c r="AD36" s="13">
        <f>AB36+AC36</f>
        <v>1112659.9037067858</v>
      </c>
    </row>
    <row r="37" spans="2:30" ht="15" x14ac:dyDescent="0.25">
      <c r="B37" s="11">
        <f t="shared" si="0"/>
        <v>51</v>
      </c>
      <c r="C37" s="12" t="s">
        <v>37</v>
      </c>
      <c r="D37" s="13">
        <f>H37+G37</f>
        <v>822.75606742766331</v>
      </c>
      <c r="E37" s="14">
        <f>AD37-H37-G37</f>
        <v>1215569.3787878989</v>
      </c>
      <c r="G37" s="15">
        <f>AA37*A$2</f>
        <v>214.56</v>
      </c>
      <c r="H37" s="16">
        <f>AD37*A$4</f>
        <v>608.19606742766337</v>
      </c>
      <c r="AA37" s="15">
        <f>A$6*12</f>
        <v>14400</v>
      </c>
      <c r="AB37" s="15">
        <f>AA37+E36</f>
        <v>1126289.0137549322</v>
      </c>
      <c r="AC37" s="15">
        <f>AB37*A$8</f>
        <v>90103.121100394579</v>
      </c>
      <c r="AD37" s="13">
        <f>AB37+AC37</f>
        <v>1216392.1348553267</v>
      </c>
    </row>
    <row r="38" spans="2:30" ht="15" x14ac:dyDescent="0.25">
      <c r="B38" s="11">
        <f t="shared" si="0"/>
        <v>52</v>
      </c>
      <c r="C38" s="12" t="s">
        <v>38</v>
      </c>
      <c r="D38" s="13">
        <f>H38+G38</f>
        <v>878.74346454546549</v>
      </c>
      <c r="E38" s="14">
        <f>AD38-H38-G38</f>
        <v>1327488.1856263853</v>
      </c>
      <c r="G38" s="15">
        <f>AA38*A$2</f>
        <v>214.56</v>
      </c>
      <c r="H38" s="16">
        <f>AD38*A$4</f>
        <v>664.18346454546543</v>
      </c>
      <c r="AA38" s="15">
        <f>A$6*12</f>
        <v>14400</v>
      </c>
      <c r="AB38" s="15">
        <f>AA38+E37</f>
        <v>1229969.3787878989</v>
      </c>
      <c r="AC38" s="15">
        <f>AB38*A$8</f>
        <v>98397.550303031923</v>
      </c>
      <c r="AD38" s="13">
        <f>AB38+AC38</f>
        <v>1328366.9290909308</v>
      </c>
    </row>
    <row r="39" spans="2:30" ht="15" x14ac:dyDescent="0.25">
      <c r="B39" s="11">
        <f t="shared" si="0"/>
        <v>53</v>
      </c>
      <c r="C39" s="12" t="s">
        <v>39</v>
      </c>
      <c r="D39" s="13">
        <f>H39+G39</f>
        <v>939.17962023824794</v>
      </c>
      <c r="E39" s="14">
        <f>AD39-H39-G39</f>
        <v>1448300.0608562578</v>
      </c>
      <c r="G39" s="15">
        <f>AA39*A$2</f>
        <v>214.56</v>
      </c>
      <c r="H39" s="16">
        <f>AD39*A$4</f>
        <v>724.61962023824799</v>
      </c>
      <c r="AA39" s="15">
        <f>A$6*12</f>
        <v>14400</v>
      </c>
      <c r="AB39" s="15">
        <f>AA39+E38</f>
        <v>1341888.1856263853</v>
      </c>
      <c r="AC39" s="15">
        <f>AB39*A$8</f>
        <v>107351.05485011083</v>
      </c>
      <c r="AD39" s="13">
        <f>AB39+AC39</f>
        <v>1449239.2404764961</v>
      </c>
    </row>
    <row r="40" spans="2:30" ht="15" x14ac:dyDescent="0.25">
      <c r="B40" s="11">
        <f t="shared" si="0"/>
        <v>54</v>
      </c>
      <c r="C40" s="12" t="s">
        <v>40</v>
      </c>
      <c r="D40" s="13">
        <f>H40+G40</f>
        <v>1004.4180328623793</v>
      </c>
      <c r="E40" s="14">
        <f>AD40-H40-G40</f>
        <v>1578711.647691896</v>
      </c>
      <c r="G40" s="15">
        <f>AA40*A$2</f>
        <v>214.56</v>
      </c>
      <c r="H40" s="16">
        <f>AD40*A$4</f>
        <v>789.85803286237922</v>
      </c>
      <c r="AA40" s="15">
        <f>A$6*12</f>
        <v>14400</v>
      </c>
      <c r="AB40" s="15">
        <f>AA40+E39</f>
        <v>1462700.0608562578</v>
      </c>
      <c r="AC40" s="15">
        <f>AB40*A$8</f>
        <v>117016.00486850063</v>
      </c>
      <c r="AD40" s="13">
        <f>AB40+AC40</f>
        <v>1579716.0657247584</v>
      </c>
    </row>
    <row r="41" spans="2:30" ht="15" x14ac:dyDescent="0.25">
      <c r="B41" s="11">
        <f t="shared" si="0"/>
        <v>55</v>
      </c>
      <c r="C41" s="12" t="s">
        <v>41</v>
      </c>
      <c r="D41" s="13">
        <f>H41+G41</f>
        <v>1074.8402897536239</v>
      </c>
      <c r="E41" s="14">
        <f>AD41-H41-G41</f>
        <v>1719485.7392174939</v>
      </c>
      <c r="G41" s="15">
        <f>AA41*A$2</f>
        <v>214.56</v>
      </c>
      <c r="H41" s="16">
        <f>AD41*A$4</f>
        <v>860.28028975362383</v>
      </c>
      <c r="AA41" s="15">
        <f>A$6*12</f>
        <v>14400</v>
      </c>
      <c r="AB41" s="15">
        <f>AA41+E40</f>
        <v>1593111.647691896</v>
      </c>
      <c r="AC41" s="15">
        <f>AB41*A$8</f>
        <v>127448.93181535168</v>
      </c>
      <c r="AD41" s="13">
        <f>AB41+AC41</f>
        <v>1720560.5795072475</v>
      </c>
    </row>
    <row r="42" spans="2:30" ht="15" x14ac:dyDescent="0.25">
      <c r="B42" s="11">
        <f t="shared" si="0"/>
        <v>56</v>
      </c>
      <c r="C42" s="12" t="s">
        <v>42</v>
      </c>
      <c r="D42" s="13">
        <f>H42+G42</f>
        <v>1150.8582991774467</v>
      </c>
      <c r="E42" s="14">
        <f>AD42-H42-G42</f>
        <v>1871445.7400557159</v>
      </c>
      <c r="G42" s="15">
        <f>AA42*A$2</f>
        <v>214.56</v>
      </c>
      <c r="H42" s="16">
        <f>AD42*A$4</f>
        <v>936.29829917744678</v>
      </c>
      <c r="AA42" s="15">
        <f>A$6*12</f>
        <v>14400</v>
      </c>
      <c r="AB42" s="15">
        <f>AA42+E41</f>
        <v>1733885.7392174939</v>
      </c>
      <c r="AC42" s="15">
        <f>AB42*A$8</f>
        <v>138710.85913739953</v>
      </c>
      <c r="AD42" s="13">
        <f>AB42+AC42</f>
        <v>1872596.5983548935</v>
      </c>
    </row>
    <row r="43" spans="2:30" ht="15" x14ac:dyDescent="0.25">
      <c r="B43" s="11">
        <f t="shared" si="0"/>
        <v>57</v>
      </c>
      <c r="C43" s="12" t="s">
        <v>43</v>
      </c>
      <c r="D43" s="13">
        <f>H43+G43</f>
        <v>1232.9166996300867</v>
      </c>
      <c r="E43" s="14">
        <f>AD43-H43-G43</f>
        <v>2035480.4825605429</v>
      </c>
      <c r="G43" s="15">
        <f>AA43*A$2</f>
        <v>214.56</v>
      </c>
      <c r="H43" s="16">
        <f>AD43*A$4</f>
        <v>1018.3566996300866</v>
      </c>
      <c r="AA43" s="15">
        <f>A$6*12</f>
        <v>14400</v>
      </c>
      <c r="AB43" s="15">
        <f>AA43+E42</f>
        <v>1885845.7400557159</v>
      </c>
      <c r="AC43" s="15">
        <f>AB43*A$8</f>
        <v>150867.65920445728</v>
      </c>
      <c r="AD43" s="13">
        <f>AB43+AC43</f>
        <v>2036713.3992601731</v>
      </c>
    </row>
    <row r="44" spans="2:30" ht="15" x14ac:dyDescent="0.25">
      <c r="B44" s="11">
        <f t="shared" si="0"/>
        <v>58</v>
      </c>
      <c r="C44" s="12" t="s">
        <v>44</v>
      </c>
      <c r="D44" s="13">
        <f>H44+G44</f>
        <v>1321.4954605826931</v>
      </c>
      <c r="E44" s="14">
        <f>AD44-H44-G44</f>
        <v>2212549.4257048033</v>
      </c>
      <c r="G44" s="15">
        <f>AA44*A$2</f>
        <v>214.56</v>
      </c>
      <c r="H44" s="16">
        <f>AD44*A$4</f>
        <v>1106.9354605826932</v>
      </c>
      <c r="AA44" s="15">
        <f>A$6*12</f>
        <v>14400</v>
      </c>
      <c r="AB44" s="15">
        <f>AA44+E43</f>
        <v>2049880.4825605429</v>
      </c>
      <c r="AC44" s="15">
        <f>AB44*A$8</f>
        <v>163990.43860484342</v>
      </c>
      <c r="AD44" s="13">
        <f>AB44+AC44</f>
        <v>2213870.9211653862</v>
      </c>
    </row>
    <row r="45" spans="2:30" ht="15" x14ac:dyDescent="0.25">
      <c r="B45" s="11">
        <f t="shared" si="0"/>
        <v>59</v>
      </c>
      <c r="C45" s="12" t="s">
        <v>45</v>
      </c>
      <c r="D45" s="13">
        <f>H45+G45</f>
        <v>1417.1126898805937</v>
      </c>
      <c r="E45" s="14">
        <f>AD45-H45-G45</f>
        <v>2403688.2670713067</v>
      </c>
      <c r="G45" s="15">
        <f>AA45*A$2</f>
        <v>214.56</v>
      </c>
      <c r="H45" s="16">
        <f>AD45*A$4</f>
        <v>1202.5526898805938</v>
      </c>
      <c r="AA45" s="15">
        <f>A$6*12</f>
        <v>14400</v>
      </c>
      <c r="AB45" s="15">
        <f>AA45+E44</f>
        <v>2226949.4257048033</v>
      </c>
      <c r="AC45" s="15">
        <f>AB45*A$8</f>
        <v>178155.95405638427</v>
      </c>
      <c r="AD45" s="13">
        <f>AB45+AC45</f>
        <v>2405105.3797611874</v>
      </c>
    </row>
    <row r="46" spans="2:30" ht="15" x14ac:dyDescent="0.25">
      <c r="B46" s="11">
        <f t="shared" si="0"/>
        <v>60</v>
      </c>
      <c r="C46" s="12" t="s">
        <v>46</v>
      </c>
      <c r="D46" s="13">
        <f>H46+G46</f>
        <v>1520.3276642185056</v>
      </c>
      <c r="E46" s="14">
        <f>AD46-H46-G46</f>
        <v>2610015.0007727928</v>
      </c>
      <c r="G46" s="15">
        <f>AA46*A$2</f>
        <v>214.56</v>
      </c>
      <c r="H46" s="16">
        <f>AD46*A$4</f>
        <v>1305.7676642185056</v>
      </c>
      <c r="AA46" s="15">
        <f>A$6*12</f>
        <v>14400</v>
      </c>
      <c r="AB46" s="15">
        <f>AA46+E45</f>
        <v>2418088.2670713067</v>
      </c>
      <c r="AC46" s="15">
        <f>AB46*A$8</f>
        <v>193447.06136570455</v>
      </c>
      <c r="AD46" s="13">
        <f>AB46+AC46</f>
        <v>2611535.3284370112</v>
      </c>
    </row>
    <row r="47" spans="2:30" ht="15" x14ac:dyDescent="0.25">
      <c r="B47" s="11">
        <f t="shared" si="0"/>
        <v>61</v>
      </c>
      <c r="C47" s="12" t="s">
        <v>47</v>
      </c>
      <c r="D47" s="13">
        <f>H47+G47</f>
        <v>1631.7441004173081</v>
      </c>
      <c r="E47" s="14">
        <f>AD47-H47-G47</f>
        <v>2832736.4567341986</v>
      </c>
      <c r="G47" s="15">
        <f>AA47*A$2</f>
        <v>214.56</v>
      </c>
      <c r="H47" s="16">
        <f>AD47*A$4</f>
        <v>1417.1841004173082</v>
      </c>
      <c r="AA47" s="15">
        <f>A$6*12</f>
        <v>14400</v>
      </c>
      <c r="AB47" s="15">
        <f>AA47+E46</f>
        <v>2624415.0007727928</v>
      </c>
      <c r="AC47" s="15">
        <f>AB47*A$8</f>
        <v>209953.20006182345</v>
      </c>
      <c r="AD47" s="13">
        <f>AB47+AC47</f>
        <v>2834368.2008346161</v>
      </c>
    </row>
    <row r="48" spans="2:30" ht="15" x14ac:dyDescent="0.25">
      <c r="B48" s="11">
        <f t="shared" si="0"/>
        <v>62</v>
      </c>
      <c r="C48" s="12" t="s">
        <v>48</v>
      </c>
      <c r="D48" s="13">
        <f>H48+G48</f>
        <v>1752.0136866364671</v>
      </c>
      <c r="E48" s="14">
        <f>AD48-H48-G48</f>
        <v>3073155.359586298</v>
      </c>
      <c r="G48" s="15">
        <f>AA48*A$2</f>
        <v>214.56</v>
      </c>
      <c r="H48" s="16">
        <f>AD48*A$4</f>
        <v>1537.4536866364672</v>
      </c>
      <c r="AA48" s="15">
        <f>A$6*12</f>
        <v>14400</v>
      </c>
      <c r="AB48" s="15">
        <f>AA48+E47</f>
        <v>2847136.4567341986</v>
      </c>
      <c r="AC48" s="15">
        <f>AB48*A$8</f>
        <v>227770.91653873588</v>
      </c>
      <c r="AD48" s="13">
        <f>AB48+AC48</f>
        <v>3074907.3732729345</v>
      </c>
    </row>
    <row r="49" spans="2:30" ht="15" x14ac:dyDescent="0.25">
      <c r="B49" s="11">
        <f t="shared" si="0"/>
        <v>63</v>
      </c>
      <c r="C49" s="12" t="s">
        <v>49</v>
      </c>
      <c r="D49" s="13">
        <f>H49+G49</f>
        <v>1881.8398941766009</v>
      </c>
      <c r="E49" s="14">
        <f>AD49-H49-G49</f>
        <v>3332677.9484590255</v>
      </c>
      <c r="G49" s="15">
        <f>AA49*A$2</f>
        <v>214.56</v>
      </c>
      <c r="H49" s="16">
        <f>AD49*A$4</f>
        <v>1667.2798941766009</v>
      </c>
      <c r="AA49" s="15">
        <f>A$6*12</f>
        <v>14400</v>
      </c>
      <c r="AB49" s="15">
        <f>AA49+E48</f>
        <v>3087555.359586298</v>
      </c>
      <c r="AC49" s="15">
        <f>AB49*A$8</f>
        <v>247004.42876690385</v>
      </c>
      <c r="AD49" s="13">
        <f>AB49+AC49</f>
        <v>3334559.7883532019</v>
      </c>
    </row>
    <row r="50" spans="2:30" ht="15" x14ac:dyDescent="0.25">
      <c r="B50" s="11">
        <f t="shared" si="0"/>
        <v>64</v>
      </c>
      <c r="C50" s="12" t="s">
        <v>50</v>
      </c>
      <c r="D50" s="13">
        <f>H50+G50</f>
        <v>2021.9820921678738</v>
      </c>
      <c r="E50" s="14">
        <f>AD50-H50-G50</f>
        <v>3612822.20224358</v>
      </c>
      <c r="G50" s="15">
        <f>AA50*A$2</f>
        <v>214.56</v>
      </c>
      <c r="H50" s="16">
        <f>AD50*A$4</f>
        <v>1807.4220921678739</v>
      </c>
      <c r="AA50" s="15">
        <f>A$6*12</f>
        <v>14400</v>
      </c>
      <c r="AB50" s="15">
        <f>AA50+E49</f>
        <v>3347077.9484590255</v>
      </c>
      <c r="AC50" s="15">
        <f>AB50*A$8</f>
        <v>267766.23587672203</v>
      </c>
      <c r="AD50" s="13">
        <f>AB50+AC50</f>
        <v>3614844.1843357477</v>
      </c>
    </row>
    <row r="51" spans="2:30" ht="15" x14ac:dyDescent="0.25">
      <c r="B51" s="11">
        <f t="shared" si="0"/>
        <v>65</v>
      </c>
      <c r="C51" s="12" t="s">
        <v>51</v>
      </c>
      <c r="D51" s="13">
        <f>H51+G51</f>
        <v>2173.2599892115331</v>
      </c>
      <c r="E51" s="14">
        <f>AD51-H51-G51</f>
        <v>3915226.7184338546</v>
      </c>
      <c r="G51" s="15">
        <f>AA51*A$2</f>
        <v>214.56</v>
      </c>
      <c r="H51" s="16">
        <f>AD51*A$4</f>
        <v>1958.6999892115332</v>
      </c>
      <c r="AA51" s="15">
        <f>A$6*12</f>
        <v>14400</v>
      </c>
      <c r="AB51" s="15">
        <f>AA51+E50</f>
        <v>3627222.20224358</v>
      </c>
      <c r="AC51" s="15">
        <f>AB51*A$8</f>
        <v>290177.77617948642</v>
      </c>
      <c r="AD51" s="13">
        <f>AB51+AC51</f>
        <v>3917399.9784230664</v>
      </c>
    </row>
    <row r="52" spans="2:30" ht="15" x14ac:dyDescent="0.25">
      <c r="B52" s="11">
        <f t="shared" si="0"/>
        <v>66</v>
      </c>
      <c r="C52" s="12" t="s">
        <v>52</v>
      </c>
      <c r="D52" s="13">
        <f>H52+G52</f>
        <v>2336.5584279542818</v>
      </c>
      <c r="E52" s="14">
        <f>AD52-H52-G52</f>
        <v>4241660.2974806093</v>
      </c>
      <c r="G52" s="15">
        <f>AA52*A$2</f>
        <v>214.56</v>
      </c>
      <c r="H52" s="16">
        <f>AD52*A$4</f>
        <v>2121.9984279542819</v>
      </c>
      <c r="AA52" s="15">
        <f>A$6*12</f>
        <v>14400</v>
      </c>
      <c r="AB52" s="15">
        <f>AA52+E51</f>
        <v>3929626.7184338546</v>
      </c>
      <c r="AC52" s="15">
        <f>AB52*A$8</f>
        <v>314370.13747470838</v>
      </c>
      <c r="AD52" s="13">
        <f>AB52+AC52</f>
        <v>4243996.8559085634</v>
      </c>
    </row>
    <row r="53" spans="2:30" ht="15" x14ac:dyDescent="0.25">
      <c r="B53" s="11">
        <f t="shared" si="0"/>
        <v>67</v>
      </c>
      <c r="C53" s="12" t="s">
        <v>53</v>
      </c>
      <c r="D53" s="13">
        <f>H53+G53</f>
        <v>2512.8325606395292</v>
      </c>
      <c r="E53" s="14">
        <f>AD53-H53-G53</f>
        <v>4594032.2887184191</v>
      </c>
      <c r="G53" s="15">
        <f>AA53*A$2</f>
        <v>214.56</v>
      </c>
      <c r="H53" s="16">
        <f>AD53*A$4</f>
        <v>2298.2725606395293</v>
      </c>
      <c r="AA53" s="15">
        <f>A$6*12</f>
        <v>14400</v>
      </c>
      <c r="AB53" s="15">
        <f>AA53+E52</f>
        <v>4256060.2974806093</v>
      </c>
      <c r="AC53" s="15">
        <f>AB53*A$8</f>
        <v>340484.82379844872</v>
      </c>
      <c r="AD53" s="13">
        <f>AB53+AC53</f>
        <v>4596545.121279058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מועדון הלוטוס</cp:lastModifiedBy>
  <dcterms:created xsi:type="dcterms:W3CDTF">2021-05-03T14:57:35Z</dcterms:created>
  <dcterms:modified xsi:type="dcterms:W3CDTF">2021-05-03T14:58:40Z</dcterms:modified>
</cp:coreProperties>
</file>