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2465" windowHeight="7995"/>
  </bookViews>
  <sheets>
    <sheet name="גיליון1" sheetId="1" r:id="rId1"/>
  </sheets>
  <calcPr calcId="145621"/>
</workbook>
</file>

<file path=xl/calcChain.xml><?xml version="1.0" encoding="utf-8"?>
<calcChain xmlns="http://schemas.openxmlformats.org/spreadsheetml/2006/main">
  <c r="A7" i="1" l="1"/>
  <c r="Z57" i="1" s="1"/>
  <c r="G57" i="1" s="1"/>
  <c r="B14" i="1"/>
  <c r="A14" i="1" l="1"/>
  <c r="Y14" i="1" s="1"/>
  <c r="F14" i="1"/>
  <c r="Z44" i="1"/>
  <c r="Z28" i="1"/>
  <c r="Z59" i="1"/>
  <c r="G59" i="1" s="1"/>
  <c r="Z55" i="1"/>
  <c r="Z39" i="1"/>
  <c r="G39" i="1" s="1"/>
  <c r="Z23" i="1"/>
  <c r="Z52" i="1"/>
  <c r="G52" i="1" s="1"/>
  <c r="Z36" i="1"/>
  <c r="G36" i="1" s="1"/>
  <c r="Z20" i="1"/>
  <c r="G20" i="1" s="1"/>
  <c r="Z47" i="1"/>
  <c r="Z31" i="1"/>
  <c r="G31" i="1" s="1"/>
  <c r="Z60" i="1"/>
  <c r="G60" i="1" s="1"/>
  <c r="Z51" i="1"/>
  <c r="G51" i="1" s="1"/>
  <c r="Z43" i="1"/>
  <c r="Z35" i="1"/>
  <c r="G35" i="1" s="1"/>
  <c r="Z27" i="1"/>
  <c r="Z19" i="1"/>
  <c r="G19" i="1" s="1"/>
  <c r="Z56" i="1"/>
  <c r="G56" i="1" s="1"/>
  <c r="Z15" i="1"/>
  <c r="Z48" i="1"/>
  <c r="G48" i="1" s="1"/>
  <c r="Z40" i="1"/>
  <c r="G40" i="1" s="1"/>
  <c r="Z32" i="1"/>
  <c r="G32" i="1" s="1"/>
  <c r="Z24" i="1"/>
  <c r="G24" i="1" s="1"/>
  <c r="Z16" i="1"/>
  <c r="Z61" i="1"/>
  <c r="G61" i="1" s="1"/>
  <c r="Z54" i="1"/>
  <c r="G54" i="1" s="1"/>
  <c r="Z50" i="1"/>
  <c r="G50" i="1" s="1"/>
  <c r="Z46" i="1"/>
  <c r="G46" i="1" s="1"/>
  <c r="Z42" i="1"/>
  <c r="G42" i="1" s="1"/>
  <c r="Z38" i="1"/>
  <c r="G38" i="1" s="1"/>
  <c r="Z34" i="1"/>
  <c r="G34" i="1" s="1"/>
  <c r="Z30" i="1"/>
  <c r="G30" i="1" s="1"/>
  <c r="Z26" i="1"/>
  <c r="G26" i="1" s="1"/>
  <c r="Z22" i="1"/>
  <c r="G22" i="1" s="1"/>
  <c r="Z18" i="1"/>
  <c r="G18" i="1" s="1"/>
  <c r="Z58" i="1"/>
  <c r="G58" i="1" s="1"/>
  <c r="Z14" i="1"/>
  <c r="Z53" i="1"/>
  <c r="G53" i="1" s="1"/>
  <c r="Z49" i="1"/>
  <c r="G49" i="1" s="1"/>
  <c r="Z45" i="1"/>
  <c r="G45" i="1" s="1"/>
  <c r="Z41" i="1"/>
  <c r="G41" i="1" s="1"/>
  <c r="Z37" i="1"/>
  <c r="G37" i="1" s="1"/>
  <c r="Z33" i="1"/>
  <c r="G33" i="1" s="1"/>
  <c r="Z29" i="1"/>
  <c r="G29" i="1" s="1"/>
  <c r="Z25" i="1"/>
  <c r="Z21" i="1"/>
  <c r="G21" i="1" s="1"/>
  <c r="Z17" i="1"/>
  <c r="G17" i="1" s="1"/>
  <c r="G55" i="1"/>
  <c r="G47" i="1"/>
  <c r="G44" i="1"/>
  <c r="G43" i="1"/>
  <c r="G28" i="1"/>
  <c r="G27" i="1"/>
  <c r="G25" i="1"/>
  <c r="G23" i="1"/>
  <c r="G15" i="1"/>
  <c r="B15" i="1"/>
  <c r="F15" i="1" s="1"/>
  <c r="I14" i="1"/>
  <c r="B16" i="1" l="1"/>
  <c r="A15" i="1"/>
  <c r="Y15" i="1" s="1"/>
  <c r="G14" i="1"/>
  <c r="AA14" i="1"/>
  <c r="AB14" i="1"/>
  <c r="AC14" i="1" s="1"/>
  <c r="G16" i="1"/>
  <c r="I15" i="1"/>
  <c r="A16" i="1" l="1"/>
  <c r="Y16" i="1" s="1"/>
  <c r="F16" i="1"/>
  <c r="I16" i="1"/>
  <c r="B17" i="1"/>
  <c r="H14" i="1"/>
  <c r="D14" i="1" s="1"/>
  <c r="A17" i="1" l="1"/>
  <c r="Y17" i="1" s="1"/>
  <c r="F17" i="1"/>
  <c r="I17" i="1"/>
  <c r="B18" i="1"/>
  <c r="E14" i="1"/>
  <c r="AA15" i="1" s="1"/>
  <c r="I18" i="1" l="1"/>
  <c r="F18" i="1"/>
  <c r="B19" i="1"/>
  <c r="A18" i="1"/>
  <c r="Y18" i="1" s="1"/>
  <c r="AB15" i="1"/>
  <c r="I19" i="1" l="1"/>
  <c r="F19" i="1"/>
  <c r="B20" i="1"/>
  <c r="A19" i="1"/>
  <c r="Y19" i="1" s="1"/>
  <c r="AC15" i="1"/>
  <c r="A20" i="1" l="1"/>
  <c r="Y20" i="1" s="1"/>
  <c r="F20" i="1"/>
  <c r="I20" i="1"/>
  <c r="B21" i="1"/>
  <c r="H15" i="1"/>
  <c r="D15" i="1" s="1"/>
  <c r="A21" i="1" l="1"/>
  <c r="Y21" i="1" s="1"/>
  <c r="F21" i="1"/>
  <c r="I21" i="1"/>
  <c r="B22" i="1"/>
  <c r="E15" i="1"/>
  <c r="AA16" i="1" s="1"/>
  <c r="A22" i="1" l="1"/>
  <c r="Y22" i="1" s="1"/>
  <c r="F22" i="1"/>
  <c r="I22" i="1"/>
  <c r="B23" i="1"/>
  <c r="AB16" i="1"/>
  <c r="AC16" i="1" s="1"/>
  <c r="H16" i="1" s="1"/>
  <c r="D16" i="1" s="1"/>
  <c r="I23" i="1"/>
  <c r="A23" i="1" l="1"/>
  <c r="Y23" i="1" s="1"/>
  <c r="F23" i="1"/>
  <c r="B24" i="1"/>
  <c r="A24" i="1"/>
  <c r="Y24" i="1" s="1"/>
  <c r="E16" i="1"/>
  <c r="I24" i="1"/>
  <c r="B25" i="1" l="1"/>
  <c r="F25" i="1" s="1"/>
  <c r="F24" i="1"/>
  <c r="AA17" i="1"/>
  <c r="AB17" i="1" s="1"/>
  <c r="AC17" i="1" s="1"/>
  <c r="I25" i="1"/>
  <c r="B26" i="1"/>
  <c r="F26" i="1" s="1"/>
  <c r="A25" i="1" l="1"/>
  <c r="Y25" i="1" s="1"/>
  <c r="A26" i="1"/>
  <c r="Y26" i="1" s="1"/>
  <c r="H17" i="1"/>
  <c r="D17" i="1" s="1"/>
  <c r="I26" i="1"/>
  <c r="B27" i="1"/>
  <c r="F27" i="1" s="1"/>
  <c r="A27" i="1" l="1"/>
  <c r="Y27" i="1" s="1"/>
  <c r="E17" i="1"/>
  <c r="AA18" i="1" s="1"/>
  <c r="AB18" i="1" s="1"/>
  <c r="AC18" i="1" s="1"/>
  <c r="H18" i="1" s="1"/>
  <c r="D18" i="1" s="1"/>
  <c r="B28" i="1"/>
  <c r="F28" i="1" s="1"/>
  <c r="I27" i="1"/>
  <c r="A28" i="1" l="1"/>
  <c r="Y28" i="1" s="1"/>
  <c r="B29" i="1"/>
  <c r="F29" i="1" s="1"/>
  <c r="I28" i="1"/>
  <c r="E18" i="1"/>
  <c r="AA19" i="1" s="1"/>
  <c r="A29" i="1" l="1"/>
  <c r="Y29" i="1" s="1"/>
  <c r="B30" i="1"/>
  <c r="F30" i="1" s="1"/>
  <c r="I29" i="1"/>
  <c r="AB19" i="1"/>
  <c r="AC19" i="1" s="1"/>
  <c r="A30" i="1" l="1"/>
  <c r="Y30" i="1" s="1"/>
  <c r="B31" i="1"/>
  <c r="F31" i="1" s="1"/>
  <c r="I30" i="1"/>
  <c r="H19" i="1"/>
  <c r="D19" i="1" s="1"/>
  <c r="A31" i="1" l="1"/>
  <c r="Y31" i="1" s="1"/>
  <c r="B32" i="1"/>
  <c r="F32" i="1" s="1"/>
  <c r="I31" i="1"/>
  <c r="E19" i="1"/>
  <c r="AA20" i="1" s="1"/>
  <c r="A32" i="1" l="1"/>
  <c r="Y32" i="1" s="1"/>
  <c r="AB20" i="1"/>
  <c r="AC20" i="1" s="1"/>
  <c r="H20" i="1" s="1"/>
  <c r="D20" i="1" s="1"/>
  <c r="B33" i="1"/>
  <c r="I32" i="1"/>
  <c r="A33" i="1" l="1"/>
  <c r="Y33" i="1" s="1"/>
  <c r="F33" i="1"/>
  <c r="I33" i="1"/>
  <c r="B34" i="1"/>
  <c r="E20" i="1"/>
  <c r="AA21" i="1" s="1"/>
  <c r="A34" i="1" l="1"/>
  <c r="Y34" i="1" s="1"/>
  <c r="F34" i="1"/>
  <c r="I34" i="1"/>
  <c r="B35" i="1"/>
  <c r="AB21" i="1"/>
  <c r="AC21" i="1" s="1"/>
  <c r="A35" i="1" l="1"/>
  <c r="Y35" i="1" s="1"/>
  <c r="F35" i="1"/>
  <c r="I35" i="1"/>
  <c r="B36" i="1"/>
  <c r="H21" i="1"/>
  <c r="D21" i="1" s="1"/>
  <c r="A36" i="1" l="1"/>
  <c r="Y36" i="1" s="1"/>
  <c r="F36" i="1"/>
  <c r="I36" i="1"/>
  <c r="B37" i="1"/>
  <c r="E21" i="1"/>
  <c r="AA22" i="1" s="1"/>
  <c r="A37" i="1" l="1"/>
  <c r="Y37" i="1" s="1"/>
  <c r="F37" i="1"/>
  <c r="I37" i="1"/>
  <c r="B38" i="1"/>
  <c r="AB22" i="1"/>
  <c r="AC22" i="1" s="1"/>
  <c r="H22" i="1" s="1"/>
  <c r="D22" i="1" s="1"/>
  <c r="A38" i="1" l="1"/>
  <c r="Y38" i="1" s="1"/>
  <c r="F38" i="1"/>
  <c r="I38" i="1"/>
  <c r="B39" i="1"/>
  <c r="E22" i="1"/>
  <c r="AA23" i="1" s="1"/>
  <c r="A39" i="1" l="1"/>
  <c r="F39" i="1"/>
  <c r="I39" i="1"/>
  <c r="Y39" i="1"/>
  <c r="B40" i="1"/>
  <c r="AB23" i="1"/>
  <c r="AC23" i="1" s="1"/>
  <c r="A40" i="1" l="1"/>
  <c r="Y40" i="1" s="1"/>
  <c r="F40" i="1"/>
  <c r="I40" i="1"/>
  <c r="B41" i="1"/>
  <c r="H23" i="1"/>
  <c r="D23" i="1" s="1"/>
  <c r="A41" i="1" l="1"/>
  <c r="Y41" i="1" s="1"/>
  <c r="F41" i="1"/>
  <c r="I41" i="1"/>
  <c r="B42" i="1"/>
  <c r="E23" i="1"/>
  <c r="AA24" i="1" s="1"/>
  <c r="A42" i="1" l="1"/>
  <c r="Y42" i="1" s="1"/>
  <c r="F42" i="1"/>
  <c r="I42" i="1"/>
  <c r="B43" i="1"/>
  <c r="AB24" i="1"/>
  <c r="AC24" i="1" s="1"/>
  <c r="A43" i="1" l="1"/>
  <c r="Y43" i="1" s="1"/>
  <c r="F43" i="1"/>
  <c r="I43" i="1"/>
  <c r="B44" i="1"/>
  <c r="H24" i="1"/>
  <c r="D24" i="1" s="1"/>
  <c r="A44" i="1" l="1"/>
  <c r="Y44" i="1" s="1"/>
  <c r="F44" i="1"/>
  <c r="I44" i="1"/>
  <c r="B45" i="1"/>
  <c r="E24" i="1"/>
  <c r="AA25" i="1" s="1"/>
  <c r="A45" i="1" l="1"/>
  <c r="Y45" i="1" s="1"/>
  <c r="F45" i="1"/>
  <c r="I45" i="1"/>
  <c r="B46" i="1"/>
  <c r="AB25" i="1"/>
  <c r="AC25" i="1" s="1"/>
  <c r="A46" i="1" l="1"/>
  <c r="Y46" i="1" s="1"/>
  <c r="F46" i="1"/>
  <c r="I46" i="1"/>
  <c r="B47" i="1"/>
  <c r="H25" i="1"/>
  <c r="D25" i="1" s="1"/>
  <c r="A47" i="1" l="1"/>
  <c r="Y47" i="1" s="1"/>
  <c r="F47" i="1"/>
  <c r="I47" i="1"/>
  <c r="B48" i="1"/>
  <c r="E25" i="1"/>
  <c r="AA26" i="1" s="1"/>
  <c r="A48" i="1" l="1"/>
  <c r="Y48" i="1" s="1"/>
  <c r="F48" i="1"/>
  <c r="I48" i="1"/>
  <c r="B49" i="1"/>
  <c r="AB26" i="1"/>
  <c r="AC26" i="1" s="1"/>
  <c r="A49" i="1" l="1"/>
  <c r="F49" i="1"/>
  <c r="I49" i="1"/>
  <c r="Y49" i="1"/>
  <c r="B50" i="1"/>
  <c r="H26" i="1"/>
  <c r="D26" i="1" s="1"/>
  <c r="A50" i="1" l="1"/>
  <c r="F50" i="1"/>
  <c r="Y50" i="1"/>
  <c r="I50" i="1"/>
  <c r="B51" i="1"/>
  <c r="E26" i="1"/>
  <c r="AA27" i="1" s="1"/>
  <c r="A51" i="1" l="1"/>
  <c r="Y51" i="1" s="1"/>
  <c r="F51" i="1"/>
  <c r="B52" i="1"/>
  <c r="AB27" i="1"/>
  <c r="AC27" i="1" s="1"/>
  <c r="A52" i="1" l="1"/>
  <c r="F52" i="1"/>
  <c r="I52" i="1"/>
  <c r="Y52" i="1"/>
  <c r="B53" i="1"/>
  <c r="H27" i="1"/>
  <c r="D27" i="1" s="1"/>
  <c r="A53" i="1" l="1"/>
  <c r="F53" i="1"/>
  <c r="I53" i="1"/>
  <c r="Y53" i="1"/>
  <c r="B54" i="1"/>
  <c r="E27" i="1"/>
  <c r="AA28" i="1" s="1"/>
  <c r="A54" i="1" l="1"/>
  <c r="F54" i="1"/>
  <c r="I54" i="1"/>
  <c r="Y54" i="1"/>
  <c r="B55" i="1"/>
  <c r="AB28" i="1"/>
  <c r="AC28" i="1" s="1"/>
  <c r="A55" i="1" l="1"/>
  <c r="F55" i="1"/>
  <c r="B56" i="1"/>
  <c r="I55" i="1"/>
  <c r="Y55" i="1"/>
  <c r="H28" i="1"/>
  <c r="D28" i="1" s="1"/>
  <c r="A56" i="1" l="1"/>
  <c r="F56" i="1"/>
  <c r="B57" i="1"/>
  <c r="I56" i="1"/>
  <c r="Y56" i="1"/>
  <c r="E28" i="1"/>
  <c r="AA29" i="1" s="1"/>
  <c r="A57" i="1" l="1"/>
  <c r="F57" i="1"/>
  <c r="B58" i="1"/>
  <c r="I57" i="1"/>
  <c r="Y57" i="1"/>
  <c r="AB29" i="1"/>
  <c r="AC29" i="1" s="1"/>
  <c r="H29" i="1" s="1"/>
  <c r="D29" i="1" s="1"/>
  <c r="A58" i="1" l="1"/>
  <c r="F58" i="1"/>
  <c r="B59" i="1"/>
  <c r="Y58" i="1"/>
  <c r="I58" i="1"/>
  <c r="E29" i="1"/>
  <c r="AA30" i="1" s="1"/>
  <c r="A59" i="1" l="1"/>
  <c r="F59" i="1"/>
  <c r="B60" i="1"/>
  <c r="I59" i="1"/>
  <c r="Y59" i="1"/>
  <c r="AB30" i="1"/>
  <c r="AC30" i="1" s="1"/>
  <c r="H30" i="1" s="1"/>
  <c r="D30" i="1" s="1"/>
  <c r="A60" i="1" l="1"/>
  <c r="Y60" i="1" s="1"/>
  <c r="F60" i="1"/>
  <c r="B61" i="1"/>
  <c r="I60" i="1"/>
  <c r="E30" i="1"/>
  <c r="AA31" i="1" s="1"/>
  <c r="A61" i="1" l="1"/>
  <c r="Y61" i="1" s="1"/>
  <c r="F61" i="1"/>
  <c r="I61" i="1"/>
  <c r="AB31" i="1"/>
  <c r="AC31" i="1" s="1"/>
  <c r="H31" i="1" l="1"/>
  <c r="D31" i="1" s="1"/>
  <c r="E31" i="1" l="1"/>
  <c r="AA32" i="1" s="1"/>
  <c r="AB32" i="1" l="1"/>
  <c r="AC32" i="1" s="1"/>
  <c r="H32" i="1" l="1"/>
  <c r="D32" i="1" s="1"/>
  <c r="E32" i="1" l="1"/>
  <c r="AA33" i="1" s="1"/>
  <c r="AB33" i="1" l="1"/>
  <c r="AC33" i="1" s="1"/>
  <c r="H33" i="1" l="1"/>
  <c r="D33" i="1" s="1"/>
  <c r="E33" i="1" l="1"/>
  <c r="AA34" i="1" s="1"/>
  <c r="AB34" i="1" l="1"/>
  <c r="AC34" i="1" s="1"/>
  <c r="H34" i="1" s="1"/>
  <c r="D34" i="1" s="1"/>
  <c r="E34" i="1" l="1"/>
  <c r="AA35" i="1" s="1"/>
  <c r="AB35" i="1" l="1"/>
  <c r="AC35" i="1" s="1"/>
  <c r="H35" i="1" l="1"/>
  <c r="D35" i="1" s="1"/>
  <c r="E35" i="1" l="1"/>
  <c r="AA36" i="1" s="1"/>
  <c r="AB36" i="1" l="1"/>
  <c r="AC36" i="1" s="1"/>
  <c r="H36" i="1" l="1"/>
  <c r="D36" i="1" s="1"/>
  <c r="E36" i="1" l="1"/>
  <c r="AA37" i="1" s="1"/>
  <c r="AB37" i="1" l="1"/>
  <c r="AC37" i="1" s="1"/>
  <c r="H37" i="1" l="1"/>
  <c r="D37" i="1" s="1"/>
  <c r="E37" i="1" l="1"/>
  <c r="AA38" i="1" s="1"/>
  <c r="AB38" i="1" l="1"/>
  <c r="AC38" i="1" s="1"/>
  <c r="H38" i="1" l="1"/>
  <c r="D38" i="1" s="1"/>
  <c r="E38" i="1" l="1"/>
  <c r="AA39" i="1" s="1"/>
  <c r="AB39" i="1" l="1"/>
  <c r="AC39" i="1" s="1"/>
  <c r="H39" i="1" l="1"/>
  <c r="D39" i="1" s="1"/>
  <c r="E39" i="1" l="1"/>
  <c r="AA40" i="1" s="1"/>
  <c r="AB40" i="1" l="1"/>
  <c r="AC40" i="1" s="1"/>
  <c r="H40" i="1" l="1"/>
  <c r="D40" i="1" s="1"/>
  <c r="E40" i="1" l="1"/>
  <c r="AA41" i="1" s="1"/>
  <c r="AB41" i="1" l="1"/>
  <c r="AC41" i="1" s="1"/>
  <c r="H41" i="1" s="1"/>
  <c r="D41" i="1" s="1"/>
  <c r="E41" i="1" l="1"/>
  <c r="AA42" i="1" s="1"/>
  <c r="AB42" i="1" l="1"/>
  <c r="AC42" i="1" s="1"/>
  <c r="H42" i="1" s="1"/>
  <c r="D42" i="1" s="1"/>
  <c r="E42" i="1" l="1"/>
  <c r="AA43" i="1" s="1"/>
  <c r="AB43" i="1" l="1"/>
  <c r="AC43" i="1" s="1"/>
  <c r="H43" i="1" l="1"/>
  <c r="D43" i="1" s="1"/>
  <c r="E43" i="1" l="1"/>
  <c r="AA44" i="1" s="1"/>
  <c r="AB44" i="1" l="1"/>
  <c r="AC44" i="1" s="1"/>
  <c r="H44" i="1" s="1"/>
  <c r="D44" i="1" s="1"/>
  <c r="E44" i="1" l="1"/>
  <c r="AA45" i="1" s="1"/>
  <c r="AB45" i="1" l="1"/>
  <c r="AC45" i="1" s="1"/>
  <c r="H45" i="1" l="1"/>
  <c r="D45" i="1" s="1"/>
  <c r="E45" i="1" l="1"/>
  <c r="AA46" i="1" s="1"/>
  <c r="AB46" i="1" l="1"/>
  <c r="AC46" i="1" l="1"/>
  <c r="H46" i="1" s="1"/>
  <c r="D46" i="1" s="1"/>
  <c r="E46" i="1" l="1"/>
  <c r="AA47" i="1" l="1"/>
  <c r="AB47" i="1" s="1"/>
  <c r="AC47" i="1" s="1"/>
  <c r="H47" i="1" s="1"/>
  <c r="D47" i="1" s="1"/>
  <c r="E47" i="1" l="1"/>
  <c r="AA48" i="1" s="1"/>
  <c r="AB48" i="1" l="1"/>
  <c r="AC48" i="1" s="1"/>
  <c r="H48" i="1" l="1"/>
  <c r="D48" i="1" s="1"/>
  <c r="E48" i="1" l="1"/>
  <c r="AA49" i="1" s="1"/>
  <c r="AB49" i="1" l="1"/>
  <c r="AC49" i="1" s="1"/>
  <c r="H49" i="1" l="1"/>
  <c r="D49" i="1" s="1"/>
  <c r="E49" i="1" l="1"/>
  <c r="AA50" i="1" s="1"/>
  <c r="AB50" i="1" l="1"/>
  <c r="AC50" i="1" s="1"/>
  <c r="H50" i="1" s="1"/>
  <c r="D50" i="1" s="1"/>
  <c r="E50" i="1" l="1"/>
  <c r="AA51" i="1" s="1"/>
  <c r="AB51" i="1" l="1"/>
  <c r="AC51" i="1" s="1"/>
  <c r="H51" i="1" l="1"/>
  <c r="D51" i="1" s="1"/>
  <c r="E51" i="1" l="1"/>
  <c r="AA52" i="1" s="1"/>
  <c r="AB52" i="1" l="1"/>
  <c r="AC52" i="1" s="1"/>
  <c r="H52" i="1" l="1"/>
  <c r="D52" i="1" s="1"/>
  <c r="E52" i="1" l="1"/>
  <c r="AA53" i="1" s="1"/>
  <c r="AB53" i="1" l="1"/>
  <c r="AC53" i="1" s="1"/>
  <c r="H53" i="1" l="1"/>
  <c r="D53" i="1" s="1"/>
  <c r="E53" i="1" l="1"/>
  <c r="AA54" i="1" s="1"/>
  <c r="AB54" i="1" l="1"/>
  <c r="AC54" i="1" s="1"/>
  <c r="H54" i="1" l="1"/>
  <c r="D54" i="1" s="1"/>
  <c r="E54" i="1" l="1"/>
  <c r="AA55" i="1" s="1"/>
  <c r="AB55" i="1" l="1"/>
  <c r="AC55" i="1" s="1"/>
  <c r="H55" i="1" s="1"/>
  <c r="D55" i="1" s="1"/>
  <c r="E55" i="1" l="1"/>
  <c r="AA56" i="1" s="1"/>
  <c r="AB56" i="1" l="1"/>
  <c r="AC56" i="1" s="1"/>
  <c r="H56" i="1" l="1"/>
  <c r="D56" i="1" s="1"/>
  <c r="E56" i="1" l="1"/>
  <c r="AA57" i="1" s="1"/>
  <c r="AB57" i="1" l="1"/>
  <c r="AC57" i="1" s="1"/>
  <c r="H57" i="1" s="1"/>
  <c r="D57" i="1" s="1"/>
  <c r="E57" i="1" l="1"/>
  <c r="AA58" i="1" s="1"/>
  <c r="AB58" i="1" l="1"/>
  <c r="AC58" i="1" s="1"/>
  <c r="H58" i="1" s="1"/>
  <c r="D58" i="1" s="1"/>
  <c r="E58" i="1" l="1"/>
  <c r="AA59" i="1" s="1"/>
  <c r="AB59" i="1" l="1"/>
  <c r="AC59" i="1" s="1"/>
  <c r="H59" i="1" l="1"/>
  <c r="D59" i="1" s="1"/>
  <c r="E59" i="1" l="1"/>
  <c r="AA60" i="1" s="1"/>
  <c r="AB60" i="1" l="1"/>
  <c r="AC60" i="1" s="1"/>
  <c r="H60" i="1" l="1"/>
  <c r="D60" i="1" s="1"/>
  <c r="E60" i="1" l="1"/>
  <c r="AA61" i="1" s="1"/>
  <c r="AB61" i="1" l="1"/>
  <c r="AC61" i="1" s="1"/>
  <c r="H61" i="1" s="1"/>
  <c r="D61" i="1" s="1"/>
  <c r="E61" i="1" l="1"/>
</calcChain>
</file>

<file path=xl/sharedStrings.xml><?xml version="1.0" encoding="utf-8"?>
<sst xmlns="http://schemas.openxmlformats.org/spreadsheetml/2006/main" count="64" uniqueCount="61">
  <si>
    <t>דמי ניהול מההפקדה</t>
  </si>
  <si>
    <t>דמי ניהול מהצבירה</t>
  </si>
  <si>
    <t>אחוזי תשואה</t>
  </si>
  <si>
    <t>גיל</t>
  </si>
  <si>
    <t>שנה</t>
  </si>
  <si>
    <t xml:space="preserve"> סה"כ דמי ניהול</t>
  </si>
  <si>
    <t>צבירה לאחר ניכוי דמי ניהול</t>
  </si>
  <si>
    <t>הפקדה שנתית</t>
  </si>
  <si>
    <t>צבירה</t>
  </si>
  <si>
    <t>תשואה</t>
  </si>
  <si>
    <t>הפקדה + תשואה</t>
  </si>
  <si>
    <t>1.1.2021</t>
  </si>
  <si>
    <t>1.1.2022</t>
  </si>
  <si>
    <t>1.1.2023</t>
  </si>
  <si>
    <t>1.1.2024</t>
  </si>
  <si>
    <t>1.1.2025</t>
  </si>
  <si>
    <t>1.1.2026</t>
  </si>
  <si>
    <t>1.1.2027</t>
  </si>
  <si>
    <t>1.1.2028</t>
  </si>
  <si>
    <t>1.1.2029</t>
  </si>
  <si>
    <t>1.1.2030</t>
  </si>
  <si>
    <t>1.1.2031</t>
  </si>
  <si>
    <t>1.1.2032</t>
  </si>
  <si>
    <t>1.1.2033</t>
  </si>
  <si>
    <t>1.1.2034</t>
  </si>
  <si>
    <t>1.1.2035</t>
  </si>
  <si>
    <t>1.1.2036</t>
  </si>
  <si>
    <t>1.1.2037</t>
  </si>
  <si>
    <t>1.1.2038</t>
  </si>
  <si>
    <t>1.1.2039</t>
  </si>
  <si>
    <t>1.1.2040</t>
  </si>
  <si>
    <t>1.1.2041</t>
  </si>
  <si>
    <t>1.1.2042</t>
  </si>
  <si>
    <t>1.1.2043</t>
  </si>
  <si>
    <t>1.1.2044</t>
  </si>
  <si>
    <t>1.1.2045</t>
  </si>
  <si>
    <t>1.1.2046</t>
  </si>
  <si>
    <t>1.1.2047</t>
  </si>
  <si>
    <t>1.1.2048</t>
  </si>
  <si>
    <t>1.1.2049</t>
  </si>
  <si>
    <t>1.1.2050</t>
  </si>
  <si>
    <t>1.1.2051</t>
  </si>
  <si>
    <t>1.1.2052</t>
  </si>
  <si>
    <t>1.1.2053</t>
  </si>
  <si>
    <t>1.1.2054</t>
  </si>
  <si>
    <t>1.1.2055</t>
  </si>
  <si>
    <t>1.1.2056</t>
  </si>
  <si>
    <t>1.1.2057</t>
  </si>
  <si>
    <t>1.1.2058</t>
  </si>
  <si>
    <t>1.1.2059</t>
  </si>
  <si>
    <t>1.1.2060</t>
  </si>
  <si>
    <t>1.1.2061</t>
  </si>
  <si>
    <t>1.1.2062</t>
  </si>
  <si>
    <t>שכר קובע לפנסיה</t>
  </si>
  <si>
    <t>1.1.2063</t>
  </si>
  <si>
    <t>1.1.2064</t>
  </si>
  <si>
    <t>1.1.2065</t>
  </si>
  <si>
    <t>1.1.2066</t>
  </si>
  <si>
    <t>1.1.2067</t>
  </si>
  <si>
    <t>1.1.2068</t>
  </si>
  <si>
    <t>פרישה לפנסיה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</si>
</sst>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₪&quot;\ #,##0"/>
    <numFmt numFmtId="165" formatCode="[$-1010000]d\.m\.yyyy;@"/>
    <numFmt numFmtId="166" formatCode="&quot;₪&quot;\ #,##0.00"/>
    <numFmt numFmtId="167" formatCode="&quot;₪&quot;\ #,##0.0"/>
  </numFmts>
  <fonts count="9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22"/>
      <color theme="0"/>
      <name val="Arial"/>
      <family val="2"/>
      <charset val="177"/>
      <scheme val="minor"/>
    </font>
    <font>
      <sz val="11"/>
      <color theme="1"/>
      <name val="Arial"/>
      <family val="2"/>
    </font>
    <font>
      <sz val="11"/>
      <color rgb="FFFFFFFF"/>
      <name val="Calibri"/>
      <family val="2"/>
      <charset val="177"/>
    </font>
    <font>
      <sz val="11"/>
      <color rgb="FF000000"/>
      <name val="Arial"/>
      <family val="2"/>
    </font>
    <font>
      <sz val="11"/>
      <color rgb="FF000000"/>
      <name val="Calibri"/>
      <family val="2"/>
      <charset val="177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7">
    <xf numFmtId="0" fontId="0" fillId="0" borderId="0"/>
    <xf numFmtId="0" fontId="2" fillId="2" borderId="1" applyNumberFormat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</cellStyleXfs>
  <cellXfs count="19">
    <xf numFmtId="0" fontId="0" fillId="0" borderId="0" xfId="0"/>
    <xf numFmtId="0" fontId="4" fillId="5" borderId="0" xfId="4" applyFont="1" applyBorder="1" applyAlignment="1">
      <alignment horizontal="center"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10" fontId="2" fillId="2" borderId="1" xfId="1" applyNumberFormat="1" applyAlignment="1">
      <alignment horizontal="center" vertical="center"/>
    </xf>
    <xf numFmtId="10" fontId="5" fillId="0" borderId="0" xfId="0" applyNumberFormat="1" applyFont="1" applyFill="1" applyBorder="1" applyAlignment="1"/>
    <xf numFmtId="164" fontId="2" fillId="2" borderId="1" xfId="1" applyNumberFormat="1" applyAlignment="1">
      <alignment horizontal="center" vertical="center"/>
    </xf>
    <xf numFmtId="0" fontId="4" fillId="7" borderId="0" xfId="6" applyFont="1" applyBorder="1" applyAlignment="1">
      <alignment horizontal="center" vertical="center"/>
    </xf>
    <xf numFmtId="1" fontId="2" fillId="2" borderId="1" xfId="1" applyNumberFormat="1" applyAlignment="1">
      <alignment horizontal="center" vertical="center"/>
    </xf>
    <xf numFmtId="0" fontId="6" fillId="8" borderId="0" xfId="2" applyFont="1" applyFill="1" applyBorder="1" applyAlignment="1">
      <alignment horizontal="center" vertical="center"/>
    </xf>
    <xf numFmtId="0" fontId="1" fillId="6" borderId="0" xfId="5" applyBorder="1" applyAlignment="1">
      <alignment horizontal="center" vertical="center"/>
    </xf>
    <xf numFmtId="165" fontId="7" fillId="0" borderId="0" xfId="0" applyNumberFormat="1" applyFont="1" applyFill="1" applyBorder="1" applyAlignment="1"/>
    <xf numFmtId="164" fontId="0" fillId="0" borderId="0" xfId="0" applyNumberFormat="1"/>
    <xf numFmtId="164" fontId="8" fillId="9" borderId="0" xfId="3" applyNumberFormat="1" applyFont="1" applyFill="1" applyBorder="1" applyAlignment="1"/>
    <xf numFmtId="164" fontId="5" fillId="0" borderId="0" xfId="0" applyNumberFormat="1" applyFont="1" applyFill="1" applyBorder="1" applyAlignment="1"/>
    <xf numFmtId="166" fontId="5" fillId="0" borderId="0" xfId="0" applyNumberFormat="1" applyFont="1" applyFill="1" applyBorder="1" applyAlignment="1"/>
    <xf numFmtId="1" fontId="3" fillId="0" borderId="0" xfId="0" applyNumberFormat="1" applyFont="1" applyAlignment="1">
      <alignment horizontal="center" vertical="center"/>
    </xf>
    <xf numFmtId="167" fontId="5" fillId="0" borderId="0" xfId="0" applyNumberFormat="1" applyFont="1" applyFill="1" applyBorder="1" applyAlignment="1"/>
    <xf numFmtId="0" fontId="0" fillId="0" borderId="0" xfId="0" applyAlignment="1">
      <alignment horizontal="left"/>
    </xf>
  </cellXfs>
  <cellStyles count="7">
    <cellStyle name="20% - הדגשה1" xfId="3" builtinId="30"/>
    <cellStyle name="60% - הדגשה3" xfId="5" builtinId="40"/>
    <cellStyle name="Normal" xfId="0" builtinId="0"/>
    <cellStyle name="הדגשה1" xfId="2" builtinId="29"/>
    <cellStyle name="הדגשה3" xfId="4" builtinId="37"/>
    <cellStyle name="הדגשה4" xfId="6" builtinId="41"/>
    <cellStyle name="קלט" xfId="1" builtinId="20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1"/>
  <sheetViews>
    <sheetView rightToLeft="1" tabSelected="1" topLeftCell="A35" workbookViewId="0">
      <selection activeCell="E35" sqref="E35"/>
    </sheetView>
  </sheetViews>
  <sheetFormatPr defaultRowHeight="14.25"/>
  <cols>
    <col min="1" max="1" width="32.625" customWidth="1"/>
    <col min="2" max="2" width="10.25" customWidth="1"/>
    <col min="3" max="3" width="10.75" customWidth="1"/>
    <col min="4" max="4" width="15.625" customWidth="1"/>
    <col min="5" max="5" width="19.25" customWidth="1"/>
    <col min="6" max="6" width="17.625" customWidth="1"/>
    <col min="7" max="7" width="15.625" customWidth="1"/>
    <col min="8" max="8" width="13.875" customWidth="1"/>
    <col min="9" max="9" width="13.25" customWidth="1"/>
    <col min="26" max="29" width="15.625" customWidth="1"/>
  </cols>
  <sheetData>
    <row r="1" spans="1:32" ht="27">
      <c r="A1" s="1" t="s">
        <v>0</v>
      </c>
      <c r="B1" s="2"/>
      <c r="C1" s="2"/>
      <c r="D1" s="2"/>
      <c r="Z1" s="3"/>
      <c r="AA1" s="2"/>
      <c r="AB1" s="2"/>
      <c r="AC1" s="2"/>
    </row>
    <row r="2" spans="1:32">
      <c r="A2" s="4">
        <v>1.49E-2</v>
      </c>
      <c r="B2" s="2"/>
      <c r="C2" s="2"/>
      <c r="D2" s="2"/>
      <c r="Z2" s="3"/>
      <c r="AA2" s="2"/>
      <c r="AB2" s="2"/>
      <c r="AC2" s="2"/>
      <c r="AF2" t="s">
        <v>60</v>
      </c>
    </row>
    <row r="3" spans="1:32" ht="27">
      <c r="A3" s="1" t="s">
        <v>1</v>
      </c>
      <c r="B3" s="2"/>
      <c r="C3" s="3"/>
      <c r="D3" s="2"/>
      <c r="Z3" s="3"/>
      <c r="AA3" s="3"/>
      <c r="AB3" s="2"/>
      <c r="AC3" s="2"/>
    </row>
    <row r="4" spans="1:32">
      <c r="A4" s="4">
        <v>5.0000000000000001E-4</v>
      </c>
      <c r="B4" s="2"/>
      <c r="C4" s="3"/>
      <c r="D4" s="2"/>
      <c r="Z4" s="3"/>
      <c r="AA4" s="3"/>
      <c r="AB4" s="2"/>
      <c r="AC4" s="2"/>
    </row>
    <row r="5" spans="1:32" ht="27">
      <c r="A5" s="1" t="s">
        <v>53</v>
      </c>
      <c r="B5" s="2"/>
      <c r="C5" s="5"/>
      <c r="D5" s="2"/>
      <c r="Z5" s="5"/>
      <c r="AA5" s="5"/>
      <c r="AB5" s="2"/>
      <c r="AC5" s="2"/>
    </row>
    <row r="6" spans="1:32">
      <c r="A6" s="6">
        <v>8000</v>
      </c>
      <c r="B6" s="14"/>
      <c r="C6" s="5"/>
      <c r="D6" s="2"/>
      <c r="Z6" s="5"/>
      <c r="AA6" s="5"/>
      <c r="AB6" s="2"/>
      <c r="AC6" s="2"/>
    </row>
    <row r="7" spans="1:32" hidden="1">
      <c r="A7">
        <f>A6/100*18.5</f>
        <v>1480</v>
      </c>
      <c r="B7" s="17"/>
      <c r="C7" s="5"/>
      <c r="D7" s="2"/>
      <c r="Z7" s="5"/>
      <c r="AA7" s="5"/>
      <c r="AB7" s="2"/>
      <c r="AC7" s="2"/>
    </row>
    <row r="8" spans="1:32" hidden="1">
      <c r="B8" s="2"/>
      <c r="C8" s="2"/>
      <c r="D8" s="2"/>
      <c r="Z8" s="2"/>
      <c r="AA8" s="2"/>
      <c r="AB8" s="2"/>
      <c r="AC8" s="2"/>
    </row>
    <row r="9" spans="1:32" ht="27">
      <c r="A9" s="7" t="s">
        <v>2</v>
      </c>
      <c r="B9" s="2"/>
      <c r="C9" s="2"/>
      <c r="D9" s="2"/>
      <c r="Z9" s="2"/>
      <c r="AA9" s="2"/>
      <c r="AB9" s="2"/>
      <c r="AC9" s="2"/>
    </row>
    <row r="10" spans="1:32">
      <c r="A10" s="4">
        <v>0.08</v>
      </c>
      <c r="B10" s="2"/>
      <c r="C10" s="2"/>
      <c r="D10" s="2"/>
      <c r="Z10" s="2"/>
      <c r="AA10" s="2"/>
      <c r="AB10" s="2"/>
      <c r="AC10" s="2"/>
    </row>
    <row r="11" spans="1:32" ht="27">
      <c r="A11" s="7" t="s">
        <v>3</v>
      </c>
      <c r="B11" s="2"/>
      <c r="C11" s="2"/>
      <c r="D11" s="2"/>
      <c r="Z11" s="2"/>
      <c r="AA11" s="2"/>
      <c r="AB11" s="2"/>
      <c r="AC11" s="2"/>
    </row>
    <row r="12" spans="1:32">
      <c r="A12" s="8">
        <v>50</v>
      </c>
      <c r="B12" s="2"/>
      <c r="C12" s="2"/>
      <c r="D12" s="2"/>
      <c r="Z12" s="2"/>
      <c r="AA12" s="2"/>
      <c r="AB12" s="2"/>
      <c r="AC12" s="2"/>
    </row>
    <row r="13" spans="1:32" ht="15">
      <c r="B13" s="9" t="s">
        <v>3</v>
      </c>
      <c r="C13" s="9" t="s">
        <v>4</v>
      </c>
      <c r="D13" s="9" t="s">
        <v>5</v>
      </c>
      <c r="E13" s="9" t="s">
        <v>6</v>
      </c>
      <c r="G13" s="10" t="s">
        <v>0</v>
      </c>
      <c r="H13" s="10" t="s">
        <v>1</v>
      </c>
      <c r="Z13" s="9" t="s">
        <v>7</v>
      </c>
      <c r="AA13" s="9" t="s">
        <v>8</v>
      </c>
      <c r="AB13" s="9" t="s">
        <v>9</v>
      </c>
      <c r="AC13" s="9" t="s">
        <v>10</v>
      </c>
    </row>
    <row r="14" spans="1:32" ht="15">
      <c r="A14" s="18" t="str">
        <f t="shared" ref="A14:A45" si="0">IF(B14&gt;66,"פרישה לפנסיה","")</f>
        <v/>
      </c>
      <c r="B14" s="16">
        <f>A12</f>
        <v>50</v>
      </c>
      <c r="C14" s="11" t="s">
        <v>11</v>
      </c>
      <c r="D14" s="12">
        <f>H14+G14</f>
        <v>274.21440000000001</v>
      </c>
      <c r="E14" s="13">
        <f t="shared" ref="E14:E61" si="1">AC14-H14-G14</f>
        <v>18906.585599999999</v>
      </c>
      <c r="F14" t="str">
        <f t="shared" ref="F14:F50" si="2">IF(B14=67,"צבירה בפרישה לפנסיה","")</f>
        <v/>
      </c>
      <c r="G14" s="14">
        <f t="shared" ref="G14:G61" si="3">Z14*A$2</f>
        <v>264.62400000000002</v>
      </c>
      <c r="H14" s="15">
        <f t="shared" ref="H14:H61" si="4">AC14*A$4</f>
        <v>9.5904000000000007</v>
      </c>
      <c r="I14" t="str">
        <f t="shared" ref="I14:I61" si="5">IF(B14=67,"פרישה לפנסיה","")</f>
        <v/>
      </c>
      <c r="Y14">
        <f t="shared" ref="Y14:Y61" si="6">IF(A14=$AF$2,0,Z14)</f>
        <v>17760</v>
      </c>
      <c r="Z14" s="14">
        <f t="shared" ref="Z14:Z61" si="7">A$7*12</f>
        <v>17760</v>
      </c>
      <c r="AA14" s="14">
        <f>Z14</f>
        <v>17760</v>
      </c>
      <c r="AB14" s="14">
        <f t="shared" ref="AB14:AB61" si="8">AA14*A$10</f>
        <v>1420.8</v>
      </c>
      <c r="AC14" s="12">
        <f t="shared" ref="AC14:AC55" si="9">AA14+AB14</f>
        <v>19180.8</v>
      </c>
    </row>
    <row r="15" spans="1:32" ht="15">
      <c r="A15" s="18" t="str">
        <f t="shared" si="0"/>
        <v/>
      </c>
      <c r="B15" s="16">
        <f>B14+1</f>
        <v>51</v>
      </c>
      <c r="C15" s="11" t="s">
        <v>12</v>
      </c>
      <c r="D15" s="12">
        <f t="shared" ref="D15:D55" si="10">H15+G15</f>
        <v>284.42395622399999</v>
      </c>
      <c r="E15" s="13">
        <f t="shared" si="1"/>
        <v>39315.488491775992</v>
      </c>
      <c r="F15" t="str">
        <f t="shared" si="2"/>
        <v/>
      </c>
      <c r="G15" s="14">
        <f t="shared" si="3"/>
        <v>264.62400000000002</v>
      </c>
      <c r="H15" s="15">
        <f t="shared" si="4"/>
        <v>19.799956223999999</v>
      </c>
      <c r="I15" t="str">
        <f t="shared" si="5"/>
        <v/>
      </c>
      <c r="Y15">
        <f t="shared" si="6"/>
        <v>17760</v>
      </c>
      <c r="Z15" s="14">
        <f t="shared" si="7"/>
        <v>17760</v>
      </c>
      <c r="AA15" s="14">
        <f>Z15+E14</f>
        <v>36666.585599999999</v>
      </c>
      <c r="AB15" s="14">
        <f t="shared" si="8"/>
        <v>2933.3268480000002</v>
      </c>
      <c r="AC15" s="12">
        <f>AA15+AB15</f>
        <v>39599.912447999995</v>
      </c>
    </row>
    <row r="16" spans="1:32" ht="15">
      <c r="A16" s="18" t="str">
        <f t="shared" si="0"/>
        <v/>
      </c>
      <c r="B16" s="16">
        <f t="shared" ref="B16:B61" si="11">B15+1</f>
        <v>52</v>
      </c>
      <c r="C16" s="11" t="s">
        <v>13</v>
      </c>
      <c r="D16" s="12">
        <f t="shared" si="10"/>
        <v>295.44476378555908</v>
      </c>
      <c r="E16" s="13">
        <f t="shared" si="1"/>
        <v>61346.08280733251</v>
      </c>
      <c r="F16" t="str">
        <f t="shared" si="2"/>
        <v/>
      </c>
      <c r="G16" s="14">
        <f t="shared" si="3"/>
        <v>264.62400000000002</v>
      </c>
      <c r="H16" s="15">
        <f t="shared" si="4"/>
        <v>30.820763785559038</v>
      </c>
      <c r="I16" t="str">
        <f t="shared" si="5"/>
        <v/>
      </c>
      <c r="Y16">
        <f t="shared" si="6"/>
        <v>17760</v>
      </c>
      <c r="Z16" s="14">
        <f t="shared" si="7"/>
        <v>17760</v>
      </c>
      <c r="AA16" s="14">
        <f t="shared" ref="AA16:AA61" si="12">Y16+E15</f>
        <v>57075.488491775992</v>
      </c>
      <c r="AB16" s="14">
        <f t="shared" si="8"/>
        <v>4566.0390793420793</v>
      </c>
      <c r="AC16" s="12">
        <f t="shared" si="9"/>
        <v>61641.527571118073</v>
      </c>
    </row>
    <row r="17" spans="1:29" ht="15">
      <c r="A17" s="18" t="str">
        <f t="shared" si="0"/>
        <v/>
      </c>
      <c r="B17" s="16">
        <f t="shared" si="11"/>
        <v>53</v>
      </c>
      <c r="C17" s="11" t="s">
        <v>14</v>
      </c>
      <c r="D17" s="12">
        <f t="shared" si="10"/>
        <v>307.3412847159596</v>
      </c>
      <c r="E17" s="13">
        <f t="shared" si="1"/>
        <v>85127.228147203161</v>
      </c>
      <c r="F17" t="str">
        <f t="shared" si="2"/>
        <v/>
      </c>
      <c r="G17" s="14">
        <f t="shared" si="3"/>
        <v>264.62400000000002</v>
      </c>
      <c r="H17" s="15">
        <f t="shared" si="4"/>
        <v>42.717284715959558</v>
      </c>
      <c r="I17" t="str">
        <f t="shared" si="5"/>
        <v/>
      </c>
      <c r="Y17">
        <f t="shared" si="6"/>
        <v>17760</v>
      </c>
      <c r="Z17" s="14">
        <f t="shared" si="7"/>
        <v>17760</v>
      </c>
      <c r="AA17" s="14">
        <f t="shared" si="12"/>
        <v>79106.08280733251</v>
      </c>
      <c r="AB17" s="14">
        <f t="shared" si="8"/>
        <v>6328.4866245866006</v>
      </c>
      <c r="AC17" s="12">
        <f t="shared" si="9"/>
        <v>85434.56943191911</v>
      </c>
    </row>
    <row r="18" spans="1:29" ht="15">
      <c r="A18" s="18" t="str">
        <f t="shared" si="0"/>
        <v/>
      </c>
      <c r="B18" s="16">
        <f t="shared" si="11"/>
        <v>54</v>
      </c>
      <c r="C18" s="11" t="s">
        <v>15</v>
      </c>
      <c r="D18" s="12">
        <f t="shared" si="10"/>
        <v>320.18310319948972</v>
      </c>
      <c r="E18" s="13">
        <f t="shared" si="1"/>
        <v>110798.02329577993</v>
      </c>
      <c r="F18" t="str">
        <f t="shared" si="2"/>
        <v/>
      </c>
      <c r="G18" s="14">
        <f t="shared" si="3"/>
        <v>264.62400000000002</v>
      </c>
      <c r="H18" s="15">
        <f t="shared" si="4"/>
        <v>55.559103199489705</v>
      </c>
      <c r="I18" t="str">
        <f t="shared" si="5"/>
        <v/>
      </c>
      <c r="Y18">
        <f t="shared" si="6"/>
        <v>17760</v>
      </c>
      <c r="Z18" s="14">
        <f t="shared" si="7"/>
        <v>17760</v>
      </c>
      <c r="AA18" s="14">
        <f t="shared" si="12"/>
        <v>102887.22814720316</v>
      </c>
      <c r="AB18" s="14">
        <f t="shared" si="8"/>
        <v>8230.9782517762524</v>
      </c>
      <c r="AC18" s="12">
        <f t="shared" si="9"/>
        <v>111118.20639897941</v>
      </c>
    </row>
    <row r="19" spans="1:29" ht="15">
      <c r="A19" s="18" t="str">
        <f t="shared" si="0"/>
        <v/>
      </c>
      <c r="B19" s="16">
        <f t="shared" si="11"/>
        <v>55</v>
      </c>
      <c r="C19" s="11" t="s">
        <v>16</v>
      </c>
      <c r="D19" s="12">
        <f t="shared" si="10"/>
        <v>334.04533257972116</v>
      </c>
      <c r="E19" s="13">
        <f t="shared" si="1"/>
        <v>138508.61982686259</v>
      </c>
      <c r="F19" t="str">
        <f t="shared" si="2"/>
        <v/>
      </c>
      <c r="G19" s="14">
        <f t="shared" si="3"/>
        <v>264.62400000000002</v>
      </c>
      <c r="H19" s="15">
        <f t="shared" si="4"/>
        <v>69.421332579721167</v>
      </c>
      <c r="I19" t="str">
        <f t="shared" si="5"/>
        <v/>
      </c>
      <c r="Y19">
        <f t="shared" si="6"/>
        <v>17760</v>
      </c>
      <c r="Z19" s="14">
        <f t="shared" si="7"/>
        <v>17760</v>
      </c>
      <c r="AA19" s="14">
        <f t="shared" si="12"/>
        <v>128558.02329577993</v>
      </c>
      <c r="AB19" s="14">
        <f t="shared" si="8"/>
        <v>10284.641863662395</v>
      </c>
      <c r="AC19" s="12">
        <f t="shared" si="9"/>
        <v>138842.66515944232</v>
      </c>
    </row>
    <row r="20" spans="1:29" ht="15">
      <c r="A20" s="18" t="str">
        <f t="shared" si="0"/>
        <v/>
      </c>
      <c r="B20" s="16">
        <f t="shared" si="11"/>
        <v>56</v>
      </c>
      <c r="C20" s="11" t="s">
        <v>17</v>
      </c>
      <c r="D20" s="12">
        <f t="shared" si="10"/>
        <v>349.00905470650582</v>
      </c>
      <c r="E20" s="13">
        <f t="shared" si="1"/>
        <v>168421.10035830506</v>
      </c>
      <c r="F20" t="str">
        <f t="shared" si="2"/>
        <v/>
      </c>
      <c r="G20" s="14">
        <f t="shared" si="3"/>
        <v>264.62400000000002</v>
      </c>
      <c r="H20" s="15">
        <f t="shared" si="4"/>
        <v>84.385054706505798</v>
      </c>
      <c r="I20" t="str">
        <f t="shared" si="5"/>
        <v/>
      </c>
      <c r="Y20">
        <f t="shared" si="6"/>
        <v>17760</v>
      </c>
      <c r="Z20" s="14">
        <f t="shared" si="7"/>
        <v>17760</v>
      </c>
      <c r="AA20" s="14">
        <f t="shared" si="12"/>
        <v>156268.61982686259</v>
      </c>
      <c r="AB20" s="14">
        <f t="shared" si="8"/>
        <v>12501.489586149008</v>
      </c>
      <c r="AC20" s="12">
        <f t="shared" si="9"/>
        <v>168770.10941301158</v>
      </c>
    </row>
    <row r="21" spans="1:29" ht="15">
      <c r="A21" s="18" t="str">
        <f t="shared" si="0"/>
        <v/>
      </c>
      <c r="B21" s="16">
        <f t="shared" si="11"/>
        <v>57</v>
      </c>
      <c r="C21" s="11" t="s">
        <v>18</v>
      </c>
      <c r="D21" s="12">
        <f t="shared" si="10"/>
        <v>365.16179419348475</v>
      </c>
      <c r="E21" s="13">
        <f t="shared" si="1"/>
        <v>200710.42659277597</v>
      </c>
      <c r="F21" t="str">
        <f t="shared" si="2"/>
        <v/>
      </c>
      <c r="G21" s="14">
        <f t="shared" si="3"/>
        <v>264.62400000000002</v>
      </c>
      <c r="H21" s="15">
        <f t="shared" si="4"/>
        <v>100.53779419348473</v>
      </c>
      <c r="I21" t="str">
        <f t="shared" si="5"/>
        <v/>
      </c>
      <c r="Y21">
        <f t="shared" si="6"/>
        <v>17760</v>
      </c>
      <c r="Z21" s="14">
        <f t="shared" si="7"/>
        <v>17760</v>
      </c>
      <c r="AA21" s="14">
        <f t="shared" si="12"/>
        <v>186181.10035830506</v>
      </c>
      <c r="AB21" s="14">
        <f t="shared" si="8"/>
        <v>14894.488028664406</v>
      </c>
      <c r="AC21" s="12">
        <f t="shared" si="9"/>
        <v>201075.58838696947</v>
      </c>
    </row>
    <row r="22" spans="1:29" ht="15">
      <c r="A22" s="18" t="str">
        <f t="shared" si="0"/>
        <v/>
      </c>
      <c r="B22" s="16">
        <f t="shared" si="11"/>
        <v>58</v>
      </c>
      <c r="C22" s="11" t="s">
        <v>19</v>
      </c>
      <c r="D22" s="12">
        <f t="shared" si="10"/>
        <v>382.59803036009907</v>
      </c>
      <c r="E22" s="13">
        <f t="shared" si="1"/>
        <v>235565.46268983796</v>
      </c>
      <c r="F22" t="str">
        <f t="shared" si="2"/>
        <v/>
      </c>
      <c r="G22" s="14">
        <f t="shared" si="3"/>
        <v>264.62400000000002</v>
      </c>
      <c r="H22" s="15">
        <f t="shared" si="4"/>
        <v>117.97403036009904</v>
      </c>
      <c r="I22" t="str">
        <f t="shared" si="5"/>
        <v/>
      </c>
      <c r="Y22">
        <f t="shared" si="6"/>
        <v>17760</v>
      </c>
      <c r="Z22" s="14">
        <f t="shared" si="7"/>
        <v>17760</v>
      </c>
      <c r="AA22" s="14">
        <f t="shared" si="12"/>
        <v>218470.42659277597</v>
      </c>
      <c r="AB22" s="14">
        <f t="shared" si="8"/>
        <v>17477.634127422079</v>
      </c>
      <c r="AC22" s="12">
        <f t="shared" si="9"/>
        <v>235948.06072019806</v>
      </c>
    </row>
    <row r="23" spans="1:29" ht="15">
      <c r="A23" s="18" t="str">
        <f t="shared" si="0"/>
        <v/>
      </c>
      <c r="B23" s="16">
        <f t="shared" si="11"/>
        <v>59</v>
      </c>
      <c r="C23" s="11" t="s">
        <v>20</v>
      </c>
      <c r="D23" s="12">
        <f t="shared" si="10"/>
        <v>401.4197498525125</v>
      </c>
      <c r="E23" s="13">
        <f t="shared" si="1"/>
        <v>273190.07995517249</v>
      </c>
      <c r="F23" t="str">
        <f t="shared" si="2"/>
        <v/>
      </c>
      <c r="G23" s="14">
        <f t="shared" si="3"/>
        <v>264.62400000000002</v>
      </c>
      <c r="H23" s="15">
        <f t="shared" si="4"/>
        <v>136.7957498525125</v>
      </c>
      <c r="I23" t="str">
        <f t="shared" si="5"/>
        <v/>
      </c>
      <c r="Y23">
        <f t="shared" si="6"/>
        <v>17760</v>
      </c>
      <c r="Z23" s="14">
        <f t="shared" si="7"/>
        <v>17760</v>
      </c>
      <c r="AA23" s="14">
        <f t="shared" si="12"/>
        <v>253325.46268983796</v>
      </c>
      <c r="AB23" s="14">
        <f t="shared" si="8"/>
        <v>20266.037015187037</v>
      </c>
      <c r="AC23" s="12">
        <f t="shared" si="9"/>
        <v>273591.49970502499</v>
      </c>
    </row>
    <row r="24" spans="1:29" ht="15">
      <c r="A24" s="18" t="str">
        <f t="shared" si="0"/>
        <v/>
      </c>
      <c r="B24" s="16">
        <f t="shared" si="11"/>
        <v>60</v>
      </c>
      <c r="C24" s="11" t="s">
        <v>21</v>
      </c>
      <c r="D24" s="12">
        <f t="shared" si="10"/>
        <v>421.73704317579313</v>
      </c>
      <c r="E24" s="13">
        <f t="shared" si="1"/>
        <v>313804.34930841048</v>
      </c>
      <c r="F24" t="str">
        <f t="shared" si="2"/>
        <v/>
      </c>
      <c r="G24" s="14">
        <f t="shared" si="3"/>
        <v>264.62400000000002</v>
      </c>
      <c r="H24" s="15">
        <f t="shared" si="4"/>
        <v>157.11304317579314</v>
      </c>
      <c r="I24" t="str">
        <f t="shared" si="5"/>
        <v/>
      </c>
      <c r="Y24">
        <f t="shared" si="6"/>
        <v>17760</v>
      </c>
      <c r="Z24" s="14">
        <f t="shared" si="7"/>
        <v>17760</v>
      </c>
      <c r="AA24" s="14">
        <f t="shared" si="12"/>
        <v>290950.07995517249</v>
      </c>
      <c r="AB24" s="14">
        <f t="shared" si="8"/>
        <v>23276.006396413799</v>
      </c>
      <c r="AC24" s="12">
        <f t="shared" si="9"/>
        <v>314226.08635158627</v>
      </c>
    </row>
    <row r="25" spans="1:29" ht="15">
      <c r="A25" s="18" t="str">
        <f t="shared" si="0"/>
        <v/>
      </c>
      <c r="B25" s="16">
        <f t="shared" si="11"/>
        <v>61</v>
      </c>
      <c r="C25" s="11" t="s">
        <v>22</v>
      </c>
      <c r="D25" s="12">
        <f t="shared" si="10"/>
        <v>443.66874862654169</v>
      </c>
      <c r="E25" s="13">
        <f t="shared" si="1"/>
        <v>357645.82850445679</v>
      </c>
      <c r="F25" t="str">
        <f t="shared" si="2"/>
        <v/>
      </c>
      <c r="G25" s="14">
        <f t="shared" si="3"/>
        <v>264.62400000000002</v>
      </c>
      <c r="H25" s="15">
        <f t="shared" si="4"/>
        <v>179.04474862654166</v>
      </c>
      <c r="I25" t="str">
        <f t="shared" si="5"/>
        <v/>
      </c>
      <c r="Y25">
        <f t="shared" si="6"/>
        <v>17760</v>
      </c>
      <c r="Z25" s="14">
        <f t="shared" si="7"/>
        <v>17760</v>
      </c>
      <c r="AA25" s="14">
        <f t="shared" si="12"/>
        <v>331564.34930841048</v>
      </c>
      <c r="AB25" s="14">
        <f t="shared" si="8"/>
        <v>26525.147944672841</v>
      </c>
      <c r="AC25" s="12">
        <f t="shared" si="9"/>
        <v>358089.49725308333</v>
      </c>
    </row>
    <row r="26" spans="1:29" ht="15">
      <c r="A26" s="18" t="str">
        <f t="shared" si="0"/>
        <v/>
      </c>
      <c r="B26" s="16">
        <f t="shared" si="11"/>
        <v>62</v>
      </c>
      <c r="C26" s="11" t="s">
        <v>23</v>
      </c>
      <c r="D26" s="12">
        <f t="shared" si="10"/>
        <v>467.34314739240665</v>
      </c>
      <c r="E26" s="13">
        <f t="shared" si="1"/>
        <v>404970.95163742086</v>
      </c>
      <c r="F26" t="str">
        <f t="shared" si="2"/>
        <v/>
      </c>
      <c r="G26" s="14">
        <f t="shared" si="3"/>
        <v>264.62400000000002</v>
      </c>
      <c r="H26" s="15">
        <f t="shared" si="4"/>
        <v>202.71914739240665</v>
      </c>
      <c r="I26" t="str">
        <f t="shared" si="5"/>
        <v/>
      </c>
      <c r="Y26">
        <f t="shared" si="6"/>
        <v>17760</v>
      </c>
      <c r="Z26" s="14">
        <f t="shared" si="7"/>
        <v>17760</v>
      </c>
      <c r="AA26" s="14">
        <f t="shared" si="12"/>
        <v>375405.82850445679</v>
      </c>
      <c r="AB26" s="14">
        <f t="shared" si="8"/>
        <v>30032.466280356544</v>
      </c>
      <c r="AC26" s="12">
        <f t="shared" si="9"/>
        <v>405438.2947848133</v>
      </c>
    </row>
    <row r="27" spans="1:29" ht="15">
      <c r="A27" s="18" t="str">
        <f t="shared" si="0"/>
        <v/>
      </c>
      <c r="B27" s="16">
        <f t="shared" si="11"/>
        <v>63</v>
      </c>
      <c r="C27" s="11" t="s">
        <v>24</v>
      </c>
      <c r="D27" s="12">
        <f t="shared" si="10"/>
        <v>492.89871388420727</v>
      </c>
      <c r="E27" s="13">
        <f t="shared" si="1"/>
        <v>456056.52905453031</v>
      </c>
      <c r="F27" t="str">
        <f t="shared" si="2"/>
        <v/>
      </c>
      <c r="G27" s="14">
        <f t="shared" si="3"/>
        <v>264.62400000000002</v>
      </c>
      <c r="H27" s="15">
        <f t="shared" si="4"/>
        <v>228.27471388420727</v>
      </c>
      <c r="I27" t="str">
        <f t="shared" si="5"/>
        <v/>
      </c>
      <c r="Y27">
        <f t="shared" si="6"/>
        <v>17760</v>
      </c>
      <c r="Z27" s="14">
        <f t="shared" si="7"/>
        <v>17760</v>
      </c>
      <c r="AA27" s="14">
        <f t="shared" si="12"/>
        <v>422730.95163742086</v>
      </c>
      <c r="AB27" s="14">
        <f t="shared" si="8"/>
        <v>33818.476130993673</v>
      </c>
      <c r="AC27" s="12">
        <f t="shared" si="9"/>
        <v>456549.42776841455</v>
      </c>
    </row>
    <row r="28" spans="1:29" ht="15">
      <c r="A28" s="18" t="str">
        <f t="shared" si="0"/>
        <v/>
      </c>
      <c r="B28" s="16">
        <f t="shared" si="11"/>
        <v>64</v>
      </c>
      <c r="C28" s="11" t="s">
        <v>25</v>
      </c>
      <c r="D28" s="12">
        <f t="shared" si="10"/>
        <v>520.48492568944641</v>
      </c>
      <c r="E28" s="13">
        <f t="shared" si="1"/>
        <v>511201.36645320326</v>
      </c>
      <c r="F28" t="str">
        <f t="shared" si="2"/>
        <v/>
      </c>
      <c r="G28" s="14">
        <f t="shared" si="3"/>
        <v>264.62400000000002</v>
      </c>
      <c r="H28" s="15">
        <f t="shared" si="4"/>
        <v>255.86092568944636</v>
      </c>
      <c r="I28" t="str">
        <f t="shared" si="5"/>
        <v/>
      </c>
      <c r="Y28">
        <f t="shared" si="6"/>
        <v>17760</v>
      </c>
      <c r="Z28" s="14">
        <f t="shared" si="7"/>
        <v>17760</v>
      </c>
      <c r="AA28" s="14">
        <f t="shared" si="12"/>
        <v>473816.52905453031</v>
      </c>
      <c r="AB28" s="14">
        <f t="shared" si="8"/>
        <v>37905.322324362423</v>
      </c>
      <c r="AC28" s="12">
        <f t="shared" si="9"/>
        <v>511721.85137889272</v>
      </c>
    </row>
    <row r="29" spans="1:29" ht="15">
      <c r="A29" s="18" t="str">
        <f t="shared" si="0"/>
        <v/>
      </c>
      <c r="B29" s="16">
        <f t="shared" si="11"/>
        <v>65</v>
      </c>
      <c r="C29" s="11" t="s">
        <v>26</v>
      </c>
      <c r="D29" s="12">
        <f t="shared" si="10"/>
        <v>550.26313788472976</v>
      </c>
      <c r="E29" s="13">
        <f t="shared" si="1"/>
        <v>570728.01263157488</v>
      </c>
      <c r="F29" t="str">
        <f t="shared" si="2"/>
        <v/>
      </c>
      <c r="G29" s="14">
        <f t="shared" si="3"/>
        <v>264.62400000000002</v>
      </c>
      <c r="H29" s="15">
        <f t="shared" si="4"/>
        <v>285.63913788472979</v>
      </c>
      <c r="I29" t="str">
        <f t="shared" si="5"/>
        <v/>
      </c>
      <c r="Y29">
        <f t="shared" si="6"/>
        <v>17760</v>
      </c>
      <c r="Z29" s="14">
        <f t="shared" si="7"/>
        <v>17760</v>
      </c>
      <c r="AA29" s="14">
        <f t="shared" si="12"/>
        <v>528961.36645320326</v>
      </c>
      <c r="AB29" s="14">
        <f t="shared" si="8"/>
        <v>42316.909316256264</v>
      </c>
      <c r="AC29" s="12">
        <f t="shared" si="9"/>
        <v>571278.27576945955</v>
      </c>
    </row>
    <row r="30" spans="1:29" ht="15">
      <c r="A30" s="18" t="str">
        <f t="shared" si="0"/>
        <v/>
      </c>
      <c r="B30" s="16">
        <f t="shared" si="11"/>
        <v>66</v>
      </c>
      <c r="C30" s="11" t="s">
        <v>27</v>
      </c>
      <c r="D30" s="12">
        <f t="shared" si="10"/>
        <v>582.4075268210504</v>
      </c>
      <c r="E30" s="13">
        <f t="shared" si="1"/>
        <v>634984.64611527987</v>
      </c>
      <c r="F30" t="str">
        <f t="shared" si="2"/>
        <v/>
      </c>
      <c r="G30" s="14">
        <f t="shared" si="3"/>
        <v>264.62400000000002</v>
      </c>
      <c r="H30" s="15">
        <f t="shared" si="4"/>
        <v>317.78352682105043</v>
      </c>
      <c r="I30" t="str">
        <f t="shared" si="5"/>
        <v/>
      </c>
      <c r="Y30">
        <f t="shared" si="6"/>
        <v>17760</v>
      </c>
      <c r="Z30" s="14">
        <f t="shared" si="7"/>
        <v>17760</v>
      </c>
      <c r="AA30" s="14">
        <f t="shared" si="12"/>
        <v>588488.01263157488</v>
      </c>
      <c r="AB30" s="14">
        <f t="shared" si="8"/>
        <v>47079.041010525994</v>
      </c>
      <c r="AC30" s="12">
        <f t="shared" si="9"/>
        <v>635567.05364210089</v>
      </c>
    </row>
    <row r="31" spans="1:29" ht="15">
      <c r="A31" s="18" t="str">
        <f t="shared" si="0"/>
        <v>פרישה לפנסיה</v>
      </c>
      <c r="B31" s="16">
        <f t="shared" si="11"/>
        <v>67</v>
      </c>
      <c r="C31" s="11" t="s">
        <v>28</v>
      </c>
      <c r="D31" s="12">
        <f t="shared" si="10"/>
        <v>607.51570890225116</v>
      </c>
      <c r="E31" s="13">
        <f t="shared" si="1"/>
        <v>685175.90209560015</v>
      </c>
      <c r="F31" t="str">
        <f t="shared" si="2"/>
        <v>צבירה בפרישה לפנסיה</v>
      </c>
      <c r="G31" s="14">
        <f t="shared" si="3"/>
        <v>264.62400000000002</v>
      </c>
      <c r="H31" s="15">
        <f t="shared" si="4"/>
        <v>342.89170890225114</v>
      </c>
      <c r="I31" t="str">
        <f t="shared" si="5"/>
        <v>פרישה לפנסיה</v>
      </c>
      <c r="Y31">
        <f t="shared" si="6"/>
        <v>0</v>
      </c>
      <c r="Z31" s="14">
        <f t="shared" si="7"/>
        <v>17760</v>
      </c>
      <c r="AA31" s="14">
        <f t="shared" si="12"/>
        <v>634984.64611527987</v>
      </c>
      <c r="AB31" s="14">
        <f t="shared" si="8"/>
        <v>50798.771689222391</v>
      </c>
      <c r="AC31" s="12">
        <f t="shared" si="9"/>
        <v>685783.4178045023</v>
      </c>
    </row>
    <row r="32" spans="1:29" ht="15">
      <c r="A32" s="18" t="str">
        <f t="shared" si="0"/>
        <v>פרישה לפנסיה</v>
      </c>
      <c r="B32" s="16">
        <f t="shared" si="11"/>
        <v>68</v>
      </c>
      <c r="C32" s="11" t="s">
        <v>29</v>
      </c>
      <c r="D32" s="12">
        <f t="shared" si="10"/>
        <v>634.61898713162418</v>
      </c>
      <c r="E32" s="13">
        <f t="shared" si="1"/>
        <v>739355.35527611652</v>
      </c>
      <c r="F32" t="str">
        <f t="shared" si="2"/>
        <v/>
      </c>
      <c r="G32" s="14">
        <f t="shared" si="3"/>
        <v>264.62400000000002</v>
      </c>
      <c r="H32" s="15">
        <f t="shared" si="4"/>
        <v>369.9949871316241</v>
      </c>
      <c r="I32" t="str">
        <f t="shared" si="5"/>
        <v/>
      </c>
      <c r="Y32">
        <f t="shared" si="6"/>
        <v>0</v>
      </c>
      <c r="Z32" s="14">
        <f t="shared" si="7"/>
        <v>17760</v>
      </c>
      <c r="AA32" s="14">
        <f t="shared" si="12"/>
        <v>685175.90209560015</v>
      </c>
      <c r="AB32" s="14">
        <f t="shared" si="8"/>
        <v>54814.07216764801</v>
      </c>
      <c r="AC32" s="12">
        <f t="shared" si="9"/>
        <v>739989.97426324815</v>
      </c>
    </row>
    <row r="33" spans="1:29" ht="15">
      <c r="A33" s="18" t="str">
        <f t="shared" si="0"/>
        <v>פרישה לפנסיה</v>
      </c>
      <c r="B33" s="16">
        <f t="shared" si="11"/>
        <v>69</v>
      </c>
      <c r="C33" s="11" t="s">
        <v>30</v>
      </c>
      <c r="D33" s="12">
        <f t="shared" si="10"/>
        <v>663.87589184910303</v>
      </c>
      <c r="E33" s="13">
        <f t="shared" si="1"/>
        <v>797839.90780635679</v>
      </c>
      <c r="F33" t="str">
        <f t="shared" si="2"/>
        <v/>
      </c>
      <c r="G33" s="14">
        <f t="shared" si="3"/>
        <v>264.62400000000002</v>
      </c>
      <c r="H33" s="15">
        <f t="shared" si="4"/>
        <v>399.25189184910295</v>
      </c>
      <c r="I33" t="str">
        <f t="shared" si="5"/>
        <v/>
      </c>
      <c r="Y33">
        <f t="shared" si="6"/>
        <v>0</v>
      </c>
      <c r="Z33" s="14">
        <f t="shared" si="7"/>
        <v>17760</v>
      </c>
      <c r="AA33" s="14">
        <f t="shared" si="12"/>
        <v>739355.35527611652</v>
      </c>
      <c r="AB33" s="14">
        <f t="shared" si="8"/>
        <v>59148.428422089324</v>
      </c>
      <c r="AC33" s="12">
        <f t="shared" si="9"/>
        <v>798503.78369820584</v>
      </c>
    </row>
    <row r="34" spans="1:29" ht="15">
      <c r="A34" s="18" t="str">
        <f t="shared" si="0"/>
        <v>פרישה לפנסיה</v>
      </c>
      <c r="B34" s="16">
        <f t="shared" si="11"/>
        <v>70</v>
      </c>
      <c r="C34" s="11" t="s">
        <v>31</v>
      </c>
      <c r="D34" s="12">
        <f t="shared" si="10"/>
        <v>695.45755021543266</v>
      </c>
      <c r="E34" s="13">
        <f t="shared" si="1"/>
        <v>860971.64288064989</v>
      </c>
      <c r="F34" t="str">
        <f t="shared" si="2"/>
        <v/>
      </c>
      <c r="G34" s="14">
        <f t="shared" si="3"/>
        <v>264.62400000000002</v>
      </c>
      <c r="H34" s="15">
        <f t="shared" si="4"/>
        <v>430.83355021543264</v>
      </c>
      <c r="I34" t="str">
        <f t="shared" si="5"/>
        <v/>
      </c>
      <c r="Y34">
        <f t="shared" si="6"/>
        <v>0</v>
      </c>
      <c r="Z34" s="14">
        <f t="shared" si="7"/>
        <v>17760</v>
      </c>
      <c r="AA34" s="14">
        <f t="shared" si="12"/>
        <v>797839.90780635679</v>
      </c>
      <c r="AB34" s="14">
        <f t="shared" si="8"/>
        <v>63827.192624508541</v>
      </c>
      <c r="AC34" s="12">
        <f t="shared" si="9"/>
        <v>861667.10043086531</v>
      </c>
    </row>
    <row r="35" spans="1:29" ht="15">
      <c r="A35" s="18" t="str">
        <f t="shared" si="0"/>
        <v>פרישה לפנסיה</v>
      </c>
      <c r="B35" s="16">
        <f t="shared" si="11"/>
        <v>71</v>
      </c>
      <c r="C35" s="11" t="s">
        <v>32</v>
      </c>
      <c r="D35" s="12">
        <f t="shared" si="10"/>
        <v>729.54868715555097</v>
      </c>
      <c r="E35" s="13">
        <f t="shared" si="1"/>
        <v>929119.82562394638</v>
      </c>
      <c r="F35" t="str">
        <f t="shared" si="2"/>
        <v/>
      </c>
      <c r="G35" s="14">
        <f t="shared" si="3"/>
        <v>264.62400000000002</v>
      </c>
      <c r="H35" s="15">
        <f t="shared" si="4"/>
        <v>464.92468715555094</v>
      </c>
      <c r="I35" t="str">
        <f t="shared" si="5"/>
        <v/>
      </c>
      <c r="Y35">
        <f t="shared" si="6"/>
        <v>0</v>
      </c>
      <c r="Z35" s="14">
        <f t="shared" si="7"/>
        <v>17760</v>
      </c>
      <c r="AA35" s="14">
        <f t="shared" si="12"/>
        <v>860971.64288064989</v>
      </c>
      <c r="AB35" s="14">
        <f t="shared" si="8"/>
        <v>68877.731430451997</v>
      </c>
      <c r="AC35" s="12">
        <f t="shared" si="9"/>
        <v>929849.37431110186</v>
      </c>
    </row>
    <row r="36" spans="1:29" ht="15">
      <c r="A36" s="18" t="str">
        <f t="shared" si="0"/>
        <v>פרישה לפנסיה</v>
      </c>
      <c r="B36" s="16">
        <f t="shared" si="11"/>
        <v>72</v>
      </c>
      <c r="C36" s="11" t="s">
        <v>33</v>
      </c>
      <c r="D36" s="12">
        <f t="shared" si="10"/>
        <v>766.34870583693112</v>
      </c>
      <c r="E36" s="13">
        <f t="shared" si="1"/>
        <v>1002683.0629680252</v>
      </c>
      <c r="F36" t="str">
        <f t="shared" si="2"/>
        <v/>
      </c>
      <c r="G36" s="14">
        <f t="shared" si="3"/>
        <v>264.62400000000002</v>
      </c>
      <c r="H36" s="15">
        <f t="shared" si="4"/>
        <v>501.72470583693109</v>
      </c>
      <c r="I36" t="str">
        <f t="shared" si="5"/>
        <v/>
      </c>
      <c r="Y36">
        <f t="shared" si="6"/>
        <v>0</v>
      </c>
      <c r="Z36" s="14">
        <f t="shared" si="7"/>
        <v>17760</v>
      </c>
      <c r="AA36" s="14">
        <f t="shared" si="12"/>
        <v>929119.82562394638</v>
      </c>
      <c r="AB36" s="14">
        <f t="shared" si="8"/>
        <v>74329.586049915713</v>
      </c>
      <c r="AC36" s="12">
        <f t="shared" si="9"/>
        <v>1003449.4116738621</v>
      </c>
    </row>
    <row r="37" spans="1:29" ht="15">
      <c r="A37" s="18" t="str">
        <f t="shared" si="0"/>
        <v>פרישה לפנסיה</v>
      </c>
      <c r="B37" s="16">
        <f t="shared" si="11"/>
        <v>73</v>
      </c>
      <c r="C37" s="11" t="s">
        <v>34</v>
      </c>
      <c r="D37" s="12">
        <f t="shared" si="10"/>
        <v>806.07285400273361</v>
      </c>
      <c r="E37" s="13">
        <f t="shared" si="1"/>
        <v>1082091.6351514645</v>
      </c>
      <c r="F37" t="str">
        <f t="shared" si="2"/>
        <v/>
      </c>
      <c r="G37" s="14">
        <f t="shared" si="3"/>
        <v>264.62400000000002</v>
      </c>
      <c r="H37" s="15">
        <f t="shared" si="4"/>
        <v>541.44885400273358</v>
      </c>
      <c r="I37" t="str">
        <f t="shared" si="5"/>
        <v/>
      </c>
      <c r="Y37">
        <f t="shared" si="6"/>
        <v>0</v>
      </c>
      <c r="Z37" s="14">
        <f t="shared" si="7"/>
        <v>17760</v>
      </c>
      <c r="AA37" s="14">
        <f t="shared" si="12"/>
        <v>1002683.0629680252</v>
      </c>
      <c r="AB37" s="14">
        <f t="shared" si="8"/>
        <v>80214.645037442024</v>
      </c>
      <c r="AC37" s="12">
        <f t="shared" si="9"/>
        <v>1082897.7080054672</v>
      </c>
    </row>
    <row r="38" spans="1:29" ht="15">
      <c r="A38" s="18" t="str">
        <f t="shared" si="0"/>
        <v>פרישה לפנסיה</v>
      </c>
      <c r="B38" s="16">
        <f t="shared" si="11"/>
        <v>74</v>
      </c>
      <c r="C38" s="11" t="s">
        <v>35</v>
      </c>
      <c r="D38" s="12">
        <f t="shared" si="10"/>
        <v>848.95348298179078</v>
      </c>
      <c r="E38" s="13">
        <f t="shared" si="1"/>
        <v>1167810.0124805998</v>
      </c>
      <c r="F38" t="str">
        <f t="shared" si="2"/>
        <v/>
      </c>
      <c r="G38" s="14">
        <f t="shared" si="3"/>
        <v>264.62400000000002</v>
      </c>
      <c r="H38" s="15">
        <f t="shared" si="4"/>
        <v>584.32948298179076</v>
      </c>
      <c r="I38" t="str">
        <f t="shared" si="5"/>
        <v/>
      </c>
      <c r="Y38">
        <f t="shared" si="6"/>
        <v>0</v>
      </c>
      <c r="Z38" s="14">
        <f t="shared" si="7"/>
        <v>17760</v>
      </c>
      <c r="AA38" s="14">
        <f t="shared" si="12"/>
        <v>1082091.6351514645</v>
      </c>
      <c r="AB38" s="14">
        <f t="shared" si="8"/>
        <v>86567.330812117158</v>
      </c>
      <c r="AC38" s="12">
        <f t="shared" si="9"/>
        <v>1168658.9659635816</v>
      </c>
    </row>
    <row r="39" spans="1:29" ht="15">
      <c r="A39" s="18" t="str">
        <f t="shared" si="0"/>
        <v>פרישה לפנסיה</v>
      </c>
      <c r="B39" s="16">
        <f t="shared" si="11"/>
        <v>75</v>
      </c>
      <c r="C39" s="11" t="s">
        <v>36</v>
      </c>
      <c r="D39" s="12">
        <f t="shared" si="10"/>
        <v>895.24140673952388</v>
      </c>
      <c r="E39" s="13">
        <f t="shared" si="1"/>
        <v>1260339.572072308</v>
      </c>
      <c r="F39" t="str">
        <f t="shared" si="2"/>
        <v/>
      </c>
      <c r="G39" s="14">
        <f t="shared" si="3"/>
        <v>264.62400000000002</v>
      </c>
      <c r="H39" s="15">
        <f t="shared" si="4"/>
        <v>630.61740673952386</v>
      </c>
      <c r="I39" t="str">
        <f t="shared" si="5"/>
        <v/>
      </c>
      <c r="Y39">
        <f t="shared" si="6"/>
        <v>0</v>
      </c>
      <c r="Z39" s="14">
        <f t="shared" si="7"/>
        <v>17760</v>
      </c>
      <c r="AA39" s="14">
        <f t="shared" si="12"/>
        <v>1167810.0124805998</v>
      </c>
      <c r="AB39" s="14">
        <f t="shared" si="8"/>
        <v>93424.800998447987</v>
      </c>
      <c r="AC39" s="12">
        <f t="shared" si="9"/>
        <v>1261234.8134790477</v>
      </c>
    </row>
    <row r="40" spans="1:29" ht="15">
      <c r="A40" s="18" t="str">
        <f t="shared" si="0"/>
        <v>פרישה לפנסיה</v>
      </c>
      <c r="B40" s="16">
        <f t="shared" si="11"/>
        <v>76</v>
      </c>
      <c r="C40" s="11" t="s">
        <v>37</v>
      </c>
      <c r="D40" s="12">
        <f t="shared" si="10"/>
        <v>945.20736891904642</v>
      </c>
      <c r="E40" s="13">
        <f t="shared" si="1"/>
        <v>1360221.5304691736</v>
      </c>
      <c r="F40" t="str">
        <f t="shared" si="2"/>
        <v/>
      </c>
      <c r="G40" s="14">
        <f t="shared" si="3"/>
        <v>264.62400000000002</v>
      </c>
      <c r="H40" s="15">
        <f t="shared" si="4"/>
        <v>680.58336891904639</v>
      </c>
      <c r="I40" t="str">
        <f t="shared" si="5"/>
        <v/>
      </c>
      <c r="Y40">
        <f t="shared" si="6"/>
        <v>0</v>
      </c>
      <c r="Z40" s="14">
        <f t="shared" si="7"/>
        <v>17760</v>
      </c>
      <c r="AA40" s="14">
        <f t="shared" si="12"/>
        <v>1260339.572072308</v>
      </c>
      <c r="AB40" s="14">
        <f t="shared" si="8"/>
        <v>100827.16576578465</v>
      </c>
      <c r="AC40" s="12">
        <f t="shared" si="9"/>
        <v>1361166.7378380927</v>
      </c>
    </row>
    <row r="41" spans="1:29" ht="15">
      <c r="A41" s="18" t="str">
        <f t="shared" si="0"/>
        <v>פרישה לפנסיה</v>
      </c>
      <c r="B41" s="16">
        <f t="shared" si="11"/>
        <v>77</v>
      </c>
      <c r="C41" s="11" t="s">
        <v>38</v>
      </c>
      <c r="D41" s="12">
        <f t="shared" si="10"/>
        <v>999.1436264533537</v>
      </c>
      <c r="E41" s="13">
        <f t="shared" si="1"/>
        <v>1468040.109280254</v>
      </c>
      <c r="F41" t="str">
        <f t="shared" si="2"/>
        <v/>
      </c>
      <c r="G41" s="14">
        <f t="shared" si="3"/>
        <v>264.62400000000002</v>
      </c>
      <c r="H41" s="15">
        <f t="shared" si="4"/>
        <v>734.51962645335368</v>
      </c>
      <c r="I41" t="str">
        <f t="shared" si="5"/>
        <v/>
      </c>
      <c r="Y41">
        <f t="shared" si="6"/>
        <v>0</v>
      </c>
      <c r="Z41" s="14">
        <f t="shared" si="7"/>
        <v>17760</v>
      </c>
      <c r="AA41" s="14">
        <f t="shared" si="12"/>
        <v>1360221.5304691736</v>
      </c>
      <c r="AB41" s="14">
        <f t="shared" si="8"/>
        <v>108817.72243753388</v>
      </c>
      <c r="AC41" s="12">
        <f t="shared" si="9"/>
        <v>1469039.2529067073</v>
      </c>
    </row>
    <row r="42" spans="1:29" ht="15">
      <c r="A42" s="18" t="str">
        <f t="shared" si="0"/>
        <v>פרישה לפנסיה</v>
      </c>
      <c r="B42" s="16">
        <f t="shared" si="11"/>
        <v>78</v>
      </c>
      <c r="C42" s="11" t="s">
        <v>39</v>
      </c>
      <c r="D42" s="12">
        <f t="shared" si="10"/>
        <v>1057.3656590113374</v>
      </c>
      <c r="E42" s="13">
        <f t="shared" si="1"/>
        <v>1584425.9523636631</v>
      </c>
      <c r="F42" t="str">
        <f t="shared" si="2"/>
        <v/>
      </c>
      <c r="G42" s="14">
        <f t="shared" si="3"/>
        <v>264.62400000000002</v>
      </c>
      <c r="H42" s="15">
        <f t="shared" si="4"/>
        <v>792.74165901133722</v>
      </c>
      <c r="I42" t="str">
        <f t="shared" si="5"/>
        <v/>
      </c>
      <c r="Y42">
        <f t="shared" si="6"/>
        <v>0</v>
      </c>
      <c r="Z42" s="14">
        <f t="shared" si="7"/>
        <v>17760</v>
      </c>
      <c r="AA42" s="14">
        <f t="shared" si="12"/>
        <v>1468040.109280254</v>
      </c>
      <c r="AB42" s="14">
        <f t="shared" si="8"/>
        <v>117443.20874242032</v>
      </c>
      <c r="AC42" s="12">
        <f t="shared" si="9"/>
        <v>1585483.3180226744</v>
      </c>
    </row>
    <row r="43" spans="1:29" ht="15">
      <c r="A43" s="18" t="str">
        <f t="shared" si="0"/>
        <v>פרישה לפנסיה</v>
      </c>
      <c r="B43" s="16">
        <f t="shared" si="11"/>
        <v>79</v>
      </c>
      <c r="C43" s="11" t="s">
        <v>40</v>
      </c>
      <c r="D43" s="12">
        <f t="shared" si="10"/>
        <v>1120.2140142763783</v>
      </c>
      <c r="E43" s="13">
        <f t="shared" si="1"/>
        <v>1710059.8145384798</v>
      </c>
      <c r="F43" t="str">
        <f t="shared" si="2"/>
        <v/>
      </c>
      <c r="G43" s="14">
        <f t="shared" si="3"/>
        <v>264.62400000000002</v>
      </c>
      <c r="H43" s="15">
        <f t="shared" si="4"/>
        <v>855.59001427637816</v>
      </c>
      <c r="I43" t="str">
        <f t="shared" si="5"/>
        <v/>
      </c>
      <c r="Y43">
        <f t="shared" si="6"/>
        <v>0</v>
      </c>
      <c r="Z43" s="14">
        <f t="shared" si="7"/>
        <v>17760</v>
      </c>
      <c r="AA43" s="14">
        <f t="shared" si="12"/>
        <v>1584425.9523636631</v>
      </c>
      <c r="AB43" s="14">
        <f t="shared" si="8"/>
        <v>126754.07618909306</v>
      </c>
      <c r="AC43" s="12">
        <f t="shared" si="9"/>
        <v>1711180.0285527562</v>
      </c>
    </row>
    <row r="44" spans="1:29" ht="15">
      <c r="A44" s="18" t="str">
        <f t="shared" si="0"/>
        <v>פרישה לפנסיה</v>
      </c>
      <c r="B44" s="16">
        <f t="shared" si="11"/>
        <v>80</v>
      </c>
      <c r="C44" s="11" t="s">
        <v>41</v>
      </c>
      <c r="D44" s="12">
        <f t="shared" si="10"/>
        <v>1188.0562998507792</v>
      </c>
      <c r="E44" s="13">
        <f t="shared" si="1"/>
        <v>1845676.5434017074</v>
      </c>
      <c r="F44" t="str">
        <f t="shared" si="2"/>
        <v/>
      </c>
      <c r="G44" s="14">
        <f t="shared" si="3"/>
        <v>264.62400000000002</v>
      </c>
      <c r="H44" s="15">
        <f t="shared" si="4"/>
        <v>923.43229985077915</v>
      </c>
      <c r="I44" t="str">
        <f t="shared" si="5"/>
        <v/>
      </c>
      <c r="Y44">
        <f t="shared" si="6"/>
        <v>0</v>
      </c>
      <c r="Z44" s="14">
        <f t="shared" si="7"/>
        <v>17760</v>
      </c>
      <c r="AA44" s="14">
        <f t="shared" si="12"/>
        <v>1710059.8145384798</v>
      </c>
      <c r="AB44" s="14">
        <f t="shared" si="8"/>
        <v>136804.7851630784</v>
      </c>
      <c r="AC44" s="12">
        <f t="shared" si="9"/>
        <v>1846864.5997015582</v>
      </c>
    </row>
    <row r="45" spans="1:29" ht="15">
      <c r="A45" s="18" t="str">
        <f t="shared" si="0"/>
        <v>פרישה לפנסיה</v>
      </c>
      <c r="B45" s="16">
        <f t="shared" si="11"/>
        <v>81</v>
      </c>
      <c r="C45" s="11" t="s">
        <v>42</v>
      </c>
      <c r="D45" s="12">
        <f t="shared" si="10"/>
        <v>1261.2893334369221</v>
      </c>
      <c r="E45" s="13">
        <f t="shared" si="1"/>
        <v>1992069.377540407</v>
      </c>
      <c r="F45" t="str">
        <f t="shared" si="2"/>
        <v/>
      </c>
      <c r="G45" s="14">
        <f t="shared" si="3"/>
        <v>264.62400000000002</v>
      </c>
      <c r="H45" s="15">
        <f t="shared" si="4"/>
        <v>996.66533343692208</v>
      </c>
      <c r="I45" t="str">
        <f t="shared" si="5"/>
        <v/>
      </c>
      <c r="Y45">
        <f t="shared" si="6"/>
        <v>0</v>
      </c>
      <c r="Z45" s="14">
        <f t="shared" si="7"/>
        <v>17760</v>
      </c>
      <c r="AA45" s="14">
        <f t="shared" si="12"/>
        <v>1845676.5434017074</v>
      </c>
      <c r="AB45" s="14">
        <f t="shared" si="8"/>
        <v>147654.12347213659</v>
      </c>
      <c r="AC45" s="12">
        <f t="shared" si="9"/>
        <v>1993330.6668738441</v>
      </c>
    </row>
    <row r="46" spans="1:29" ht="15">
      <c r="A46" s="18" t="str">
        <f t="shared" ref="A46:A50" si="13">IF(B46&gt;66,"פרישה לפנסיה","")</f>
        <v>פרישה לפנסיה</v>
      </c>
      <c r="B46" s="16">
        <f t="shared" si="11"/>
        <v>82</v>
      </c>
      <c r="C46" s="11" t="s">
        <v>43</v>
      </c>
      <c r="D46" s="12">
        <f t="shared" si="10"/>
        <v>1340.34146387182</v>
      </c>
      <c r="E46" s="13">
        <f t="shared" si="1"/>
        <v>2150094.586279768</v>
      </c>
      <c r="F46" t="str">
        <f t="shared" si="2"/>
        <v/>
      </c>
      <c r="G46" s="14">
        <f t="shared" si="3"/>
        <v>264.62400000000002</v>
      </c>
      <c r="H46" s="15">
        <f t="shared" si="4"/>
        <v>1075.71746387182</v>
      </c>
      <c r="I46" t="str">
        <f t="shared" si="5"/>
        <v/>
      </c>
      <c r="Y46">
        <f t="shared" si="6"/>
        <v>0</v>
      </c>
      <c r="Z46" s="14">
        <f t="shared" si="7"/>
        <v>17760</v>
      </c>
      <c r="AA46" s="14">
        <f t="shared" si="12"/>
        <v>1992069.377540407</v>
      </c>
      <c r="AB46" s="14">
        <f t="shared" si="8"/>
        <v>159365.55020323256</v>
      </c>
      <c r="AC46" s="12">
        <f t="shared" si="9"/>
        <v>2151434.9277436398</v>
      </c>
    </row>
    <row r="47" spans="1:29" ht="15">
      <c r="A47" s="18" t="str">
        <f t="shared" si="13"/>
        <v>פרישה לפנסיה</v>
      </c>
      <c r="B47" s="16">
        <f t="shared" si="11"/>
        <v>83</v>
      </c>
      <c r="C47" s="11" t="s">
        <v>44</v>
      </c>
      <c r="D47" s="12">
        <f t="shared" si="10"/>
        <v>1425.6750765910747</v>
      </c>
      <c r="E47" s="13">
        <f t="shared" si="1"/>
        <v>2320676.4781055585</v>
      </c>
      <c r="F47" t="str">
        <f t="shared" si="2"/>
        <v/>
      </c>
      <c r="G47" s="14">
        <f t="shared" si="3"/>
        <v>264.62400000000002</v>
      </c>
      <c r="H47" s="15">
        <f t="shared" si="4"/>
        <v>1161.0510765910747</v>
      </c>
      <c r="I47" t="str">
        <f t="shared" si="5"/>
        <v/>
      </c>
      <c r="Y47">
        <f t="shared" si="6"/>
        <v>0</v>
      </c>
      <c r="Z47" s="14">
        <f t="shared" si="7"/>
        <v>17760</v>
      </c>
      <c r="AA47" s="14">
        <f t="shared" si="12"/>
        <v>2150094.586279768</v>
      </c>
      <c r="AB47" s="14">
        <f t="shared" si="8"/>
        <v>172007.56690238146</v>
      </c>
      <c r="AC47" s="12">
        <f t="shared" si="9"/>
        <v>2322102.1531821494</v>
      </c>
    </row>
    <row r="48" spans="1:29" ht="15">
      <c r="A48" s="18" t="str">
        <f t="shared" si="13"/>
        <v>פרישה לפנסיה</v>
      </c>
      <c r="B48" s="16">
        <f t="shared" si="11"/>
        <v>84</v>
      </c>
      <c r="C48" s="11" t="s">
        <v>45</v>
      </c>
      <c r="D48" s="12">
        <f t="shared" si="10"/>
        <v>1517.7892981770017</v>
      </c>
      <c r="E48" s="13">
        <f t="shared" si="1"/>
        <v>2504812.8070558263</v>
      </c>
      <c r="F48" t="str">
        <f t="shared" si="2"/>
        <v/>
      </c>
      <c r="G48" s="14">
        <f t="shared" si="3"/>
        <v>264.62400000000002</v>
      </c>
      <c r="H48" s="15">
        <f t="shared" si="4"/>
        <v>1253.1652981770017</v>
      </c>
      <c r="I48" t="str">
        <f t="shared" si="5"/>
        <v/>
      </c>
      <c r="Y48">
        <f t="shared" si="6"/>
        <v>0</v>
      </c>
      <c r="Z48" s="14">
        <f t="shared" si="7"/>
        <v>17760</v>
      </c>
      <c r="AA48" s="14">
        <f t="shared" si="12"/>
        <v>2320676.4781055585</v>
      </c>
      <c r="AB48" s="14">
        <f t="shared" si="8"/>
        <v>185654.11824844469</v>
      </c>
      <c r="AC48" s="12">
        <f t="shared" si="9"/>
        <v>2506330.5963540031</v>
      </c>
    </row>
    <row r="49" spans="1:29" ht="15">
      <c r="A49" s="18" t="str">
        <f t="shared" si="13"/>
        <v>פרישה לפנסיה</v>
      </c>
      <c r="B49" s="16">
        <f t="shared" si="11"/>
        <v>85</v>
      </c>
      <c r="C49" s="11" t="s">
        <v>46</v>
      </c>
      <c r="D49" s="12">
        <f t="shared" si="10"/>
        <v>1617.2229158101461</v>
      </c>
      <c r="E49" s="13">
        <f t="shared" si="1"/>
        <v>2703580.6087044822</v>
      </c>
      <c r="F49" t="str">
        <f t="shared" si="2"/>
        <v/>
      </c>
      <c r="G49" s="14">
        <f t="shared" si="3"/>
        <v>264.62400000000002</v>
      </c>
      <c r="H49" s="15">
        <f t="shared" si="4"/>
        <v>1352.5989158101461</v>
      </c>
      <c r="I49" t="str">
        <f t="shared" si="5"/>
        <v/>
      </c>
      <c r="Y49">
        <f t="shared" si="6"/>
        <v>0</v>
      </c>
      <c r="Z49" s="14">
        <f t="shared" si="7"/>
        <v>17760</v>
      </c>
      <c r="AA49" s="14">
        <f t="shared" si="12"/>
        <v>2504812.8070558263</v>
      </c>
      <c r="AB49" s="14">
        <f t="shared" si="8"/>
        <v>200385.02456446612</v>
      </c>
      <c r="AC49" s="12">
        <f t="shared" si="9"/>
        <v>2705197.8316202923</v>
      </c>
    </row>
    <row r="50" spans="1:29" ht="15">
      <c r="A50" s="18" t="str">
        <f t="shared" si="13"/>
        <v>פרישה לפנסיה</v>
      </c>
      <c r="B50" s="16">
        <f t="shared" si="11"/>
        <v>86</v>
      </c>
      <c r="C50" s="11" t="s">
        <v>47</v>
      </c>
      <c r="D50" s="12">
        <f t="shared" si="10"/>
        <v>1724.5575287004206</v>
      </c>
      <c r="E50" s="13">
        <f t="shared" si="1"/>
        <v>2918142.4998721406</v>
      </c>
      <c r="F50" t="str">
        <f t="shared" si="2"/>
        <v/>
      </c>
      <c r="G50" s="14">
        <f t="shared" si="3"/>
        <v>264.62400000000002</v>
      </c>
      <c r="H50" s="15">
        <f t="shared" si="4"/>
        <v>1459.9335287004205</v>
      </c>
      <c r="I50" t="str">
        <f t="shared" si="5"/>
        <v/>
      </c>
      <c r="Y50">
        <f t="shared" si="6"/>
        <v>0</v>
      </c>
      <c r="Z50" s="14">
        <f t="shared" si="7"/>
        <v>17760</v>
      </c>
      <c r="AA50" s="14">
        <f t="shared" si="12"/>
        <v>2703580.6087044822</v>
      </c>
      <c r="AB50" s="14">
        <f t="shared" si="8"/>
        <v>216286.4486963586</v>
      </c>
      <c r="AC50" s="12">
        <f t="shared" si="9"/>
        <v>2919867.0574008408</v>
      </c>
    </row>
    <row r="51" spans="1:29" ht="15">
      <c r="A51" s="18" t="str">
        <f>IF(B51&gt;66,"פרישה לפנסיה","")</f>
        <v>פרישה לפנסיה</v>
      </c>
      <c r="B51" s="16">
        <f t="shared" si="11"/>
        <v>87</v>
      </c>
      <c r="C51" s="11" t="s">
        <v>48</v>
      </c>
      <c r="D51" s="12">
        <f t="shared" si="10"/>
        <v>1840.4209499309559</v>
      </c>
      <c r="E51" s="13">
        <f t="shared" si="1"/>
        <v>3149753.478911981</v>
      </c>
      <c r="F51" t="str">
        <f>IF(B51=67,"צבירה בפרישה לפנסיה","")</f>
        <v/>
      </c>
      <c r="G51" s="14">
        <f t="shared" si="3"/>
        <v>264.62400000000002</v>
      </c>
      <c r="H51" s="15">
        <f t="shared" si="4"/>
        <v>1575.7969499309559</v>
      </c>
      <c r="Y51">
        <f t="shared" si="6"/>
        <v>0</v>
      </c>
      <c r="Z51" s="14">
        <f t="shared" si="7"/>
        <v>17760</v>
      </c>
      <c r="AA51" s="14">
        <f t="shared" si="12"/>
        <v>2918142.4998721406</v>
      </c>
      <c r="AB51" s="14">
        <f t="shared" si="8"/>
        <v>233451.39998977125</v>
      </c>
      <c r="AC51" s="12">
        <f t="shared" si="9"/>
        <v>3151593.8998619118</v>
      </c>
    </row>
    <row r="52" spans="1:29" ht="15">
      <c r="A52" s="18" t="str">
        <f t="shared" ref="A52:A61" si="14">IF(B52&gt;66,"פרישה לפנסיה","")</f>
        <v>פרישה לפנסיה</v>
      </c>
      <c r="B52" s="16">
        <f t="shared" si="11"/>
        <v>88</v>
      </c>
      <c r="C52" s="11" t="s">
        <v>49</v>
      </c>
      <c r="D52" s="12">
        <f t="shared" si="10"/>
        <v>1965.4908786124697</v>
      </c>
      <c r="E52" s="13">
        <f t="shared" si="1"/>
        <v>3399768.266346327</v>
      </c>
      <c r="F52" t="str">
        <f t="shared" ref="F52:F61" si="15">IF(B52=67,"צבירה בפרישה לפנסיה","")</f>
        <v/>
      </c>
      <c r="G52" s="14">
        <f t="shared" si="3"/>
        <v>264.62400000000002</v>
      </c>
      <c r="H52" s="15">
        <f t="shared" si="4"/>
        <v>1700.8668786124697</v>
      </c>
      <c r="I52" t="str">
        <f t="shared" si="5"/>
        <v/>
      </c>
      <c r="Y52">
        <f t="shared" si="6"/>
        <v>0</v>
      </c>
      <c r="Z52" s="14">
        <f t="shared" si="7"/>
        <v>17760</v>
      </c>
      <c r="AA52" s="14">
        <f t="shared" si="12"/>
        <v>3149753.478911981</v>
      </c>
      <c r="AB52" s="14">
        <f t="shared" si="8"/>
        <v>251980.27831295849</v>
      </c>
      <c r="AC52" s="12">
        <f t="shared" si="9"/>
        <v>3401733.7572249393</v>
      </c>
    </row>
    <row r="53" spans="1:29" ht="15">
      <c r="A53" s="18" t="str">
        <f t="shared" si="14"/>
        <v>פרישה לפנסיה</v>
      </c>
      <c r="B53" s="16">
        <f t="shared" si="11"/>
        <v>89</v>
      </c>
      <c r="C53" s="11" t="s">
        <v>50</v>
      </c>
      <c r="D53" s="12">
        <f t="shared" si="10"/>
        <v>2100.498863827017</v>
      </c>
      <c r="E53" s="13">
        <f t="shared" si="1"/>
        <v>3669649.2287902064</v>
      </c>
      <c r="F53" t="str">
        <f t="shared" si="15"/>
        <v/>
      </c>
      <c r="G53" s="14">
        <f t="shared" si="3"/>
        <v>264.62400000000002</v>
      </c>
      <c r="H53" s="15">
        <f t="shared" si="4"/>
        <v>1835.8748638270167</v>
      </c>
      <c r="I53" t="str">
        <f t="shared" si="5"/>
        <v/>
      </c>
      <c r="Y53">
        <f t="shared" si="6"/>
        <v>0</v>
      </c>
      <c r="Z53" s="14">
        <f t="shared" si="7"/>
        <v>17760</v>
      </c>
      <c r="AA53" s="14">
        <f t="shared" si="12"/>
        <v>3399768.266346327</v>
      </c>
      <c r="AB53" s="14">
        <f t="shared" si="8"/>
        <v>271981.46130770619</v>
      </c>
      <c r="AC53" s="12">
        <f t="shared" si="9"/>
        <v>3671749.7276540333</v>
      </c>
    </row>
    <row r="54" spans="1:29" ht="15">
      <c r="A54" s="18" t="str">
        <f t="shared" si="14"/>
        <v>פרישה לפנסיה</v>
      </c>
      <c r="B54" s="16">
        <f t="shared" si="11"/>
        <v>90</v>
      </c>
      <c r="C54" s="11" t="s">
        <v>51</v>
      </c>
      <c r="D54" s="12">
        <f t="shared" si="10"/>
        <v>2246.2345835467113</v>
      </c>
      <c r="E54" s="13">
        <f t="shared" si="1"/>
        <v>3960974.9325098763</v>
      </c>
      <c r="F54" t="str">
        <f t="shared" si="15"/>
        <v/>
      </c>
      <c r="G54" s="14">
        <f t="shared" si="3"/>
        <v>264.62400000000002</v>
      </c>
      <c r="H54" s="15">
        <f t="shared" si="4"/>
        <v>1981.6105835467115</v>
      </c>
      <c r="I54" t="str">
        <f t="shared" si="5"/>
        <v/>
      </c>
      <c r="Y54">
        <f t="shared" si="6"/>
        <v>0</v>
      </c>
      <c r="Z54" s="14">
        <f t="shared" si="7"/>
        <v>17760</v>
      </c>
      <c r="AA54" s="14">
        <f t="shared" si="12"/>
        <v>3669649.2287902064</v>
      </c>
      <c r="AB54" s="14">
        <f t="shared" si="8"/>
        <v>293571.93830321654</v>
      </c>
      <c r="AC54" s="12">
        <f t="shared" si="9"/>
        <v>3963221.1670934227</v>
      </c>
    </row>
    <row r="55" spans="1:29" ht="15">
      <c r="A55" s="18" t="str">
        <f t="shared" si="14"/>
        <v>פרישה לפנסיה</v>
      </c>
      <c r="B55" s="16">
        <f t="shared" si="11"/>
        <v>91</v>
      </c>
      <c r="C55" s="11" t="s">
        <v>52</v>
      </c>
      <c r="D55" s="12">
        <f t="shared" si="10"/>
        <v>2403.5504635553334</v>
      </c>
      <c r="E55" s="13">
        <f t="shared" si="1"/>
        <v>4275449.376647111</v>
      </c>
      <c r="F55" t="str">
        <f t="shared" si="15"/>
        <v/>
      </c>
      <c r="G55" s="14">
        <f t="shared" si="3"/>
        <v>264.62400000000002</v>
      </c>
      <c r="H55" s="15">
        <f t="shared" si="4"/>
        <v>2138.9264635553332</v>
      </c>
      <c r="I55" t="str">
        <f t="shared" si="5"/>
        <v/>
      </c>
      <c r="Y55">
        <f t="shared" si="6"/>
        <v>0</v>
      </c>
      <c r="Z55" s="14">
        <f t="shared" si="7"/>
        <v>17760</v>
      </c>
      <c r="AA55" s="14">
        <f t="shared" si="12"/>
        <v>3960974.9325098763</v>
      </c>
      <c r="AB55" s="14">
        <f t="shared" si="8"/>
        <v>316877.99460079009</v>
      </c>
      <c r="AC55" s="12">
        <f t="shared" si="9"/>
        <v>4277852.9271106664</v>
      </c>
    </row>
    <row r="56" spans="1:29" ht="15">
      <c r="A56" s="18" t="str">
        <f t="shared" si="14"/>
        <v>פרישה לפנסיה</v>
      </c>
      <c r="B56" s="16">
        <f t="shared" si="11"/>
        <v>92</v>
      </c>
      <c r="C56" s="11" t="s">
        <v>54</v>
      </c>
      <c r="D56" s="12">
        <f t="shared" ref="D56:D61" si="16">H56+G56</f>
        <v>2573.36666338944</v>
      </c>
      <c r="E56" s="13">
        <f t="shared" si="1"/>
        <v>4614911.9601154914</v>
      </c>
      <c r="F56" t="str">
        <f t="shared" si="15"/>
        <v/>
      </c>
      <c r="G56" s="14">
        <f t="shared" si="3"/>
        <v>264.62400000000002</v>
      </c>
      <c r="H56" s="15">
        <f t="shared" si="4"/>
        <v>2308.7426633894402</v>
      </c>
      <c r="I56" t="str">
        <f t="shared" si="5"/>
        <v/>
      </c>
      <c r="Y56">
        <f t="shared" si="6"/>
        <v>0</v>
      </c>
      <c r="Z56" s="14">
        <f t="shared" si="7"/>
        <v>17760</v>
      </c>
      <c r="AA56" s="14">
        <f t="shared" si="12"/>
        <v>4275449.376647111</v>
      </c>
      <c r="AB56" s="14">
        <f t="shared" si="8"/>
        <v>342035.95013176888</v>
      </c>
      <c r="AC56" s="12">
        <f t="shared" ref="AC56:AC61" si="17">AA56+AB56</f>
        <v>4617485.3267788803</v>
      </c>
    </row>
    <row r="57" spans="1:29" ht="15">
      <c r="A57" s="18" t="str">
        <f t="shared" si="14"/>
        <v>פרישה לפנסיה</v>
      </c>
      <c r="B57" s="16">
        <f t="shared" si="11"/>
        <v>93</v>
      </c>
      <c r="C57" s="11" t="s">
        <v>55</v>
      </c>
      <c r="D57" s="12">
        <f t="shared" si="16"/>
        <v>2756.6764584623652</v>
      </c>
      <c r="E57" s="13">
        <f t="shared" si="1"/>
        <v>4981348.2404662687</v>
      </c>
      <c r="F57" t="str">
        <f t="shared" si="15"/>
        <v/>
      </c>
      <c r="G57" s="14">
        <f t="shared" si="3"/>
        <v>264.62400000000002</v>
      </c>
      <c r="H57" s="15">
        <f t="shared" si="4"/>
        <v>2492.0524584623654</v>
      </c>
      <c r="I57" t="str">
        <f t="shared" si="5"/>
        <v/>
      </c>
      <c r="Y57">
        <f t="shared" si="6"/>
        <v>0</v>
      </c>
      <c r="Z57" s="14">
        <f t="shared" si="7"/>
        <v>17760</v>
      </c>
      <c r="AA57" s="14">
        <f t="shared" si="12"/>
        <v>4614911.9601154914</v>
      </c>
      <c r="AB57" s="14">
        <f t="shared" si="8"/>
        <v>369192.95680923935</v>
      </c>
      <c r="AC57" s="12">
        <f t="shared" si="17"/>
        <v>4984104.9169247309</v>
      </c>
    </row>
    <row r="58" spans="1:29" ht="15">
      <c r="A58" s="18" t="str">
        <f t="shared" si="14"/>
        <v>פרישה לפנסיה</v>
      </c>
      <c r="B58" s="16">
        <f t="shared" si="11"/>
        <v>94</v>
      </c>
      <c r="C58" s="11" t="s">
        <v>56</v>
      </c>
      <c r="D58" s="12">
        <f t="shared" si="16"/>
        <v>2954.5520498517853</v>
      </c>
      <c r="E58" s="13">
        <f t="shared" si="1"/>
        <v>5376901.5476537179</v>
      </c>
      <c r="F58" t="str">
        <f t="shared" si="15"/>
        <v/>
      </c>
      <c r="G58" s="14">
        <f t="shared" si="3"/>
        <v>264.62400000000002</v>
      </c>
      <c r="H58" s="15">
        <f t="shared" si="4"/>
        <v>2689.9280498517851</v>
      </c>
      <c r="I58" t="str">
        <f t="shared" si="5"/>
        <v/>
      </c>
      <c r="Y58">
        <f t="shared" si="6"/>
        <v>0</v>
      </c>
      <c r="Z58" s="14">
        <f t="shared" si="7"/>
        <v>17760</v>
      </c>
      <c r="AA58" s="14">
        <f t="shared" si="12"/>
        <v>4981348.2404662687</v>
      </c>
      <c r="AB58" s="14">
        <f t="shared" si="8"/>
        <v>398507.85923730151</v>
      </c>
      <c r="AC58" s="12">
        <f t="shared" si="17"/>
        <v>5379856.0997035699</v>
      </c>
    </row>
    <row r="59" spans="1:29" ht="15">
      <c r="A59" s="18" t="str">
        <f t="shared" si="14"/>
        <v>פרישה לפנסיה</v>
      </c>
      <c r="B59" s="16">
        <f t="shared" si="11"/>
        <v>95</v>
      </c>
      <c r="C59" s="11" t="s">
        <v>57</v>
      </c>
      <c r="D59" s="12">
        <f t="shared" si="16"/>
        <v>3168.1508357330076</v>
      </c>
      <c r="E59" s="13">
        <f t="shared" si="1"/>
        <v>5803885.5206302823</v>
      </c>
      <c r="F59" t="str">
        <f t="shared" si="15"/>
        <v/>
      </c>
      <c r="G59" s="14">
        <f t="shared" si="3"/>
        <v>264.62400000000002</v>
      </c>
      <c r="H59" s="15">
        <f t="shared" si="4"/>
        <v>2903.5268357330078</v>
      </c>
      <c r="I59" t="str">
        <f t="shared" si="5"/>
        <v/>
      </c>
      <c r="Y59">
        <f t="shared" si="6"/>
        <v>0</v>
      </c>
      <c r="Z59" s="14">
        <f t="shared" si="7"/>
        <v>17760</v>
      </c>
      <c r="AA59" s="14">
        <f t="shared" si="12"/>
        <v>5376901.5476537179</v>
      </c>
      <c r="AB59" s="14">
        <f t="shared" si="8"/>
        <v>430152.12381229742</v>
      </c>
      <c r="AC59" s="12">
        <f t="shared" si="17"/>
        <v>5807053.6714660153</v>
      </c>
    </row>
    <row r="60" spans="1:29" ht="15">
      <c r="A60" s="18" t="str">
        <f t="shared" si="14"/>
        <v>פרישה לפנסיה</v>
      </c>
      <c r="B60" s="16">
        <f t="shared" si="11"/>
        <v>96</v>
      </c>
      <c r="C60" s="11" t="s">
        <v>58</v>
      </c>
      <c r="D60" s="12">
        <f t="shared" si="16"/>
        <v>3398.7221811403524</v>
      </c>
      <c r="E60" s="13">
        <f t="shared" si="1"/>
        <v>6264797.6400995646</v>
      </c>
      <c r="F60" t="str">
        <f t="shared" si="15"/>
        <v/>
      </c>
      <c r="G60" s="14">
        <f t="shared" si="3"/>
        <v>264.62400000000002</v>
      </c>
      <c r="H60" s="15">
        <f t="shared" si="4"/>
        <v>3134.0981811403526</v>
      </c>
      <c r="I60" t="str">
        <f t="shared" si="5"/>
        <v/>
      </c>
      <c r="Y60">
        <f t="shared" si="6"/>
        <v>0</v>
      </c>
      <c r="Z60" s="14">
        <f t="shared" si="7"/>
        <v>17760</v>
      </c>
      <c r="AA60" s="14">
        <f t="shared" si="12"/>
        <v>5803885.5206302823</v>
      </c>
      <c r="AB60" s="14">
        <f t="shared" si="8"/>
        <v>464310.8416504226</v>
      </c>
      <c r="AC60" s="12">
        <f t="shared" si="17"/>
        <v>6268196.362280705</v>
      </c>
    </row>
    <row r="61" spans="1:29" ht="15">
      <c r="A61" s="18" t="str">
        <f t="shared" si="14"/>
        <v>פרישה לפנסיה</v>
      </c>
      <c r="B61" s="16">
        <f t="shared" si="11"/>
        <v>97</v>
      </c>
      <c r="C61" s="11" t="s">
        <v>59</v>
      </c>
      <c r="D61" s="12">
        <f t="shared" si="16"/>
        <v>3647.6147256537652</v>
      </c>
      <c r="E61" s="13">
        <f t="shared" si="1"/>
        <v>6762333.8365818756</v>
      </c>
      <c r="F61" t="str">
        <f t="shared" si="15"/>
        <v/>
      </c>
      <c r="G61" s="14">
        <f t="shared" si="3"/>
        <v>264.62400000000002</v>
      </c>
      <c r="H61" s="15">
        <f t="shared" si="4"/>
        <v>3382.9907256537649</v>
      </c>
      <c r="I61" t="str">
        <f t="shared" si="5"/>
        <v/>
      </c>
      <c r="Y61">
        <f t="shared" si="6"/>
        <v>0</v>
      </c>
      <c r="Z61" s="14">
        <f t="shared" si="7"/>
        <v>17760</v>
      </c>
      <c r="AA61" s="14">
        <f t="shared" si="12"/>
        <v>6264797.6400995646</v>
      </c>
      <c r="AB61" s="14">
        <f t="shared" si="8"/>
        <v>501183.81120796519</v>
      </c>
      <c r="AC61" s="12">
        <f t="shared" si="17"/>
        <v>6765981.4513075296</v>
      </c>
    </row>
  </sheetData>
  <conditionalFormatting sqref="B14:B61">
    <cfRule type="colorScale" priority="2">
      <colorScale>
        <cfvo type="num" val="67"/>
        <cfvo type="num" val="67"/>
        <color theme="0" tint="-0.499984740745262"/>
        <color theme="7" tint="-0.499984740745262"/>
      </colorScale>
    </cfRule>
  </conditionalFormatting>
  <conditionalFormatting sqref="F14:F61">
    <cfRule type="containsText" dxfId="2" priority="1" operator="containsText" text="פנסיה">
      <formula>NOT(ISERROR(SEARCH("פנסיה",F14)))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מועדון הלוטוס</dc:creator>
  <cp:lastModifiedBy>מלמדים</cp:lastModifiedBy>
  <dcterms:created xsi:type="dcterms:W3CDTF">2021-05-03T14:57:35Z</dcterms:created>
  <dcterms:modified xsi:type="dcterms:W3CDTF">2021-05-12T10:15:37Z</dcterms:modified>
</cp:coreProperties>
</file>