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75346AB0-2982-4E9E-994E-71EB634699D0}" xr6:coauthVersionLast="47" xr6:coauthVersionMax="47" xr10:uidLastSave="{00000000-0000-0000-0000-000000000000}"/>
  <bookViews>
    <workbookView xWindow="-120" yWindow="-120" windowWidth="29040" windowHeight="15840" xr2:uid="{E3412975-4910-4E24-B01C-EEFECA857FF5}"/>
  </bookViews>
  <sheets>
    <sheet name="שמירת סדרי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5" i="1" l="1"/>
  <c r="N25" i="1" s="1"/>
  <c r="O25" i="1" s="1"/>
  <c r="L24" i="1"/>
  <c r="N24" i="1" s="1"/>
  <c r="O24" i="1" s="1"/>
  <c r="L23" i="1"/>
  <c r="N23" i="1" s="1"/>
  <c r="O23" i="1" s="1"/>
  <c r="L22" i="1"/>
  <c r="N22" i="1" s="1"/>
  <c r="O22" i="1" s="1"/>
  <c r="L21" i="1"/>
  <c r="N21" i="1" s="1"/>
  <c r="O21" i="1" s="1"/>
  <c r="L20" i="1"/>
  <c r="N20" i="1" s="1"/>
  <c r="O20" i="1" s="1"/>
  <c r="L19" i="1"/>
  <c r="N19" i="1" s="1"/>
  <c r="O19" i="1" s="1"/>
  <c r="L18" i="1"/>
  <c r="M18" i="1" s="1"/>
  <c r="L17" i="1"/>
  <c r="N17" i="1" s="1"/>
  <c r="O17" i="1" s="1"/>
  <c r="L16" i="1"/>
  <c r="N16" i="1" s="1"/>
  <c r="O16" i="1" s="1"/>
  <c r="L15" i="1"/>
  <c r="N15" i="1" s="1"/>
  <c r="O15" i="1" s="1"/>
  <c r="L14" i="1"/>
  <c r="N14" i="1" s="1"/>
  <c r="O14" i="1" s="1"/>
  <c r="L13" i="1"/>
  <c r="N13" i="1" s="1"/>
  <c r="O13" i="1" s="1"/>
  <c r="L12" i="1"/>
  <c r="N12" i="1" s="1"/>
  <c r="O12" i="1" s="1"/>
  <c r="L11" i="1"/>
  <c r="N11" i="1" s="1"/>
  <c r="O11" i="1" s="1"/>
  <c r="L10" i="1"/>
  <c r="N10" i="1" s="1"/>
  <c r="O10" i="1" s="1"/>
  <c r="L9" i="1"/>
  <c r="N9" i="1" s="1"/>
  <c r="O9" i="1" s="1"/>
  <c r="L8" i="1"/>
  <c r="N8" i="1" s="1"/>
  <c r="O8" i="1" s="1"/>
  <c r="L7" i="1"/>
  <c r="N7" i="1" s="1"/>
  <c r="O7" i="1" s="1"/>
  <c r="L6" i="1"/>
  <c r="N6" i="1" s="1"/>
  <c r="O6" i="1" s="1"/>
  <c r="M21" i="1"/>
  <c r="L5" i="1"/>
  <c r="N5" i="1" s="1"/>
  <c r="O5" i="1" s="1"/>
  <c r="M9" i="1" l="1"/>
  <c r="M8" i="1"/>
  <c r="M6" i="1"/>
  <c r="M14" i="1"/>
  <c r="M17" i="1"/>
  <c r="M7" i="1"/>
  <c r="M19" i="1"/>
  <c r="M20" i="1"/>
  <c r="M10" i="1"/>
  <c r="M23" i="1"/>
  <c r="M13" i="1"/>
  <c r="M24" i="1"/>
  <c r="M12" i="1"/>
  <c r="M11" i="1"/>
  <c r="M15" i="1"/>
  <c r="M22" i="1"/>
  <c r="M16" i="1"/>
  <c r="M25" i="1"/>
  <c r="M5" i="1"/>
  <c r="N18" i="1"/>
  <c r="O18" i="1" s="1"/>
  <c r="L4" i="1"/>
  <c r="M4" i="1" s="1"/>
  <c r="N4" i="1" l="1"/>
  <c r="O4" i="1" s="1"/>
  <c r="A30" i="1" l="1"/>
  <c r="A31" i="1" s="1"/>
  <c r="G8" i="1"/>
  <c r="H8" i="1" s="1"/>
  <c r="G9" i="1"/>
  <c r="H9" i="1" s="1"/>
  <c r="G10" i="1"/>
  <c r="H10" i="1" s="1"/>
  <c r="G11" i="1"/>
  <c r="H11" i="1" s="1"/>
  <c r="G12" i="1"/>
  <c r="I12" i="1" s="1"/>
  <c r="J12" i="1" s="1"/>
  <c r="G13" i="1"/>
  <c r="I13" i="1" s="1"/>
  <c r="J13" i="1" s="1"/>
  <c r="G14" i="1"/>
  <c r="I14" i="1" s="1"/>
  <c r="J14" i="1" s="1"/>
  <c r="G15" i="1"/>
  <c r="I15" i="1" s="1"/>
  <c r="J15" i="1" s="1"/>
  <c r="G16" i="1"/>
  <c r="H16" i="1" s="1"/>
  <c r="G17" i="1"/>
  <c r="I17" i="1" s="1"/>
  <c r="J17" i="1" s="1"/>
  <c r="G18" i="1"/>
  <c r="H18" i="1" s="1"/>
  <c r="G19" i="1"/>
  <c r="H19" i="1" s="1"/>
  <c r="G20" i="1"/>
  <c r="H20" i="1" s="1"/>
  <c r="G21" i="1"/>
  <c r="H21" i="1" s="1"/>
  <c r="G22" i="1"/>
  <c r="H22" i="1" s="1"/>
  <c r="G23" i="1"/>
  <c r="H23" i="1" s="1"/>
  <c r="G24" i="1"/>
  <c r="I24" i="1" s="1"/>
  <c r="J24" i="1" s="1"/>
  <c r="G25" i="1"/>
  <c r="I25" i="1" s="1"/>
  <c r="J25" i="1" s="1"/>
  <c r="G7" i="1"/>
  <c r="H7" i="1" s="1"/>
  <c r="G6" i="1"/>
  <c r="H6" i="1" s="1"/>
  <c r="G5" i="1"/>
  <c r="I5" i="1" s="1"/>
  <c r="J5" i="1" s="1"/>
  <c r="G4" i="1"/>
  <c r="H4" i="1" s="1"/>
  <c r="I21" i="1" l="1"/>
  <c r="J21" i="1" s="1"/>
  <c r="H17" i="1"/>
  <c r="I8" i="1"/>
  <c r="J8" i="1" s="1"/>
  <c r="I16" i="1"/>
  <c r="J16" i="1" s="1"/>
  <c r="H12" i="1"/>
  <c r="Q3" i="1"/>
  <c r="R3" i="1" s="1"/>
  <c r="I4" i="1"/>
  <c r="J4" i="1" s="1"/>
  <c r="I9" i="1"/>
  <c r="J9" i="1" s="1"/>
  <c r="I20" i="1"/>
  <c r="J20" i="1" s="1"/>
  <c r="H5" i="1"/>
  <c r="H24" i="1"/>
  <c r="H13" i="1"/>
  <c r="H25" i="1"/>
  <c r="I6" i="1"/>
  <c r="J6" i="1" s="1"/>
  <c r="I18" i="1"/>
  <c r="J18" i="1" s="1"/>
  <c r="H14" i="1"/>
  <c r="I7" i="1"/>
  <c r="J7" i="1" s="1"/>
  <c r="I19" i="1"/>
  <c r="J19" i="1" s="1"/>
  <c r="H15" i="1"/>
  <c r="I10" i="1"/>
  <c r="J10" i="1" s="1"/>
  <c r="I22" i="1"/>
  <c r="J22" i="1" s="1"/>
  <c r="I11" i="1"/>
  <c r="J11" i="1" s="1"/>
  <c r="I23" i="1"/>
  <c r="J23" i="1" s="1"/>
  <c r="S3" i="1" l="1"/>
  <c r="T3" i="1" s="1"/>
</calcChain>
</file>

<file path=xl/sharedStrings.xml><?xml version="1.0" encoding="utf-8"?>
<sst xmlns="http://schemas.openxmlformats.org/spreadsheetml/2006/main" count="44" uniqueCount="35">
  <si>
    <t>יום</t>
  </si>
  <si>
    <t>סדר א'</t>
  </si>
  <si>
    <t>כניסה</t>
  </si>
  <si>
    <t>יציאה</t>
  </si>
  <si>
    <t>סדר ב'</t>
  </si>
  <si>
    <t>שני  א' כסלו</t>
  </si>
  <si>
    <t>שלישי ב' כסלו</t>
  </si>
  <si>
    <t>רביעי ג' כסלו</t>
  </si>
  <si>
    <t>חמישי ד' כסלו</t>
  </si>
  <si>
    <t>ראשון ז' כסלו</t>
  </si>
  <si>
    <t>שני  ח' כסלו</t>
  </si>
  <si>
    <t>שלישי ט' כסלו</t>
  </si>
  <si>
    <t>רביעי י' כסלו</t>
  </si>
  <si>
    <t>שלישי ל' כסלו</t>
  </si>
  <si>
    <t>חמישי י"א כסלו</t>
  </si>
  <si>
    <t>ראשון י"ד כסלו</t>
  </si>
  <si>
    <t>שני  ט"ו כסלו</t>
  </si>
  <si>
    <t>שלישי ט"ז כסלו</t>
  </si>
  <si>
    <t>רביעי י"ז כסלו</t>
  </si>
  <si>
    <t>חמישי י"ח כסלו</t>
  </si>
  <si>
    <t>ראשון כ"א כסלו</t>
  </si>
  <si>
    <t>שני  כ"ב כסלו</t>
  </si>
  <si>
    <t>שלישי כ"ג כסלו</t>
  </si>
  <si>
    <t>רביעי כ"ד כסלו</t>
  </si>
  <si>
    <t>חמישי כ"ה כסלו</t>
  </si>
  <si>
    <t>ראשון כ"ח כסלו</t>
  </si>
  <si>
    <t>שני  כ"ט כסלו</t>
  </si>
  <si>
    <t>סה"כ שעות הגעת החודש</t>
  </si>
  <si>
    <t>סה"כ שעות חסרות לך החודש</t>
  </si>
  <si>
    <t>באחוזים</t>
  </si>
  <si>
    <t>סיכום יומי</t>
  </si>
  <si>
    <t>סה"כ שעות</t>
  </si>
  <si>
    <t>סה"כ חסר</t>
  </si>
  <si>
    <t>סיכום חודשי</t>
  </si>
  <si>
    <t>סיכום ביניים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</si>
</sst>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00000]h:mm;@"/>
    <numFmt numFmtId="165" formatCode="h:mm"/>
    <numFmt numFmtId="166" formatCode="[h]:mm;@"/>
    <numFmt numFmtId="167" formatCode=";;;"/>
  </numFmts>
  <fonts count="16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rgb="FF006100"/>
      <name val="Arial"/>
      <family val="2"/>
      <scheme val="minor"/>
    </font>
    <font>
      <b/>
      <sz val="11"/>
      <color rgb="FF9C0006"/>
      <name val="Arial"/>
      <family val="2"/>
      <scheme val="minor"/>
    </font>
    <font>
      <b/>
      <sz val="14"/>
      <color theme="0"/>
      <name val="Arial"/>
      <family val="2"/>
      <scheme val="minor"/>
    </font>
    <font>
      <b/>
      <sz val="15"/>
      <color theme="0"/>
      <name val="Arial"/>
      <family val="2"/>
      <charset val="177"/>
      <scheme val="minor"/>
    </font>
    <font>
      <b/>
      <sz val="15"/>
      <color theme="0"/>
      <name val="Arial"/>
      <family val="2"/>
      <scheme val="minor"/>
    </font>
    <font>
      <sz val="14"/>
      <color theme="1"/>
      <name val="Arial"/>
      <family val="2"/>
      <scheme val="minor"/>
    </font>
    <font>
      <b/>
      <sz val="14"/>
      <color theme="0"/>
      <name val="Arial"/>
      <family val="2"/>
      <charset val="177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  <xf numFmtId="0" fontId="4" fillId="0" borderId="2" applyNumberFormat="0" applyFill="0" applyAlignment="0" applyProtection="0"/>
    <xf numFmtId="0" fontId="5" fillId="5" borderId="3" applyNumberFormat="0" applyAlignment="0" applyProtection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7" fillId="0" borderId="0" xfId="0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164" fontId="0" fillId="0" borderId="3" xfId="0" applyNumberFormat="1" applyBorder="1" applyAlignment="1" applyProtection="1">
      <alignment horizontal="center" vertical="center"/>
      <protection locked="0"/>
    </xf>
    <xf numFmtId="165" fontId="3" fillId="4" borderId="3" xfId="3" applyNumberFormat="1" applyBorder="1" applyAlignment="1">
      <alignment horizontal="center" vertical="center"/>
    </xf>
    <xf numFmtId="165" fontId="8" fillId="0" borderId="3" xfId="6" applyNumberFormat="1" applyFont="1" applyBorder="1" applyAlignment="1">
      <alignment horizontal="center" vertical="center"/>
    </xf>
    <xf numFmtId="166" fontId="9" fillId="2" borderId="6" xfId="1" applyNumberFormat="1" applyFont="1" applyBorder="1" applyAlignment="1">
      <alignment horizontal="center" vertical="center"/>
    </xf>
    <xf numFmtId="10" fontId="9" fillId="2" borderId="7" xfId="1" applyNumberFormat="1" applyFont="1" applyBorder="1" applyAlignment="1">
      <alignment horizontal="center" vertical="center"/>
    </xf>
    <xf numFmtId="166" fontId="10" fillId="3" borderId="7" xfId="2" applyNumberFormat="1" applyFont="1" applyBorder="1" applyAlignment="1">
      <alignment horizontal="center" vertical="center"/>
    </xf>
    <xf numFmtId="10" fontId="10" fillId="3" borderId="8" xfId="2" applyNumberFormat="1" applyFont="1" applyBorder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10" fontId="4" fillId="0" borderId="3" xfId="4" applyNumberFormat="1" applyBorder="1" applyAlignment="1">
      <alignment horizontal="center" vertical="center"/>
    </xf>
    <xf numFmtId="0" fontId="11" fillId="5" borderId="3" xfId="5" applyFont="1" applyAlignment="1">
      <alignment horizontal="center" vertical="center"/>
    </xf>
    <xf numFmtId="0" fontId="11" fillId="5" borderId="4" xfId="5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3" fillId="4" borderId="3" xfId="3" applyNumberFormat="1" applyBorder="1" applyAlignment="1">
      <alignment horizontal="center" vertical="center"/>
    </xf>
    <xf numFmtId="166" fontId="8" fillId="0" borderId="3" xfId="6" applyNumberFormat="1" applyFont="1" applyBorder="1" applyAlignment="1">
      <alignment horizontal="center" vertical="center"/>
    </xf>
    <xf numFmtId="0" fontId="13" fillId="5" borderId="13" xfId="5" applyFont="1" applyBorder="1" applyAlignment="1">
      <alignment horizontal="center" vertical="center"/>
    </xf>
    <xf numFmtId="0" fontId="13" fillId="5" borderId="14" xfId="5" applyFont="1" applyBorder="1" applyAlignment="1">
      <alignment horizontal="center" vertical="center"/>
    </xf>
    <xf numFmtId="0" fontId="13" fillId="5" borderId="15" xfId="5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5" borderId="3" xfId="5" applyFont="1" applyAlignment="1">
      <alignment horizontal="center" vertical="center"/>
    </xf>
    <xf numFmtId="0" fontId="15" fillId="5" borderId="4" xfId="5" applyFont="1" applyBorder="1" applyAlignment="1">
      <alignment horizontal="center" vertical="center"/>
    </xf>
    <xf numFmtId="0" fontId="15" fillId="5" borderId="5" xfId="5" applyFont="1" applyBorder="1" applyAlignment="1">
      <alignment horizontal="center" vertical="center"/>
    </xf>
    <xf numFmtId="0" fontId="11" fillId="5" borderId="4" xfId="5" applyFont="1" applyBorder="1" applyAlignment="1">
      <alignment horizontal="center" vertical="center"/>
    </xf>
    <xf numFmtId="0" fontId="11" fillId="5" borderId="5" xfId="5" applyFont="1" applyBorder="1" applyAlignment="1">
      <alignment horizontal="center" vertical="center"/>
    </xf>
    <xf numFmtId="0" fontId="11" fillId="5" borderId="3" xfId="5" applyFont="1" applyAlignment="1">
      <alignment horizontal="center" vertical="center"/>
    </xf>
    <xf numFmtId="0" fontId="11" fillId="5" borderId="12" xfId="5" applyFont="1" applyBorder="1" applyAlignment="1">
      <alignment horizontal="center" vertical="center"/>
    </xf>
    <xf numFmtId="0" fontId="11" fillId="5" borderId="9" xfId="5" applyFont="1" applyBorder="1" applyAlignment="1">
      <alignment horizontal="center" vertical="center"/>
    </xf>
    <xf numFmtId="0" fontId="11" fillId="5" borderId="11" xfId="5" applyFont="1" applyBorder="1" applyAlignment="1">
      <alignment horizontal="center" vertical="center"/>
    </xf>
    <xf numFmtId="0" fontId="11" fillId="5" borderId="10" xfId="5" applyFont="1" applyBorder="1" applyAlignment="1">
      <alignment horizontal="center" vertical="center"/>
    </xf>
  </cellXfs>
  <cellStyles count="7">
    <cellStyle name="Normal" xfId="0" builtinId="0"/>
    <cellStyle name="חישוב" xfId="3" builtinId="22"/>
    <cellStyle name="טוב" xfId="1" builtinId="26"/>
    <cellStyle name="טקסט אזהרה" xfId="6" builtinId="11"/>
    <cellStyle name="רע" xfId="2" builtinId="27"/>
    <cellStyle name="תא מסומן" xfId="5" builtinId="23"/>
    <cellStyle name="תא מקושר" xfId="4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F9510-70AF-4416-A555-A90FC3F34882}">
  <dimension ref="A1:V269"/>
  <sheetViews>
    <sheetView showGridLines="0" showRowColHeaders="0" rightToLeft="1" tabSelected="1" zoomScale="90" zoomScaleNormal="90" workbookViewId="0">
      <selection activeCell="B4" sqref="B4"/>
    </sheetView>
  </sheetViews>
  <sheetFormatPr defaultRowHeight="15" customHeight="1" x14ac:dyDescent="0.2"/>
  <cols>
    <col min="1" max="1" width="11.5" style="1" bestFit="1" customWidth="1"/>
    <col min="2" max="5" width="9" style="1"/>
    <col min="6" max="6" width="6.125" style="22" customWidth="1"/>
    <col min="7" max="8" width="14.625" style="1" customWidth="1"/>
    <col min="9" max="9" width="14.125" style="1" customWidth="1"/>
    <col min="10" max="10" width="13.25" style="3" customWidth="1"/>
    <col min="11" max="11" width="5.25" style="22" customWidth="1"/>
    <col min="12" max="12" width="17.375" style="3" customWidth="1"/>
    <col min="13" max="13" width="13.625" style="3" customWidth="1"/>
    <col min="14" max="14" width="11.5" style="3" bestFit="1" customWidth="1"/>
    <col min="15" max="15" width="12.625" style="3" customWidth="1"/>
    <col min="16" max="16" width="5.25" style="22" customWidth="1"/>
    <col min="17" max="17" width="26.375" style="1" bestFit="1" customWidth="1"/>
    <col min="18" max="18" width="12.875" style="1" customWidth="1"/>
    <col min="19" max="19" width="30.5" style="1" bestFit="1" customWidth="1"/>
    <col min="20" max="20" width="17" style="1" customWidth="1"/>
    <col min="21" max="16384" width="9" style="1"/>
  </cols>
  <sheetData>
    <row r="1" spans="1:22" ht="23.25" customHeight="1" thickTop="1" thickBot="1" x14ac:dyDescent="0.25">
      <c r="A1" s="28" t="s">
        <v>0</v>
      </c>
      <c r="B1" s="28" t="s">
        <v>1</v>
      </c>
      <c r="C1" s="28"/>
      <c r="D1" s="29" t="s">
        <v>4</v>
      </c>
      <c r="E1" s="30"/>
      <c r="G1" s="23" t="s">
        <v>30</v>
      </c>
      <c r="H1" s="23"/>
      <c r="I1" s="23"/>
      <c r="J1" s="23"/>
      <c r="L1" s="23" t="s">
        <v>34</v>
      </c>
      <c r="M1" s="23"/>
      <c r="N1" s="23"/>
      <c r="O1" s="23"/>
      <c r="Q1" s="19" t="s">
        <v>33</v>
      </c>
      <c r="R1" s="20"/>
      <c r="S1" s="20"/>
      <c r="T1" s="21"/>
    </row>
    <row r="2" spans="1:22" ht="68.25" customHeight="1" thickTop="1" thickBot="1" x14ac:dyDescent="0.25">
      <c r="A2" s="28"/>
      <c r="B2" s="28"/>
      <c r="C2" s="28"/>
      <c r="D2" s="31"/>
      <c r="E2" s="32"/>
      <c r="G2" s="26" t="s">
        <v>31</v>
      </c>
      <c r="H2" s="26" t="s">
        <v>29</v>
      </c>
      <c r="I2" s="26" t="s">
        <v>32</v>
      </c>
      <c r="J2" s="26" t="s">
        <v>29</v>
      </c>
      <c r="L2" s="24" t="s">
        <v>31</v>
      </c>
      <c r="M2" s="24" t="s">
        <v>29</v>
      </c>
      <c r="N2" s="24" t="s">
        <v>32</v>
      </c>
      <c r="O2" s="24" t="s">
        <v>29</v>
      </c>
      <c r="Q2" s="15" t="s">
        <v>27</v>
      </c>
      <c r="R2" s="15" t="s">
        <v>29</v>
      </c>
      <c r="S2" s="15" t="s">
        <v>28</v>
      </c>
      <c r="T2" s="15" t="s">
        <v>29</v>
      </c>
      <c r="U2" s="16"/>
    </row>
    <row r="3" spans="1:22" ht="19.5" thickTop="1" thickBot="1" x14ac:dyDescent="0.25">
      <c r="A3" s="28"/>
      <c r="B3" s="14" t="s">
        <v>2</v>
      </c>
      <c r="C3" s="14" t="s">
        <v>3</v>
      </c>
      <c r="D3" s="14" t="s">
        <v>2</v>
      </c>
      <c r="E3" s="14" t="s">
        <v>3</v>
      </c>
      <c r="G3" s="27"/>
      <c r="H3" s="27"/>
      <c r="I3" s="27"/>
      <c r="J3" s="27"/>
      <c r="L3" s="25"/>
      <c r="M3" s="25"/>
      <c r="N3" s="25"/>
      <c r="O3" s="25"/>
      <c r="Q3" s="7">
        <f>SUM(G4:G25)</f>
        <v>0</v>
      </c>
      <c r="R3" s="8">
        <f>Q3/A30</f>
        <v>0</v>
      </c>
      <c r="S3" s="9">
        <f>SUM(I4:I25)</f>
        <v>6.6458333333333313</v>
      </c>
      <c r="T3" s="10">
        <f>S3/A30</f>
        <v>0.99999999999999978</v>
      </c>
    </row>
    <row r="4" spans="1:22" ht="16.5" thickTop="1" thickBot="1" x14ac:dyDescent="0.25">
      <c r="A4" s="12" t="s">
        <v>5</v>
      </c>
      <c r="B4" s="4"/>
      <c r="C4" s="4"/>
      <c r="D4" s="4"/>
      <c r="E4" s="4"/>
      <c r="G4" s="5">
        <f>C4-B4+E4-D4</f>
        <v>0</v>
      </c>
      <c r="H4" s="13">
        <f>G4/A29</f>
        <v>0</v>
      </c>
      <c r="I4" s="6">
        <f>A29-G4</f>
        <v>0.30208333333333331</v>
      </c>
      <c r="J4" s="13">
        <f>I4/A29</f>
        <v>1</v>
      </c>
      <c r="L4" s="17">
        <f>C4-B4+E4-D4</f>
        <v>0</v>
      </c>
      <c r="M4" s="13">
        <f>L4/A29</f>
        <v>0</v>
      </c>
      <c r="N4" s="18">
        <f>A29-L4</f>
        <v>0.30208333333333331</v>
      </c>
      <c r="O4" s="13">
        <f>N4/A29</f>
        <v>1</v>
      </c>
    </row>
    <row r="5" spans="1:22" ht="15" customHeight="1" thickTop="1" thickBot="1" x14ac:dyDescent="0.25">
      <c r="A5" s="12" t="s">
        <v>6</v>
      </c>
      <c r="B5" s="4"/>
      <c r="C5" s="4"/>
      <c r="D5" s="4"/>
      <c r="E5" s="4"/>
      <c r="G5" s="5">
        <f>C5-B5+E5-D5</f>
        <v>0</v>
      </c>
      <c r="H5" s="13">
        <f>G5/A29</f>
        <v>0</v>
      </c>
      <c r="I5" s="6">
        <f>A29-G5</f>
        <v>0.30208333333333331</v>
      </c>
      <c r="J5" s="13">
        <f>I5/A29</f>
        <v>1</v>
      </c>
      <c r="L5" s="17">
        <f>C4-B4+E4-D4+C5-B5+E5-D5</f>
        <v>0</v>
      </c>
      <c r="M5" s="13">
        <f>L5/(A29*2)</f>
        <v>0</v>
      </c>
      <c r="N5" s="18">
        <f>A29*2-L5</f>
        <v>0.60416666666666663</v>
      </c>
      <c r="O5" s="13">
        <f>N5/(A29*2)</f>
        <v>1</v>
      </c>
    </row>
    <row r="6" spans="1:22" ht="15" customHeight="1" thickTop="1" thickBot="1" x14ac:dyDescent="0.25">
      <c r="A6" s="12" t="s">
        <v>7</v>
      </c>
      <c r="B6" s="4"/>
      <c r="C6" s="4"/>
      <c r="D6" s="4"/>
      <c r="E6" s="4"/>
      <c r="G6" s="5">
        <f>C6-B6+E6-D6</f>
        <v>0</v>
      </c>
      <c r="H6" s="13">
        <f>G6/A29</f>
        <v>0</v>
      </c>
      <c r="I6" s="6">
        <f>A29-G6</f>
        <v>0.30208333333333331</v>
      </c>
      <c r="J6" s="13">
        <f>I6/A29</f>
        <v>1</v>
      </c>
      <c r="L6" s="17">
        <f>C4-B4+E4-D4+C5-B5+E5-D5+C6-B6+E6-D6</f>
        <v>0</v>
      </c>
      <c r="M6" s="13">
        <f>L6/(A29*3)</f>
        <v>0</v>
      </c>
      <c r="N6" s="18">
        <f>A29*3-L6</f>
        <v>0.90625</v>
      </c>
      <c r="O6" s="13">
        <f>N6/(A29*3)</f>
        <v>1</v>
      </c>
    </row>
    <row r="7" spans="1:22" ht="15" customHeight="1" thickTop="1" thickBot="1" x14ac:dyDescent="0.25">
      <c r="A7" s="12" t="s">
        <v>8</v>
      </c>
      <c r="B7" s="4"/>
      <c r="C7" s="4"/>
      <c r="D7" s="4"/>
      <c r="E7" s="4"/>
      <c r="G7" s="5">
        <f>C7-B7+E7-D7</f>
        <v>0</v>
      </c>
      <c r="H7" s="13">
        <f>G7/A29</f>
        <v>0</v>
      </c>
      <c r="I7" s="6">
        <f>A29-G7</f>
        <v>0.30208333333333331</v>
      </c>
      <c r="J7" s="13">
        <f>I7/A29</f>
        <v>1</v>
      </c>
      <c r="L7" s="17">
        <f>C4-B4+E4-D4+C5-B5+E5-D5+C6-B6+E6-D6+C7-B7+E7-D7</f>
        <v>0</v>
      </c>
      <c r="M7" s="13">
        <f>L7/(A29*4)</f>
        <v>0</v>
      </c>
      <c r="N7" s="18">
        <f>A29*4-L7</f>
        <v>1.2083333333333333</v>
      </c>
      <c r="O7" s="13">
        <f>N7/(A29*4)</f>
        <v>1</v>
      </c>
    </row>
    <row r="8" spans="1:22" ht="15" customHeight="1" thickTop="1" thickBot="1" x14ac:dyDescent="0.25">
      <c r="A8" s="12" t="s">
        <v>9</v>
      </c>
      <c r="B8" s="4"/>
      <c r="C8" s="4"/>
      <c r="D8" s="4"/>
      <c r="E8" s="4"/>
      <c r="G8" s="5">
        <f t="shared" ref="G8:G25" si="0">C8-B8+E8-D8</f>
        <v>0</v>
      </c>
      <c r="H8" s="13">
        <f>G8/A29</f>
        <v>0</v>
      </c>
      <c r="I8" s="6">
        <f>A29-G8</f>
        <v>0.30208333333333331</v>
      </c>
      <c r="J8" s="13">
        <f>I8/A29</f>
        <v>1</v>
      </c>
      <c r="L8" s="17">
        <f>C4-B4+E4-D4+C5-B5+E5-D5+C6-B6+E6-D6+C7-B7+E7-D7+C8-B8+E8-D8</f>
        <v>0</v>
      </c>
      <c r="M8" s="13">
        <f>L8/(A29*5)</f>
        <v>0</v>
      </c>
      <c r="N8" s="18">
        <f>A29*5-L8</f>
        <v>1.5104166666666665</v>
      </c>
      <c r="O8" s="13">
        <f>N8/(A29*5)</f>
        <v>1</v>
      </c>
    </row>
    <row r="9" spans="1:22" ht="15" customHeight="1" thickTop="1" thickBot="1" x14ac:dyDescent="0.25">
      <c r="A9" s="12" t="s">
        <v>10</v>
      </c>
      <c r="B9" s="4"/>
      <c r="C9" s="4"/>
      <c r="D9" s="4"/>
      <c r="E9" s="4"/>
      <c r="G9" s="5">
        <f t="shared" si="0"/>
        <v>0</v>
      </c>
      <c r="H9" s="13">
        <f>G9/A29</f>
        <v>0</v>
      </c>
      <c r="I9" s="6">
        <f>A29-G9</f>
        <v>0.30208333333333331</v>
      </c>
      <c r="J9" s="13">
        <f>I9/A29</f>
        <v>1</v>
      </c>
      <c r="L9" s="17">
        <f>C4-B4+E4-D4+C5-B5+E5-D5+C6-B6+E6-D6+C7-B7+E7-D7+C8-B8+E8-D8+C9-B9+E9-D9</f>
        <v>0</v>
      </c>
      <c r="M9" s="13">
        <f>L9/(A29*6)</f>
        <v>0</v>
      </c>
      <c r="N9" s="18">
        <f>A29*6-L9</f>
        <v>1.8125</v>
      </c>
      <c r="O9" s="13">
        <f>N9/(A29*6)</f>
        <v>1</v>
      </c>
      <c r="U9" s="2"/>
      <c r="V9" s="2"/>
    </row>
    <row r="10" spans="1:22" ht="15" customHeight="1" thickTop="1" thickBot="1" x14ac:dyDescent="0.25">
      <c r="A10" s="12" t="s">
        <v>11</v>
      </c>
      <c r="B10" s="4"/>
      <c r="C10" s="4"/>
      <c r="D10" s="4"/>
      <c r="E10" s="4"/>
      <c r="G10" s="5">
        <f t="shared" si="0"/>
        <v>0</v>
      </c>
      <c r="H10" s="13">
        <f>G10/A29</f>
        <v>0</v>
      </c>
      <c r="I10" s="6">
        <f>A29-G10</f>
        <v>0.30208333333333331</v>
      </c>
      <c r="J10" s="13">
        <f>I10/A29</f>
        <v>1</v>
      </c>
      <c r="L10" s="17">
        <f>C4-B4+E4-D4+C5-B5+E5-D5+C6-B6+E6-D6+C7-B7+E7-D7+C8-B8+E8-D8+C9-B9+E9-D9+C10-B10+E10-D10</f>
        <v>0</v>
      </c>
      <c r="M10" s="13">
        <f>L10/(A29*7)</f>
        <v>0</v>
      </c>
      <c r="N10" s="18">
        <f>A29*7-L10</f>
        <v>2.114583333333333</v>
      </c>
      <c r="O10" s="13">
        <f>N10/(A29*7)</f>
        <v>1</v>
      </c>
    </row>
    <row r="11" spans="1:22" ht="15" customHeight="1" thickTop="1" thickBot="1" x14ac:dyDescent="0.25">
      <c r="A11" s="12" t="s">
        <v>12</v>
      </c>
      <c r="B11" s="4"/>
      <c r="C11" s="4"/>
      <c r="D11" s="4"/>
      <c r="E11" s="4"/>
      <c r="G11" s="5">
        <f t="shared" si="0"/>
        <v>0</v>
      </c>
      <c r="H11" s="13">
        <f>G11/A29</f>
        <v>0</v>
      </c>
      <c r="I11" s="6">
        <f>A29-G11</f>
        <v>0.30208333333333331</v>
      </c>
      <c r="J11" s="13">
        <f>I11/A29</f>
        <v>1</v>
      </c>
      <c r="L11" s="17">
        <f>C4-B4+E4-D4+C5-B5+E5-D5+C6-B6+E6-D6+C7-B7+E7-D7+C8-B8+E8-D8+C9-B9+E9-D9+C10-B10+E10-D10+C11-B11+E11-D11</f>
        <v>0</v>
      </c>
      <c r="M11" s="13">
        <f>L11/(A29*8)</f>
        <v>0</v>
      </c>
      <c r="N11" s="18">
        <f>A29*8-L11</f>
        <v>2.4166666666666665</v>
      </c>
      <c r="O11" s="13">
        <f>N11/(A29*8)</f>
        <v>1</v>
      </c>
    </row>
    <row r="12" spans="1:22" ht="15" customHeight="1" thickTop="1" thickBot="1" x14ac:dyDescent="0.25">
      <c r="A12" s="12" t="s">
        <v>14</v>
      </c>
      <c r="B12" s="4"/>
      <c r="C12" s="4"/>
      <c r="D12" s="4"/>
      <c r="E12" s="4"/>
      <c r="G12" s="5">
        <f t="shared" si="0"/>
        <v>0</v>
      </c>
      <c r="H12" s="13">
        <f>G12/A29</f>
        <v>0</v>
      </c>
      <c r="I12" s="6">
        <f>A29-G12</f>
        <v>0.30208333333333331</v>
      </c>
      <c r="J12" s="13">
        <f>I12/A29</f>
        <v>1</v>
      </c>
      <c r="L12" s="17">
        <f>C4-B4+E4-D4+C5-B5+E5-D5+C6-B6+E6-D6+C7-B7+E7-D7+C8-B8+E8-D8+C9-B9+E9-D9+C10-B10+E10-D10+C11-B11+E11-D11+C12-B12+E12-D12</f>
        <v>0</v>
      </c>
      <c r="M12" s="13">
        <f>L12/(A29*9)</f>
        <v>0</v>
      </c>
      <c r="N12" s="18">
        <f>A29*9-L12</f>
        <v>2.71875</v>
      </c>
      <c r="O12" s="13">
        <f>N12/(A29*9)</f>
        <v>1</v>
      </c>
    </row>
    <row r="13" spans="1:22" ht="15" customHeight="1" thickTop="1" thickBot="1" x14ac:dyDescent="0.25">
      <c r="A13" s="12" t="s">
        <v>15</v>
      </c>
      <c r="B13" s="4"/>
      <c r="C13" s="4"/>
      <c r="D13" s="4"/>
      <c r="E13" s="4"/>
      <c r="G13" s="5">
        <f t="shared" si="0"/>
        <v>0</v>
      </c>
      <c r="H13" s="13">
        <f>G13/A29</f>
        <v>0</v>
      </c>
      <c r="I13" s="6">
        <f>A29-G13</f>
        <v>0.30208333333333331</v>
      </c>
      <c r="J13" s="13">
        <f>I13/A29</f>
        <v>1</v>
      </c>
      <c r="L13" s="17">
        <f>C4-B4+E4-D4+C5-B5+E5-D5+C6-B6+E6-D6+C7-B7+E7-D7+C8-B8+E8-D8+C9-B9+E9-D9+C10-B10+E10-D10+C11-B11+E11-D11+C12-B12+E12-D12+C13-B13+E13-D13</f>
        <v>0</v>
      </c>
      <c r="M13" s="13">
        <f>L13/(A29*10)</f>
        <v>0</v>
      </c>
      <c r="N13" s="18">
        <f>A29*10-L13</f>
        <v>3.020833333333333</v>
      </c>
      <c r="O13" s="13">
        <f>N13/(A29*10)</f>
        <v>1</v>
      </c>
    </row>
    <row r="14" spans="1:22" ht="15" customHeight="1" thickTop="1" thickBot="1" x14ac:dyDescent="0.25">
      <c r="A14" s="12" t="s">
        <v>16</v>
      </c>
      <c r="B14" s="4"/>
      <c r="C14" s="4"/>
      <c r="D14" s="4"/>
      <c r="E14" s="4"/>
      <c r="G14" s="5">
        <f t="shared" si="0"/>
        <v>0</v>
      </c>
      <c r="H14" s="13">
        <f>G14/A29</f>
        <v>0</v>
      </c>
      <c r="I14" s="6">
        <f>A29-G14</f>
        <v>0.30208333333333331</v>
      </c>
      <c r="J14" s="13">
        <f>I14/A29</f>
        <v>1</v>
      </c>
      <c r="L14" s="17">
        <f>C4-B4+E4-D4+C5-B5+E5-D5+C6-B6+E6-D6+C7-B7+E7-D7+C8-B8+E8-D8+C9-B9+E9-D9+C10-B10+E10-D10+C11-B11+E11-D11+C12-B12+E12-D12+C13-B13+E13-D13+C14-B14+E14-D14</f>
        <v>0</v>
      </c>
      <c r="M14" s="13">
        <f>L14/(A29*11)</f>
        <v>0</v>
      </c>
      <c r="N14" s="18">
        <f>A29*11-L14</f>
        <v>3.3229166666666665</v>
      </c>
      <c r="O14" s="13">
        <f>N14/(A29*11)</f>
        <v>1</v>
      </c>
    </row>
    <row r="15" spans="1:22" ht="15" customHeight="1" thickTop="1" thickBot="1" x14ac:dyDescent="0.25">
      <c r="A15" s="12" t="s">
        <v>17</v>
      </c>
      <c r="B15" s="4"/>
      <c r="C15" s="4"/>
      <c r="D15" s="4"/>
      <c r="E15" s="4"/>
      <c r="G15" s="5">
        <f t="shared" si="0"/>
        <v>0</v>
      </c>
      <c r="H15" s="13">
        <f>G15/A29</f>
        <v>0</v>
      </c>
      <c r="I15" s="6">
        <f>A29-G15</f>
        <v>0.30208333333333331</v>
      </c>
      <c r="J15" s="13">
        <f>I15/A29</f>
        <v>1</v>
      </c>
      <c r="L15" s="17">
        <f>C4-B4+E4-D4+C5-B5+E5-D5+C6-B6+E6-D6+C7-B7+E7-D7+C8-B8+E8-D8+C9-B9+E9-D9+C10-B10+E10-D10+C11-B11+E11-D11+C12-B12+E12-D12+C13-B13+E13-D13+C14-B14+E14-D14+C15-B15+E15-D15</f>
        <v>0</v>
      </c>
      <c r="M15" s="13">
        <f>L15/(A29*12)</f>
        <v>0</v>
      </c>
      <c r="N15" s="18">
        <f>A29*12-L15</f>
        <v>3.625</v>
      </c>
      <c r="O15" s="13">
        <f>N15/(A29*12)</f>
        <v>1</v>
      </c>
    </row>
    <row r="16" spans="1:22" ht="15" customHeight="1" thickTop="1" thickBot="1" x14ac:dyDescent="0.25">
      <c r="A16" s="12" t="s">
        <v>18</v>
      </c>
      <c r="B16" s="4"/>
      <c r="C16" s="4"/>
      <c r="D16" s="4"/>
      <c r="E16" s="4"/>
      <c r="G16" s="5">
        <f t="shared" si="0"/>
        <v>0</v>
      </c>
      <c r="H16" s="13">
        <f>G16/A29</f>
        <v>0</v>
      </c>
      <c r="I16" s="6">
        <f>A29-G16</f>
        <v>0.30208333333333331</v>
      </c>
      <c r="J16" s="13">
        <f>I16/A29</f>
        <v>1</v>
      </c>
      <c r="L16" s="17">
        <f>C4-B4+E4-D4+C5-B5+E5-D5+C6-B6+E6-D6+C7-B7+E7-D7+C8-B8+E8-D8+C9-B9+E9-D9+C10-B10+E10-D10+C11-B11+E11-D11+C12-B12+E12-D12+C13-B13+E13-D13+C14-B14+E14-D14+C15-B15+E15-D15+C16-B16+E16-D16</f>
        <v>0</v>
      </c>
      <c r="M16" s="13">
        <f>L16/(A29*13)</f>
        <v>0</v>
      </c>
      <c r="N16" s="18">
        <f>A29*13-L16</f>
        <v>3.927083333333333</v>
      </c>
      <c r="O16" s="13">
        <f>N16/(A29*13)</f>
        <v>1</v>
      </c>
    </row>
    <row r="17" spans="1:18" ht="15" customHeight="1" thickTop="1" thickBot="1" x14ac:dyDescent="0.25">
      <c r="A17" s="12" t="s">
        <v>19</v>
      </c>
      <c r="B17" s="4"/>
      <c r="C17" s="4"/>
      <c r="D17" s="4"/>
      <c r="E17" s="4"/>
      <c r="G17" s="5">
        <f t="shared" si="0"/>
        <v>0</v>
      </c>
      <c r="H17" s="13">
        <f>G17/A29</f>
        <v>0</v>
      </c>
      <c r="I17" s="6">
        <f>A29-G17</f>
        <v>0.30208333333333331</v>
      </c>
      <c r="J17" s="13">
        <f>I17/A29</f>
        <v>1</v>
      </c>
      <c r="L17" s="17">
        <f>C4-B4+E4-D4+C5-B5+E5-D5+C6-B6+E6-D6+C7-B7+E7-D7+C8-B8+E8-D8+C9-B9+E9-D9+C10-B10+E10-D10+C11-B11+E11-D11+C12-B12+E12-D12+C13-B13+E13-D13+C14-B14+E14-D14+C15-B15+E15-D15+C16-B16+E16-D16+C17-B17+E17-D17</f>
        <v>0</v>
      </c>
      <c r="M17" s="13">
        <f>L17/(A29*14)</f>
        <v>0</v>
      </c>
      <c r="N17" s="18">
        <f>A29*14-L17</f>
        <v>4.2291666666666661</v>
      </c>
      <c r="O17" s="13">
        <f>N17/(A29*14)</f>
        <v>1</v>
      </c>
    </row>
    <row r="18" spans="1:18" ht="15" customHeight="1" thickTop="1" thickBot="1" x14ac:dyDescent="0.25">
      <c r="A18" s="12" t="s">
        <v>20</v>
      </c>
      <c r="B18" s="4"/>
      <c r="C18" s="4"/>
      <c r="D18" s="4"/>
      <c r="E18" s="4"/>
      <c r="G18" s="5">
        <f t="shared" si="0"/>
        <v>0</v>
      </c>
      <c r="H18" s="13">
        <f>G18/A29</f>
        <v>0</v>
      </c>
      <c r="I18" s="6">
        <f>A29-G18</f>
        <v>0.30208333333333331</v>
      </c>
      <c r="J18" s="13">
        <f>I18/A29</f>
        <v>1</v>
      </c>
      <c r="L18" s="17">
        <f>C4-B4+E4-D4+C5-B5+E5-D5+C6-B6+E6-D6+C7-B7+E7-D7+C8-B8+E8-D8+C9-B9+E9-D9+C10-B10+E10-D10+C11-B11+E11-D11+C12-B12+E12-D12+C13-B13+E13-D13+C14-B14+E14-D14+C15-B15+E15-D15+C16-B16+E16-D16+C17-B17+E17-D17+C18-B18+E18-D18</f>
        <v>0</v>
      </c>
      <c r="M18" s="13">
        <f>L18/(A29*15)</f>
        <v>0</v>
      </c>
      <c r="N18" s="18">
        <f>A29*15-L18</f>
        <v>4.53125</v>
      </c>
      <c r="O18" s="13">
        <f>N18/(A29*15)</f>
        <v>1</v>
      </c>
    </row>
    <row r="19" spans="1:18" ht="15" customHeight="1" thickTop="1" thickBot="1" x14ac:dyDescent="0.25">
      <c r="A19" s="12" t="s">
        <v>21</v>
      </c>
      <c r="B19" s="4"/>
      <c r="C19" s="4"/>
      <c r="D19" s="4"/>
      <c r="E19" s="4"/>
      <c r="G19" s="5">
        <f t="shared" si="0"/>
        <v>0</v>
      </c>
      <c r="H19" s="13">
        <f>G19/A29</f>
        <v>0</v>
      </c>
      <c r="I19" s="6">
        <f>A29-G19</f>
        <v>0.30208333333333331</v>
      </c>
      <c r="J19" s="13">
        <f>I19/A29</f>
        <v>1</v>
      </c>
      <c r="L19" s="17">
        <f>C4-B4+E4-D4+C5-B5+E5-D5+C6-B6+E6-D6+C7-B7+E7-D7+C8-B8+E8-D8+C9-B9+E9-D9+C10-B10+E10-D10+C11-B11+E11-D11+C12-B12+E12-D12+C13-B13+E13-D13+C14-B14+E14-D14+C15-B15+E15-D15+C16-B16+E16-D16+C17-B17+E17-D17+C18-B18+E18-D18+C19-B19+E19-D19</f>
        <v>0</v>
      </c>
      <c r="M19" s="13">
        <f>L19/(A29*16)</f>
        <v>0</v>
      </c>
      <c r="N19" s="18">
        <f>A29*16-L19</f>
        <v>4.833333333333333</v>
      </c>
      <c r="O19" s="13">
        <f>N19/(A29*16)</f>
        <v>1</v>
      </c>
    </row>
    <row r="20" spans="1:18" ht="15" customHeight="1" thickTop="1" thickBot="1" x14ac:dyDescent="0.25">
      <c r="A20" s="12" t="s">
        <v>22</v>
      </c>
      <c r="B20" s="4"/>
      <c r="C20" s="4"/>
      <c r="D20" s="4"/>
      <c r="E20" s="4"/>
      <c r="G20" s="5">
        <f t="shared" si="0"/>
        <v>0</v>
      </c>
      <c r="H20" s="13">
        <f>G20/A29</f>
        <v>0</v>
      </c>
      <c r="I20" s="6">
        <f>A29-G20</f>
        <v>0.30208333333333331</v>
      </c>
      <c r="J20" s="13">
        <f>I20/A29</f>
        <v>1</v>
      </c>
      <c r="L20" s="17">
        <f>C4-B4+E4-D4+C5-B5+E5-D5+C6-B6+E6-D6+C7-B7+E7-D7+C8-B8+E8-D8+C9-B9+E9-D9+C10-B10+E10-D10+C11-B11+E11-D11+C12-B12+E12-D12+C13-B13+E13-D13+C14-B14+E14-D14+C15-B15+E15-D15+C16-B16+E16-D16+C17-B17+E17-D17+C18-B18+E18-D18+C19-B19+E19-D19+C20-B20+E20-D20</f>
        <v>0</v>
      </c>
      <c r="M20" s="13">
        <f>L20/(A29*17)</f>
        <v>0</v>
      </c>
      <c r="N20" s="18">
        <f>A29*17-L20</f>
        <v>5.1354166666666661</v>
      </c>
      <c r="O20" s="13">
        <f>N20/(A29*17)</f>
        <v>1</v>
      </c>
    </row>
    <row r="21" spans="1:18" ht="15" customHeight="1" thickTop="1" thickBot="1" x14ac:dyDescent="0.25">
      <c r="A21" s="12" t="s">
        <v>23</v>
      </c>
      <c r="B21" s="4"/>
      <c r="C21" s="4"/>
      <c r="D21" s="4"/>
      <c r="E21" s="4"/>
      <c r="G21" s="5">
        <f t="shared" si="0"/>
        <v>0</v>
      </c>
      <c r="H21" s="13">
        <f>G21/A29</f>
        <v>0</v>
      </c>
      <c r="I21" s="6">
        <f>A29-G21</f>
        <v>0.30208333333333331</v>
      </c>
      <c r="J21" s="13">
        <f>I21/A29</f>
        <v>1</v>
      </c>
      <c r="L21" s="17">
        <f>C4-B4+E4-D4+C5-B5+E5-D5+C6-B6+E6-D6+C7-B7+E7-D7+C8-B8+E8-D8+C9-B9+E9-D9+C10-B10+E10-D10+C11-B11+E11-D11+C12-B12+E12-D12+C13-B13+E13-D13+C14-B14+E14-D14+C15-B15+E15-D15+C16-B16+E16-D16+C17-B17+E17-D17+C18-B18+E18-D18+C19-B19+E19-D19+C20-B20+E20-D20+C21-B21+E21-D21</f>
        <v>0</v>
      </c>
      <c r="M21" s="13">
        <f>L21/(A29*18)</f>
        <v>0</v>
      </c>
      <c r="N21" s="18">
        <f>A29*18-L21</f>
        <v>5.4375</v>
      </c>
      <c r="O21" s="13">
        <f>N21/(A29*18)</f>
        <v>1</v>
      </c>
    </row>
    <row r="22" spans="1:18" ht="15" customHeight="1" thickTop="1" thickBot="1" x14ac:dyDescent="0.25">
      <c r="A22" s="12" t="s">
        <v>24</v>
      </c>
      <c r="B22" s="4"/>
      <c r="C22" s="4"/>
      <c r="D22" s="4"/>
      <c r="E22" s="4"/>
      <c r="G22" s="5">
        <f t="shared" si="0"/>
        <v>0</v>
      </c>
      <c r="H22" s="13">
        <f>G22/A29</f>
        <v>0</v>
      </c>
      <c r="I22" s="6">
        <f>A29-G22</f>
        <v>0.30208333333333331</v>
      </c>
      <c r="J22" s="13">
        <f>I22/A29</f>
        <v>1</v>
      </c>
      <c r="L22" s="17">
        <f>C4-B4+E4-D4+C5-B5+E5-D5+C6-B6+E6-D6+C7-B7+E7-D7+C8-B8+E8-D8+C9-B9+E9-D9+C10-B10+E10-D10+C11-B11+E11-D11+C12-B12+E12-D12+C13-B13+E13-D13+C14-B14+E14-D14+C15-B15+E15-D15+C16-B16+E16-D16+C17-B17+E17-D17+C18-B18+E18-D18+C19-B19+E19-D19+C20-B20+E20-D20+C21-B21+E21-D21+C22-B22+E22-D22</f>
        <v>0</v>
      </c>
      <c r="M22" s="13">
        <f>L22/(A29*19)</f>
        <v>0</v>
      </c>
      <c r="N22" s="18">
        <f>A29*19-L22</f>
        <v>5.739583333333333</v>
      </c>
      <c r="O22" s="13">
        <f>N22/(A29*19)</f>
        <v>1</v>
      </c>
    </row>
    <row r="23" spans="1:18" ht="15" customHeight="1" thickTop="1" thickBot="1" x14ac:dyDescent="0.25">
      <c r="A23" s="12" t="s">
        <v>25</v>
      </c>
      <c r="B23" s="4"/>
      <c r="C23" s="4"/>
      <c r="D23" s="4"/>
      <c r="E23" s="4"/>
      <c r="G23" s="5">
        <f t="shared" si="0"/>
        <v>0</v>
      </c>
      <c r="H23" s="13">
        <f>G23/A29</f>
        <v>0</v>
      </c>
      <c r="I23" s="6">
        <f>A29-G23</f>
        <v>0.30208333333333331</v>
      </c>
      <c r="J23" s="13">
        <f>I23/A29</f>
        <v>1</v>
      </c>
      <c r="L23" s="17">
        <f>C4-B4+E4-D4+C5-B5+E5-D5+C6-B6+E6-D6+C7-B7+E7-D7+C8-B8+E8-D8+C9-B9+E9-D9+C10-B10+E10-D10+C11-B11+E11-D11+C12-B12+E12-D12+C13-B13+E13-D13+C14-B14+E14-D14+C15-B15+E15-D15+C16-B16+E16-D16+C17-B17+E17-D17+C18-B18+E18-D18+C19-B19+E19-D19+C20-B20+E20-D20+C21-B21+E21-D21+C22-B22+E22-D22+C23-B23+E23-D23</f>
        <v>0</v>
      </c>
      <c r="M23" s="13">
        <f>L23/(A29*20)</f>
        <v>0</v>
      </c>
      <c r="N23" s="18">
        <f>A29*20-L23</f>
        <v>6.0416666666666661</v>
      </c>
      <c r="O23" s="13">
        <f>N23/(A29*20)</f>
        <v>1</v>
      </c>
    </row>
    <row r="24" spans="1:18" ht="15" customHeight="1" thickTop="1" thickBot="1" x14ac:dyDescent="0.25">
      <c r="A24" s="12" t="s">
        <v>26</v>
      </c>
      <c r="B24" s="4"/>
      <c r="C24" s="4"/>
      <c r="D24" s="4"/>
      <c r="E24" s="4"/>
      <c r="G24" s="5">
        <f t="shared" si="0"/>
        <v>0</v>
      </c>
      <c r="H24" s="13">
        <f>G24/A29</f>
        <v>0</v>
      </c>
      <c r="I24" s="6">
        <f>A29-G24</f>
        <v>0.30208333333333331</v>
      </c>
      <c r="J24" s="13">
        <f>I24/A29</f>
        <v>1</v>
      </c>
      <c r="L24" s="17">
        <f>C4-B4+E4-D4+C5-B5+E5-D5+C6-B6+E6-D6+C7-B7+E7-D7+C8-B8+E8-D8+C9-B9+E9-D9+C10-B10+E10-D10+C11-B11+E11-D11+C12-B12+E12-D12+C13-B13+E13-D13+C14-B14+E14-D14+C15-B15+E15-D15+C16-B16+E16-D16+C17-B17+E17-D17+C18-B18+E18-D18+C19-B19+E19-D19+C20-B20+E20-D20+C21-B21+E21-D21+C22-B22+E22-D22+C23-B23+E23-D23+C24-B24+E24-D24</f>
        <v>0</v>
      </c>
      <c r="M24" s="13">
        <f>L24/(A29*21)</f>
        <v>0</v>
      </c>
      <c r="N24" s="18">
        <f>A29*21-L24</f>
        <v>6.34375</v>
      </c>
      <c r="O24" s="13">
        <f>N24/(A29*21)</f>
        <v>1</v>
      </c>
    </row>
    <row r="25" spans="1:18" ht="15" customHeight="1" thickTop="1" thickBot="1" x14ac:dyDescent="0.25">
      <c r="A25" s="12" t="s">
        <v>13</v>
      </c>
      <c r="B25" s="4"/>
      <c r="C25" s="4"/>
      <c r="D25" s="4"/>
      <c r="E25" s="4"/>
      <c r="G25" s="5">
        <f t="shared" si="0"/>
        <v>0</v>
      </c>
      <c r="H25" s="13">
        <f>G25/A29</f>
        <v>0</v>
      </c>
      <c r="I25" s="6">
        <f>A29-G25</f>
        <v>0.30208333333333331</v>
      </c>
      <c r="J25" s="13">
        <f>I25/A29</f>
        <v>1</v>
      </c>
      <c r="L25" s="17">
        <f>C4-B4+E4-D4+C5-B5+E5-D5+C6-B6+E6-D6+C7-B7+E7-D7+C8-B8+E8-D8+C9-B9+E9-D9+C10-B10+E10-D10+C11-B11+E11-D11+C12-B12+E12-D12+C13-B13+E13-D13+C14-B14+E14-D14+C15-B15+E15-D15+C16-B16+E16-D16+C17-B17+E17-D17+C18-B18+E18-D18+C19-B19+E19-D19+C20-B20+E20-D20+C21-B21+E21-D21+C22-B22+E22-D22+C23-B23+E23-D23+C24-B24+E24-D24+C25-B25+E25-D25</f>
        <v>0</v>
      </c>
      <c r="M25" s="13">
        <f>L25/(A29*22)</f>
        <v>0</v>
      </c>
      <c r="N25" s="18">
        <f>A29*22-L25</f>
        <v>6.645833333333333</v>
      </c>
      <c r="O25" s="13">
        <f>N25/(A29*22)</f>
        <v>1</v>
      </c>
    </row>
    <row r="26" spans="1:18" ht="15" customHeight="1" thickTop="1" x14ac:dyDescent="0.2"/>
    <row r="29" spans="1:18" ht="15" customHeight="1" x14ac:dyDescent="0.2">
      <c r="A29" s="11">
        <v>0.30208333333333331</v>
      </c>
      <c r="Q29" s="11">
        <v>0.375</v>
      </c>
      <c r="R29" s="11">
        <v>0.65625</v>
      </c>
    </row>
    <row r="30" spans="1:18" ht="15" customHeight="1" x14ac:dyDescent="0.2">
      <c r="A30" s="11">
        <f>22*A29</f>
        <v>6.645833333333333</v>
      </c>
      <c r="Q30" s="11">
        <v>0.37569444444444444</v>
      </c>
      <c r="R30" s="11">
        <v>0.65694444444444444</v>
      </c>
    </row>
    <row r="31" spans="1:18" ht="15" customHeight="1" x14ac:dyDescent="0.2">
      <c r="A31" s="11">
        <f>A30/100</f>
        <v>6.6458333333333328E-2</v>
      </c>
      <c r="Q31" s="11">
        <v>0.37638888888888888</v>
      </c>
      <c r="R31" s="11">
        <v>0.65763888888888899</v>
      </c>
    </row>
    <row r="32" spans="1:18" ht="15" customHeight="1" x14ac:dyDescent="0.2">
      <c r="A32" s="11"/>
      <c r="Q32" s="11">
        <v>0.37708333333333299</v>
      </c>
      <c r="R32" s="11">
        <v>0.65833333333333299</v>
      </c>
    </row>
    <row r="33" spans="17:18" ht="15" customHeight="1" x14ac:dyDescent="0.2">
      <c r="Q33" s="11">
        <v>0.37777777777777799</v>
      </c>
      <c r="R33" s="11">
        <v>0.65902777777777799</v>
      </c>
    </row>
    <row r="34" spans="17:18" ht="15" customHeight="1" x14ac:dyDescent="0.2">
      <c r="Q34" s="11">
        <v>0.37847222222222199</v>
      </c>
      <c r="R34" s="11">
        <v>0.65972222222222199</v>
      </c>
    </row>
    <row r="35" spans="17:18" ht="15" customHeight="1" x14ac:dyDescent="0.2">
      <c r="Q35" s="11">
        <v>0.37916666666666698</v>
      </c>
      <c r="R35" s="11">
        <v>0.66041666666666698</v>
      </c>
    </row>
    <row r="36" spans="17:18" ht="15" customHeight="1" x14ac:dyDescent="0.2">
      <c r="Q36" s="11">
        <v>0.37986111111111098</v>
      </c>
      <c r="R36" s="11">
        <v>0.66111111111111098</v>
      </c>
    </row>
    <row r="37" spans="17:18" ht="15" customHeight="1" x14ac:dyDescent="0.2">
      <c r="Q37" s="11">
        <v>0.38055555555555598</v>
      </c>
      <c r="R37" s="11">
        <v>0.66180555555555598</v>
      </c>
    </row>
    <row r="38" spans="17:18" ht="15" customHeight="1" x14ac:dyDescent="0.2">
      <c r="Q38" s="11">
        <v>0.38124999999999998</v>
      </c>
      <c r="R38" s="11">
        <v>0.66249999999999998</v>
      </c>
    </row>
    <row r="39" spans="17:18" ht="15" customHeight="1" x14ac:dyDescent="0.2">
      <c r="Q39" s="11">
        <v>0.38194444444444398</v>
      </c>
      <c r="R39" s="11">
        <v>0.66319444444444398</v>
      </c>
    </row>
    <row r="40" spans="17:18" ht="15" customHeight="1" x14ac:dyDescent="0.2">
      <c r="Q40" s="11">
        <v>0.38263888888888897</v>
      </c>
      <c r="R40" s="11">
        <v>0.66388888888888897</v>
      </c>
    </row>
    <row r="41" spans="17:18" ht="15" customHeight="1" x14ac:dyDescent="0.2">
      <c r="Q41" s="11">
        <v>0.38333333333333303</v>
      </c>
      <c r="R41" s="11">
        <v>0.66458333333333297</v>
      </c>
    </row>
    <row r="42" spans="17:18" ht="15" customHeight="1" x14ac:dyDescent="0.2">
      <c r="Q42" s="11">
        <v>0.38402777777777802</v>
      </c>
      <c r="R42" s="11">
        <v>0.66527777777777797</v>
      </c>
    </row>
    <row r="43" spans="17:18" ht="15" customHeight="1" x14ac:dyDescent="0.2">
      <c r="Q43" s="11">
        <v>0.38472222222222202</v>
      </c>
      <c r="R43" s="11">
        <v>0.66597222222222197</v>
      </c>
    </row>
    <row r="44" spans="17:18" ht="15" customHeight="1" x14ac:dyDescent="0.2">
      <c r="Q44" s="11">
        <v>0.38541666666666702</v>
      </c>
      <c r="R44" s="11">
        <v>0.66666666666666696</v>
      </c>
    </row>
    <row r="45" spans="17:18" ht="15" customHeight="1" x14ac:dyDescent="0.2">
      <c r="Q45" s="11">
        <v>0.38611111111111102</v>
      </c>
      <c r="R45" s="11">
        <v>0.66736111111111096</v>
      </c>
    </row>
    <row r="46" spans="17:18" ht="15" customHeight="1" x14ac:dyDescent="0.2">
      <c r="Q46" s="11">
        <v>0.38680555555555601</v>
      </c>
      <c r="R46" s="11">
        <v>0.66805555555555596</v>
      </c>
    </row>
    <row r="47" spans="17:18" ht="15" customHeight="1" x14ac:dyDescent="0.2">
      <c r="Q47" s="11">
        <v>0.38750000000000001</v>
      </c>
      <c r="R47" s="11">
        <v>0.66874999999999996</v>
      </c>
    </row>
    <row r="48" spans="17:18" ht="15" customHeight="1" x14ac:dyDescent="0.2">
      <c r="Q48" s="11">
        <v>0.38819444444444401</v>
      </c>
      <c r="R48" s="11">
        <v>0.66944444444444395</v>
      </c>
    </row>
    <row r="49" spans="17:18" ht="15" customHeight="1" x14ac:dyDescent="0.2">
      <c r="Q49" s="11">
        <v>0.38888888888888901</v>
      </c>
      <c r="R49" s="11">
        <v>0.67013888888888895</v>
      </c>
    </row>
    <row r="50" spans="17:18" ht="15" customHeight="1" x14ac:dyDescent="0.2">
      <c r="Q50" s="11">
        <v>0.389583333333333</v>
      </c>
      <c r="R50" s="11">
        <v>0.67083333333333295</v>
      </c>
    </row>
    <row r="51" spans="17:18" ht="15" customHeight="1" x14ac:dyDescent="0.2">
      <c r="Q51" s="11">
        <v>0.390277777777778</v>
      </c>
      <c r="R51" s="11">
        <v>0.67152777777777795</v>
      </c>
    </row>
    <row r="52" spans="17:18" ht="15" customHeight="1" x14ac:dyDescent="0.2">
      <c r="Q52" s="11">
        <v>0.390972222222222</v>
      </c>
      <c r="R52" s="11">
        <v>0.67222222222222205</v>
      </c>
    </row>
    <row r="53" spans="17:18" ht="15" customHeight="1" x14ac:dyDescent="0.2">
      <c r="Q53" s="11">
        <v>0.391666666666667</v>
      </c>
      <c r="R53" s="11">
        <v>0.67291666666666705</v>
      </c>
    </row>
    <row r="54" spans="17:18" ht="15" customHeight="1" x14ac:dyDescent="0.2">
      <c r="Q54" s="11">
        <v>0.39236111111111099</v>
      </c>
      <c r="R54" s="11">
        <v>0.67361111111111105</v>
      </c>
    </row>
    <row r="55" spans="17:18" ht="15" customHeight="1" x14ac:dyDescent="0.2">
      <c r="Q55" s="11">
        <v>0.39305555555555499</v>
      </c>
      <c r="R55" s="11">
        <v>0.67430555555555505</v>
      </c>
    </row>
    <row r="56" spans="17:18" ht="15" customHeight="1" x14ac:dyDescent="0.2">
      <c r="Q56" s="11">
        <v>0.39374999999999999</v>
      </c>
      <c r="R56" s="11">
        <v>0.67500000000000004</v>
      </c>
    </row>
    <row r="57" spans="17:18" ht="15" customHeight="1" x14ac:dyDescent="0.2">
      <c r="Q57" s="11">
        <v>0.39444444444444399</v>
      </c>
      <c r="R57" s="11">
        <v>0.67569444444444404</v>
      </c>
    </row>
    <row r="58" spans="17:18" ht="15" customHeight="1" x14ac:dyDescent="0.2">
      <c r="Q58" s="11">
        <v>0.39513888888888898</v>
      </c>
      <c r="R58" s="11">
        <v>0.67638888888888904</v>
      </c>
    </row>
    <row r="59" spans="17:18" ht="15" customHeight="1" x14ac:dyDescent="0.2">
      <c r="Q59" s="11">
        <v>0.39583333333333298</v>
      </c>
      <c r="R59" s="11">
        <v>0.67708333333333304</v>
      </c>
    </row>
    <row r="60" spans="17:18" ht="15" customHeight="1" x14ac:dyDescent="0.2">
      <c r="Q60" s="11">
        <v>0.39652777777777798</v>
      </c>
      <c r="R60" s="11">
        <v>0.67777777777777803</v>
      </c>
    </row>
    <row r="61" spans="17:18" ht="15" customHeight="1" x14ac:dyDescent="0.2">
      <c r="Q61" s="11">
        <v>0.39722222222222198</v>
      </c>
      <c r="R61" s="11">
        <v>0.67847222222222203</v>
      </c>
    </row>
    <row r="62" spans="17:18" ht="15" customHeight="1" x14ac:dyDescent="0.2">
      <c r="Q62" s="11">
        <v>0.39791666666666697</v>
      </c>
      <c r="R62" s="11">
        <v>0.67916666666666703</v>
      </c>
    </row>
    <row r="63" spans="17:18" ht="15" customHeight="1" x14ac:dyDescent="0.2">
      <c r="Q63" s="11">
        <v>0.39861111111111103</v>
      </c>
      <c r="R63" s="11">
        <v>0.67986111111111103</v>
      </c>
    </row>
    <row r="64" spans="17:18" ht="15" customHeight="1" x14ac:dyDescent="0.2">
      <c r="Q64" s="11">
        <v>0.39930555555555602</v>
      </c>
      <c r="R64" s="11">
        <v>0.68055555555555503</v>
      </c>
    </row>
    <row r="65" spans="17:18" ht="15" customHeight="1" x14ac:dyDescent="0.2">
      <c r="Q65" s="11">
        <v>0.4</v>
      </c>
      <c r="R65" s="11">
        <v>0.68125000000000002</v>
      </c>
    </row>
    <row r="66" spans="17:18" ht="15" customHeight="1" x14ac:dyDescent="0.2">
      <c r="Q66" s="11">
        <v>0.40069444444444402</v>
      </c>
      <c r="R66" s="11">
        <v>0.68194444444444402</v>
      </c>
    </row>
    <row r="67" spans="17:18" ht="15" customHeight="1" x14ac:dyDescent="0.2">
      <c r="Q67" s="11">
        <v>0.40138888888888902</v>
      </c>
      <c r="R67" s="11">
        <v>0.68263888888888902</v>
      </c>
    </row>
    <row r="68" spans="17:18" ht="15" customHeight="1" x14ac:dyDescent="0.2">
      <c r="Q68" s="11">
        <v>0.40208333333333302</v>
      </c>
      <c r="R68" s="11">
        <v>0.68333333333333302</v>
      </c>
    </row>
    <row r="69" spans="17:18" ht="15" customHeight="1" x14ac:dyDescent="0.2">
      <c r="Q69" s="11">
        <v>0.40277777777777801</v>
      </c>
      <c r="R69" s="11">
        <v>0.68402777777777801</v>
      </c>
    </row>
    <row r="70" spans="17:18" ht="15" customHeight="1" x14ac:dyDescent="0.2">
      <c r="Q70" s="11">
        <v>0.40347222222222201</v>
      </c>
      <c r="R70" s="11">
        <v>0.68472222222222201</v>
      </c>
    </row>
    <row r="71" spans="17:18" ht="15" customHeight="1" x14ac:dyDescent="0.2">
      <c r="Q71" s="11">
        <v>0.40416666666666701</v>
      </c>
      <c r="R71" s="11">
        <v>0.68541666666666701</v>
      </c>
    </row>
    <row r="72" spans="17:18" ht="15" customHeight="1" x14ac:dyDescent="0.2">
      <c r="Q72" s="11">
        <v>0.40486111111111101</v>
      </c>
      <c r="R72" s="11">
        <v>0.68611111111111101</v>
      </c>
    </row>
    <row r="73" spans="17:18" ht="15" customHeight="1" x14ac:dyDescent="0.2">
      <c r="Q73" s="11">
        <v>0.405555555555555</v>
      </c>
      <c r="R73" s="11">
        <v>0.686805555555555</v>
      </c>
    </row>
    <row r="74" spans="17:18" ht="15" customHeight="1" x14ac:dyDescent="0.2">
      <c r="Q74" s="11">
        <v>0.40625</v>
      </c>
      <c r="R74" s="11">
        <v>0.6875</v>
      </c>
    </row>
    <row r="75" spans="17:18" ht="15" customHeight="1" x14ac:dyDescent="0.2">
      <c r="Q75" s="11">
        <v>0.406944444444444</v>
      </c>
      <c r="R75" s="11">
        <v>0.688194444444444</v>
      </c>
    </row>
    <row r="76" spans="17:18" ht="15" customHeight="1" x14ac:dyDescent="0.2">
      <c r="Q76" s="11">
        <v>0.40763888888888899</v>
      </c>
      <c r="R76" s="11">
        <v>0.68888888888888899</v>
      </c>
    </row>
    <row r="77" spans="17:18" ht="15" customHeight="1" x14ac:dyDescent="0.2">
      <c r="Q77" s="11">
        <v>0.40833333333333299</v>
      </c>
      <c r="R77" s="11">
        <v>0.68958333333333299</v>
      </c>
    </row>
    <row r="78" spans="17:18" ht="15" customHeight="1" x14ac:dyDescent="0.2">
      <c r="Q78" s="11">
        <v>0.40902777777777799</v>
      </c>
      <c r="R78" s="11">
        <v>0.69027777777777799</v>
      </c>
    </row>
    <row r="79" spans="17:18" ht="15" customHeight="1" x14ac:dyDescent="0.2">
      <c r="Q79" s="11">
        <v>0.40972222222222199</v>
      </c>
      <c r="R79" s="11">
        <v>0.69097222222222199</v>
      </c>
    </row>
    <row r="80" spans="17:18" ht="15" customHeight="1" x14ac:dyDescent="0.2">
      <c r="Q80" s="11">
        <v>0.41041666666666599</v>
      </c>
      <c r="R80" s="11">
        <v>0.69166666666666698</v>
      </c>
    </row>
    <row r="81" spans="17:18" ht="15" customHeight="1" x14ac:dyDescent="0.2">
      <c r="Q81" s="11">
        <v>0.41111111111111098</v>
      </c>
      <c r="R81" s="11">
        <v>0.69236111111111098</v>
      </c>
    </row>
    <row r="82" spans="17:18" ht="15" customHeight="1" x14ac:dyDescent="0.2">
      <c r="Q82" s="11">
        <v>0.41180555555555498</v>
      </c>
      <c r="R82" s="11">
        <v>0.69305555555555498</v>
      </c>
    </row>
    <row r="83" spans="17:18" ht="15" customHeight="1" x14ac:dyDescent="0.2">
      <c r="Q83" s="11">
        <v>0.41249999999999998</v>
      </c>
      <c r="R83" s="11">
        <v>0.69374999999999998</v>
      </c>
    </row>
    <row r="84" spans="17:18" ht="15" customHeight="1" x14ac:dyDescent="0.2">
      <c r="Q84" s="11">
        <v>0.41319444444444398</v>
      </c>
      <c r="R84" s="11">
        <v>0.69444444444444398</v>
      </c>
    </row>
    <row r="85" spans="17:18" ht="15" customHeight="1" x14ac:dyDescent="0.2">
      <c r="Q85" s="11">
        <v>0.41388888888888897</v>
      </c>
      <c r="R85" s="11">
        <v>0.69513888888888897</v>
      </c>
    </row>
    <row r="86" spans="17:18" ht="15" customHeight="1" x14ac:dyDescent="0.2">
      <c r="Q86" s="11">
        <v>0.41458333333333303</v>
      </c>
      <c r="R86" s="11">
        <v>0.69583333333333297</v>
      </c>
    </row>
    <row r="87" spans="17:18" ht="15" customHeight="1" x14ac:dyDescent="0.2">
      <c r="Q87" s="11">
        <v>0.41527777777777802</v>
      </c>
      <c r="R87" s="11">
        <v>0.69652777777777797</v>
      </c>
    </row>
    <row r="88" spans="17:18" ht="15" customHeight="1" x14ac:dyDescent="0.2">
      <c r="Q88" s="11">
        <v>0.41597222222222202</v>
      </c>
      <c r="R88" s="11">
        <v>0.69722222222222197</v>
      </c>
    </row>
    <row r="89" spans="17:18" ht="15" customHeight="1" x14ac:dyDescent="0.2">
      <c r="Q89" s="11">
        <v>0.41666666666666702</v>
      </c>
      <c r="R89" s="11">
        <v>0.69791666666666696</v>
      </c>
    </row>
    <row r="90" spans="17:18" ht="15" customHeight="1" x14ac:dyDescent="0.2">
      <c r="Q90" s="11">
        <v>0.41736111111111102</v>
      </c>
      <c r="R90" s="11">
        <v>0.69861111111111096</v>
      </c>
    </row>
    <row r="91" spans="17:18" ht="15" customHeight="1" x14ac:dyDescent="0.2">
      <c r="Q91" s="11">
        <v>0.41805555555555501</v>
      </c>
      <c r="R91" s="11">
        <v>0.69930555555555496</v>
      </c>
    </row>
    <row r="92" spans="17:18" ht="15" customHeight="1" x14ac:dyDescent="0.2">
      <c r="Q92" s="11">
        <v>0.41875000000000001</v>
      </c>
      <c r="R92" s="11">
        <v>0.7</v>
      </c>
    </row>
    <row r="93" spans="17:18" ht="15" customHeight="1" x14ac:dyDescent="0.2">
      <c r="Q93" s="11">
        <v>0.41944444444444401</v>
      </c>
      <c r="R93" s="11">
        <v>0.70069444444444395</v>
      </c>
    </row>
    <row r="94" spans="17:18" ht="15" customHeight="1" x14ac:dyDescent="0.2">
      <c r="Q94" s="11">
        <v>0.42013888888888901</v>
      </c>
      <c r="R94" s="11">
        <v>0.70138888888888895</v>
      </c>
    </row>
    <row r="95" spans="17:18" ht="15" customHeight="1" x14ac:dyDescent="0.2">
      <c r="Q95" s="11">
        <v>0.420833333333333</v>
      </c>
      <c r="R95" s="11">
        <v>0.70208333333333295</v>
      </c>
    </row>
    <row r="96" spans="17:18" ht="15" customHeight="1" x14ac:dyDescent="0.2">
      <c r="Q96" s="11">
        <v>0.421527777777778</v>
      </c>
      <c r="R96" s="11">
        <v>0.70277777777777795</v>
      </c>
    </row>
    <row r="97" spans="17:18" ht="15" customHeight="1" x14ac:dyDescent="0.2">
      <c r="Q97" s="11">
        <v>0.422222222222222</v>
      </c>
      <c r="R97" s="11">
        <v>0.70347222222222205</v>
      </c>
    </row>
    <row r="98" spans="17:18" ht="15" customHeight="1" x14ac:dyDescent="0.2">
      <c r="Q98" s="11">
        <v>0.422916666666666</v>
      </c>
      <c r="R98" s="11">
        <v>0.70416666666666605</v>
      </c>
    </row>
    <row r="99" spans="17:18" ht="15" customHeight="1" x14ac:dyDescent="0.2">
      <c r="Q99" s="11">
        <v>0.42361111111111099</v>
      </c>
      <c r="R99" s="11">
        <v>0.70486111111111105</v>
      </c>
    </row>
    <row r="100" spans="17:18" ht="15" customHeight="1" x14ac:dyDescent="0.2">
      <c r="Q100" s="11">
        <v>0.42430555555555499</v>
      </c>
      <c r="R100" s="11">
        <v>0.70555555555555505</v>
      </c>
    </row>
    <row r="101" spans="17:18" ht="15" customHeight="1" x14ac:dyDescent="0.2">
      <c r="Q101" s="11">
        <v>0.42499999999999999</v>
      </c>
      <c r="R101" s="11">
        <v>0.70625000000000004</v>
      </c>
    </row>
    <row r="102" spans="17:18" ht="15" customHeight="1" x14ac:dyDescent="0.2">
      <c r="Q102" s="11">
        <v>0.42569444444444399</v>
      </c>
      <c r="R102" s="11">
        <v>0.70694444444444404</v>
      </c>
    </row>
    <row r="103" spans="17:18" ht="15" customHeight="1" x14ac:dyDescent="0.2">
      <c r="Q103" s="11">
        <v>0.42638888888888898</v>
      </c>
      <c r="R103" s="11">
        <v>0.70763888888888904</v>
      </c>
    </row>
    <row r="104" spans="17:18" ht="15" customHeight="1" x14ac:dyDescent="0.2">
      <c r="Q104" s="11">
        <v>0.42708333333333298</v>
      </c>
      <c r="R104" s="11">
        <v>0.70833333333333304</v>
      </c>
    </row>
    <row r="105" spans="17:18" ht="15" customHeight="1" x14ac:dyDescent="0.2">
      <c r="Q105" s="11">
        <v>0.42777777777777798</v>
      </c>
      <c r="R105" s="11">
        <v>0.70902777777777803</v>
      </c>
    </row>
    <row r="106" spans="17:18" ht="15" customHeight="1" x14ac:dyDescent="0.2">
      <c r="Q106" s="11">
        <v>0.42847222222222198</v>
      </c>
      <c r="R106" s="11">
        <v>0.70972222222222203</v>
      </c>
    </row>
    <row r="107" spans="17:18" ht="15" customHeight="1" x14ac:dyDescent="0.2">
      <c r="Q107" s="11">
        <v>0.42916666666666597</v>
      </c>
      <c r="R107" s="11">
        <v>0.71041666666666603</v>
      </c>
    </row>
    <row r="108" spans="17:18" ht="15" customHeight="1" x14ac:dyDescent="0.2">
      <c r="Q108" s="11">
        <v>0.42986111111111103</v>
      </c>
      <c r="R108" s="11">
        <v>0.71111111111111103</v>
      </c>
    </row>
    <row r="109" spans="17:18" ht="15" customHeight="1" x14ac:dyDescent="0.2">
      <c r="Q109" s="11">
        <v>0.43055555555555503</v>
      </c>
      <c r="R109" s="11">
        <v>0.71180555555555503</v>
      </c>
    </row>
    <row r="110" spans="17:18" ht="15" customHeight="1" x14ac:dyDescent="0.2">
      <c r="Q110" s="11">
        <v>0.43125000000000002</v>
      </c>
      <c r="R110" s="11">
        <v>0.71250000000000002</v>
      </c>
    </row>
    <row r="111" spans="17:18" ht="15" customHeight="1" x14ac:dyDescent="0.2">
      <c r="Q111" s="11">
        <v>0.43194444444444402</v>
      </c>
      <c r="R111" s="11">
        <v>0.71319444444444402</v>
      </c>
    </row>
    <row r="112" spans="17:18" ht="15" customHeight="1" x14ac:dyDescent="0.2">
      <c r="Q112" s="11">
        <v>0.43263888888888902</v>
      </c>
      <c r="R112" s="11">
        <v>0.71388888888888902</v>
      </c>
    </row>
    <row r="113" spans="17:18" ht="15" customHeight="1" x14ac:dyDescent="0.2">
      <c r="Q113" s="11">
        <v>0.43333333333333302</v>
      </c>
      <c r="R113" s="11">
        <v>0.71458333333333302</v>
      </c>
    </row>
    <row r="114" spans="17:18" ht="15" customHeight="1" x14ac:dyDescent="0.2">
      <c r="Q114" s="11">
        <v>0.43402777777777801</v>
      </c>
      <c r="R114" s="11">
        <v>0.71527777777777801</v>
      </c>
    </row>
    <row r="115" spans="17:18" ht="15" customHeight="1" x14ac:dyDescent="0.2">
      <c r="Q115" s="11">
        <v>0.43472222222222201</v>
      </c>
      <c r="R115" s="11">
        <v>0.71597222222222201</v>
      </c>
    </row>
    <row r="116" spans="17:18" ht="15" customHeight="1" x14ac:dyDescent="0.2">
      <c r="Q116" s="11">
        <v>0.43541666666666701</v>
      </c>
      <c r="R116" s="11">
        <v>0.71666666666666601</v>
      </c>
    </row>
    <row r="117" spans="17:18" ht="15" customHeight="1" x14ac:dyDescent="0.2">
      <c r="Q117" s="11">
        <v>0.43611111111111101</v>
      </c>
      <c r="R117" s="11">
        <v>0.71736111111111101</v>
      </c>
    </row>
    <row r="118" spans="17:18" ht="15" customHeight="1" x14ac:dyDescent="0.2">
      <c r="Q118" s="11">
        <v>0.436805555555555</v>
      </c>
      <c r="R118" s="11">
        <v>0.718055555555555</v>
      </c>
    </row>
    <row r="119" spans="17:18" ht="15" customHeight="1" x14ac:dyDescent="0.2">
      <c r="Q119" s="11">
        <v>0.4375</v>
      </c>
      <c r="R119" s="11">
        <v>0.71875</v>
      </c>
    </row>
    <row r="120" spans="17:18" ht="15" customHeight="1" x14ac:dyDescent="0.2">
      <c r="Q120" s="11">
        <v>0.438194444444444</v>
      </c>
      <c r="R120" s="11">
        <v>0.719444444444444</v>
      </c>
    </row>
    <row r="121" spans="17:18" ht="15" customHeight="1" x14ac:dyDescent="0.2">
      <c r="Q121" s="11">
        <v>0.43888888888888899</v>
      </c>
      <c r="R121" s="11">
        <v>0.72013888888888899</v>
      </c>
    </row>
    <row r="122" spans="17:18" ht="15" customHeight="1" x14ac:dyDescent="0.2">
      <c r="Q122" s="11">
        <v>0.43958333333333299</v>
      </c>
      <c r="R122" s="11">
        <v>0.72083333333333299</v>
      </c>
    </row>
    <row r="123" spans="17:18" ht="15" customHeight="1" x14ac:dyDescent="0.2">
      <c r="Q123" s="11">
        <v>0.44027777777777699</v>
      </c>
      <c r="R123" s="11">
        <v>0.72152777777777799</v>
      </c>
    </row>
    <row r="124" spans="17:18" ht="15" customHeight="1" x14ac:dyDescent="0.2">
      <c r="Q124" s="11">
        <v>0.44097222222222199</v>
      </c>
      <c r="R124" s="11">
        <v>0.72222222222222199</v>
      </c>
    </row>
    <row r="125" spans="17:18" ht="15" customHeight="1" x14ac:dyDescent="0.2">
      <c r="Q125" s="11">
        <v>0.44166666666666599</v>
      </c>
      <c r="R125" s="11">
        <v>0.72291666666666599</v>
      </c>
    </row>
    <row r="126" spans="17:18" ht="15" customHeight="1" x14ac:dyDescent="0.2">
      <c r="Q126" s="11">
        <v>0.44236111111111098</v>
      </c>
      <c r="R126" s="11">
        <v>0.72361111111111098</v>
      </c>
    </row>
    <row r="127" spans="17:18" ht="15" customHeight="1" x14ac:dyDescent="0.2">
      <c r="Q127" s="11">
        <v>0.44305555555555498</v>
      </c>
      <c r="R127" s="11">
        <v>0.72430555555555498</v>
      </c>
    </row>
    <row r="128" spans="17:18" ht="15" customHeight="1" x14ac:dyDescent="0.2">
      <c r="Q128" s="11">
        <v>0.44374999999999998</v>
      </c>
      <c r="R128" s="11">
        <v>0.72499999999999998</v>
      </c>
    </row>
    <row r="129" spans="17:18" ht="15" customHeight="1" x14ac:dyDescent="0.2">
      <c r="Q129" s="11">
        <v>0.44444444444444398</v>
      </c>
      <c r="R129" s="11">
        <v>0.72569444444444398</v>
      </c>
    </row>
    <row r="130" spans="17:18" ht="15" customHeight="1" x14ac:dyDescent="0.2">
      <c r="Q130" s="11">
        <v>0.44513888888888897</v>
      </c>
      <c r="R130" s="11">
        <v>0.72638888888888897</v>
      </c>
    </row>
    <row r="131" spans="17:18" ht="15" customHeight="1" x14ac:dyDescent="0.2">
      <c r="Q131" s="11">
        <v>0.44583333333333303</v>
      </c>
      <c r="R131" s="11">
        <v>0.72708333333333297</v>
      </c>
    </row>
    <row r="132" spans="17:18" ht="15" customHeight="1" x14ac:dyDescent="0.2">
      <c r="Q132" s="11">
        <v>0.44652777777777802</v>
      </c>
      <c r="R132" s="11">
        <v>0.72777777777777797</v>
      </c>
    </row>
    <row r="133" spans="17:18" ht="15" customHeight="1" x14ac:dyDescent="0.2">
      <c r="Q133" s="11">
        <v>0.44722222222222202</v>
      </c>
      <c r="R133" s="11">
        <v>0.72847222222222197</v>
      </c>
    </row>
    <row r="134" spans="17:18" ht="15" customHeight="1" x14ac:dyDescent="0.2">
      <c r="Q134" s="11">
        <v>0.44791666666666602</v>
      </c>
      <c r="R134" s="11">
        <v>0.72916666666666596</v>
      </c>
    </row>
    <row r="135" spans="17:18" ht="15" customHeight="1" x14ac:dyDescent="0.2">
      <c r="Q135" s="11">
        <v>0.44861111111111102</v>
      </c>
      <c r="R135" s="11">
        <v>0.72986111111111096</v>
      </c>
    </row>
    <row r="136" spans="17:18" ht="15" customHeight="1" x14ac:dyDescent="0.2">
      <c r="Q136" s="11">
        <v>0.44930555555555501</v>
      </c>
      <c r="R136" s="11">
        <v>0.73055555555555496</v>
      </c>
    </row>
    <row r="137" spans="17:18" ht="15" customHeight="1" x14ac:dyDescent="0.2">
      <c r="Q137" s="11">
        <v>0.45</v>
      </c>
      <c r="R137" s="11">
        <v>0.73124999999999996</v>
      </c>
    </row>
    <row r="138" spans="17:18" ht="15" customHeight="1" x14ac:dyDescent="0.2">
      <c r="Q138" s="11">
        <v>0.45069444444444401</v>
      </c>
      <c r="R138" s="11">
        <v>0.73194444444444395</v>
      </c>
    </row>
    <row r="139" spans="17:18" ht="15" customHeight="1" x14ac:dyDescent="0.2">
      <c r="Q139" s="11">
        <v>0.45138888888888901</v>
      </c>
      <c r="R139" s="11">
        <v>0.73263888888888895</v>
      </c>
    </row>
    <row r="140" spans="17:18" ht="15" customHeight="1" x14ac:dyDescent="0.2">
      <c r="Q140" s="11">
        <v>0.452083333333333</v>
      </c>
      <c r="R140" s="11">
        <v>0.73333333333333295</v>
      </c>
    </row>
    <row r="141" spans="17:18" ht="15" customHeight="1" x14ac:dyDescent="0.2">
      <c r="Q141" s="11">
        <v>0.452777777777778</v>
      </c>
      <c r="R141" s="11">
        <v>0.73402777777777795</v>
      </c>
    </row>
    <row r="142" spans="17:18" ht="15" customHeight="1" x14ac:dyDescent="0.2">
      <c r="Q142" s="11">
        <v>0.453472222222222</v>
      </c>
      <c r="R142" s="11">
        <v>0.73472222222222205</v>
      </c>
    </row>
    <row r="143" spans="17:18" ht="15" customHeight="1" x14ac:dyDescent="0.2">
      <c r="Q143" s="11">
        <v>0.454166666666666</v>
      </c>
      <c r="R143" s="11">
        <v>0.73541666666666605</v>
      </c>
    </row>
    <row r="144" spans="17:18" ht="15" customHeight="1" x14ac:dyDescent="0.2">
      <c r="Q144" s="11">
        <v>0.45486111111111099</v>
      </c>
      <c r="R144" s="11">
        <v>0.73611111111111105</v>
      </c>
    </row>
    <row r="145" spans="17:18" ht="15" customHeight="1" x14ac:dyDescent="0.2">
      <c r="Q145" s="11">
        <v>0.45555555555555499</v>
      </c>
      <c r="R145" s="11">
        <v>0.73680555555555505</v>
      </c>
    </row>
    <row r="146" spans="17:18" ht="15" customHeight="1" x14ac:dyDescent="0.2">
      <c r="Q146" s="11">
        <v>0.45624999999999999</v>
      </c>
      <c r="R146" s="11">
        <v>0.73750000000000004</v>
      </c>
    </row>
    <row r="147" spans="17:18" ht="15" customHeight="1" x14ac:dyDescent="0.2">
      <c r="Q147" s="11">
        <v>0.45694444444444399</v>
      </c>
      <c r="R147" s="11">
        <v>0.73819444444444404</v>
      </c>
    </row>
    <row r="148" spans="17:18" ht="15" customHeight="1" x14ac:dyDescent="0.2">
      <c r="Q148" s="11">
        <v>0.45763888888888898</v>
      </c>
      <c r="R148" s="11">
        <v>0.73888888888888904</v>
      </c>
    </row>
    <row r="149" spans="17:18" ht="15" customHeight="1" x14ac:dyDescent="0.2">
      <c r="Q149" s="11">
        <v>0.45833333333333298</v>
      </c>
      <c r="R149" s="11">
        <v>0.73958333333333304</v>
      </c>
    </row>
    <row r="150" spans="17:18" ht="15" customHeight="1" x14ac:dyDescent="0.2">
      <c r="Q150" s="11">
        <v>0.45902777777777698</v>
      </c>
      <c r="R150" s="11">
        <v>0.74027777777777704</v>
      </c>
    </row>
    <row r="151" spans="17:18" ht="15" customHeight="1" x14ac:dyDescent="0.2">
      <c r="Q151" s="11">
        <v>0.45972222222222198</v>
      </c>
      <c r="R151" s="11">
        <v>0.74097222222222203</v>
      </c>
    </row>
    <row r="152" spans="17:18" ht="15" customHeight="1" x14ac:dyDescent="0.2">
      <c r="Q152" s="11">
        <v>0.46041666666666597</v>
      </c>
      <c r="R152" s="11">
        <v>0.74166666666666603</v>
      </c>
    </row>
    <row r="153" spans="17:18" ht="15" customHeight="1" x14ac:dyDescent="0.2">
      <c r="Q153" s="11">
        <v>0.46111111111111103</v>
      </c>
      <c r="R153" s="11">
        <v>0.74236111111111103</v>
      </c>
    </row>
    <row r="154" spans="17:18" ht="15" customHeight="1" x14ac:dyDescent="0.2">
      <c r="Q154" s="11">
        <v>0.46180555555555503</v>
      </c>
      <c r="R154" s="11">
        <v>0.74305555555555503</v>
      </c>
    </row>
    <row r="155" spans="17:18" ht="15" customHeight="1" x14ac:dyDescent="0.2">
      <c r="Q155" s="11">
        <v>0.46250000000000002</v>
      </c>
      <c r="R155" s="11">
        <v>0.74375000000000002</v>
      </c>
    </row>
    <row r="156" spans="17:18" ht="15" customHeight="1" x14ac:dyDescent="0.2">
      <c r="Q156" s="11">
        <v>0.46319444444444402</v>
      </c>
      <c r="R156" s="11">
        <v>0.74444444444444402</v>
      </c>
    </row>
    <row r="157" spans="17:18" ht="15" customHeight="1" x14ac:dyDescent="0.2">
      <c r="Q157" s="11">
        <v>0.46388888888888902</v>
      </c>
      <c r="R157" s="11">
        <v>0.74513888888888902</v>
      </c>
    </row>
    <row r="158" spans="17:18" ht="15" customHeight="1" x14ac:dyDescent="0.2">
      <c r="Q158" s="11">
        <v>0.46458333333333302</v>
      </c>
      <c r="R158" s="11">
        <v>0.74583333333333302</v>
      </c>
    </row>
    <row r="159" spans="17:18" ht="15" customHeight="1" x14ac:dyDescent="0.2">
      <c r="Q159" s="11">
        <v>0.46527777777777801</v>
      </c>
      <c r="R159" s="11">
        <v>0.74652777777777701</v>
      </c>
    </row>
    <row r="160" spans="17:18" ht="15" customHeight="1" x14ac:dyDescent="0.2">
      <c r="Q160" s="11">
        <v>0.46597222222222201</v>
      </c>
      <c r="R160" s="11">
        <v>0.74722222222222201</v>
      </c>
    </row>
    <row r="161" spans="17:18" ht="15" customHeight="1" x14ac:dyDescent="0.2">
      <c r="Q161" s="11">
        <v>0.46666666666666601</v>
      </c>
      <c r="R161" s="11">
        <v>0.74791666666666601</v>
      </c>
    </row>
    <row r="162" spans="17:18" ht="15" customHeight="1" x14ac:dyDescent="0.2">
      <c r="Q162" s="11">
        <v>0.46736111111111101</v>
      </c>
      <c r="R162" s="11">
        <v>0.74861111111111101</v>
      </c>
    </row>
    <row r="163" spans="17:18" ht="15" customHeight="1" x14ac:dyDescent="0.2">
      <c r="Q163" s="11">
        <v>0.468055555555555</v>
      </c>
      <c r="R163" s="11">
        <v>0.749305555555555</v>
      </c>
    </row>
    <row r="164" spans="17:18" ht="15" customHeight="1" x14ac:dyDescent="0.2">
      <c r="Q164" s="11">
        <v>0.46875</v>
      </c>
      <c r="R164" s="11">
        <v>0.75</v>
      </c>
    </row>
    <row r="165" spans="17:18" ht="15" customHeight="1" x14ac:dyDescent="0.2">
      <c r="Q165" s="11">
        <v>0.469444444444444</v>
      </c>
      <c r="R165" s="11">
        <v>0.750694444444444</v>
      </c>
    </row>
    <row r="166" spans="17:18" ht="15" customHeight="1" x14ac:dyDescent="0.2">
      <c r="Q166" s="11">
        <v>0.47013888888888899</v>
      </c>
      <c r="R166" s="11">
        <v>0.75138888888888899</v>
      </c>
    </row>
    <row r="167" spans="17:18" ht="15" customHeight="1" x14ac:dyDescent="0.2">
      <c r="Q167" s="11">
        <v>0.47083333333333299</v>
      </c>
      <c r="R167" s="11">
        <v>0.75208333333333299</v>
      </c>
    </row>
    <row r="168" spans="17:18" ht="15" customHeight="1" x14ac:dyDescent="0.2">
      <c r="Q168" s="11">
        <v>0.47152777777777699</v>
      </c>
      <c r="R168" s="11">
        <v>0.75277777777777699</v>
      </c>
    </row>
    <row r="169" spans="17:18" ht="15" customHeight="1" x14ac:dyDescent="0.2">
      <c r="Q169" s="11">
        <v>0.47222222222222199</v>
      </c>
      <c r="R169" s="11">
        <v>0.75347222222222199</v>
      </c>
    </row>
    <row r="170" spans="17:18" ht="15" customHeight="1" x14ac:dyDescent="0.2">
      <c r="Q170" s="11">
        <v>0.47291666666666599</v>
      </c>
      <c r="R170" s="11">
        <v>0.75416666666666599</v>
      </c>
    </row>
    <row r="171" spans="17:18" ht="15" customHeight="1" x14ac:dyDescent="0.2">
      <c r="Q171" s="11">
        <v>0.47361111111111098</v>
      </c>
      <c r="R171" s="11">
        <v>0.75486111111111098</v>
      </c>
    </row>
    <row r="172" spans="17:18" ht="15" customHeight="1" x14ac:dyDescent="0.2">
      <c r="Q172" s="11">
        <v>0.47430555555555498</v>
      </c>
      <c r="R172" s="11">
        <v>0.75555555555555498</v>
      </c>
    </row>
    <row r="173" spans="17:18" ht="15" customHeight="1" x14ac:dyDescent="0.2">
      <c r="Q173" s="11">
        <v>0.47499999999999998</v>
      </c>
      <c r="R173" s="11">
        <v>0.75624999999999998</v>
      </c>
    </row>
    <row r="174" spans="17:18" ht="15" customHeight="1" x14ac:dyDescent="0.2">
      <c r="Q174" s="11">
        <v>0.47569444444444398</v>
      </c>
      <c r="R174" s="11">
        <v>0.75694444444444398</v>
      </c>
    </row>
    <row r="175" spans="17:18" ht="15" customHeight="1" x14ac:dyDescent="0.2">
      <c r="Q175" s="11">
        <v>0.47638888888888897</v>
      </c>
      <c r="R175" s="11">
        <v>0.75763888888888897</v>
      </c>
    </row>
    <row r="176" spans="17:18" ht="15" customHeight="1" x14ac:dyDescent="0.2">
      <c r="Q176" s="11">
        <v>0.47708333333333303</v>
      </c>
      <c r="R176" s="11">
        <v>0.75833333333333297</v>
      </c>
    </row>
    <row r="177" spans="17:18" ht="15" customHeight="1" x14ac:dyDescent="0.2">
      <c r="Q177" s="11">
        <v>0.47777777777777702</v>
      </c>
      <c r="R177" s="11">
        <v>0.75902777777777697</v>
      </c>
    </row>
    <row r="178" spans="17:18" ht="15" customHeight="1" x14ac:dyDescent="0.2">
      <c r="Q178" s="11">
        <v>0.47847222222222202</v>
      </c>
      <c r="R178" s="11">
        <v>0.75972222222222197</v>
      </c>
    </row>
    <row r="179" spans="17:18" ht="15" customHeight="1" x14ac:dyDescent="0.2">
      <c r="Q179" s="11">
        <v>0.47916666666666602</v>
      </c>
      <c r="R179" s="11">
        <v>0.76041666666666596</v>
      </c>
    </row>
    <row r="180" spans="17:18" ht="15" customHeight="1" x14ac:dyDescent="0.2">
      <c r="Q180" s="11">
        <v>0.47986111111111102</v>
      </c>
      <c r="R180" s="11">
        <v>0.76111111111111096</v>
      </c>
    </row>
    <row r="181" spans="17:18" ht="15" customHeight="1" x14ac:dyDescent="0.2">
      <c r="Q181" s="11">
        <v>0.48055555555555501</v>
      </c>
      <c r="R181" s="11">
        <v>0.76180555555555496</v>
      </c>
    </row>
    <row r="182" spans="17:18" ht="15" customHeight="1" x14ac:dyDescent="0.2">
      <c r="Q182" s="11">
        <v>0.48125000000000001</v>
      </c>
      <c r="R182" s="11">
        <v>0.76249999999999996</v>
      </c>
    </row>
    <row r="183" spans="17:18" ht="15" customHeight="1" x14ac:dyDescent="0.2">
      <c r="Q183" s="11">
        <v>0.48194444444444401</v>
      </c>
      <c r="R183" s="11">
        <v>0.76319444444444395</v>
      </c>
    </row>
    <row r="184" spans="17:18" ht="15" customHeight="1" x14ac:dyDescent="0.2">
      <c r="Q184" s="11">
        <v>0.48263888888888901</v>
      </c>
      <c r="R184" s="11">
        <v>0.76388888888888895</v>
      </c>
    </row>
    <row r="185" spans="17:18" ht="15" customHeight="1" x14ac:dyDescent="0.2">
      <c r="Q185" s="11">
        <v>0.483333333333333</v>
      </c>
      <c r="R185" s="11">
        <v>0.76458333333333295</v>
      </c>
    </row>
    <row r="186" spans="17:18" ht="15" customHeight="1" x14ac:dyDescent="0.2">
      <c r="Q186" s="11">
        <v>0.484027777777777</v>
      </c>
      <c r="R186" s="11">
        <v>0.76527777777777695</v>
      </c>
    </row>
    <row r="187" spans="17:18" ht="15" customHeight="1" x14ac:dyDescent="0.2">
      <c r="Q187" s="11">
        <v>0.484722222222222</v>
      </c>
      <c r="R187" s="11">
        <v>0.76597222222222205</v>
      </c>
    </row>
    <row r="188" spans="17:18" ht="15" customHeight="1" x14ac:dyDescent="0.2">
      <c r="Q188" s="11">
        <v>0.485416666666666</v>
      </c>
      <c r="R188" s="11">
        <v>0.76666666666666605</v>
      </c>
    </row>
    <row r="189" spans="17:18" ht="15" customHeight="1" x14ac:dyDescent="0.2">
      <c r="Q189" s="11">
        <v>0.48611111111111099</v>
      </c>
      <c r="R189" s="11">
        <v>0.76736111111111105</v>
      </c>
    </row>
    <row r="190" spans="17:18" ht="15" customHeight="1" x14ac:dyDescent="0.2">
      <c r="Q190" s="11">
        <v>0.48680555555555499</v>
      </c>
      <c r="R190" s="11">
        <v>0.76805555555555505</v>
      </c>
    </row>
    <row r="191" spans="17:18" ht="15" customHeight="1" x14ac:dyDescent="0.2">
      <c r="Q191" s="11">
        <v>0.48749999999999999</v>
      </c>
      <c r="R191" s="11">
        <v>0.76875000000000004</v>
      </c>
    </row>
    <row r="192" spans="17:18" ht="15" customHeight="1" x14ac:dyDescent="0.2">
      <c r="Q192" s="11">
        <v>0.48819444444444399</v>
      </c>
      <c r="R192" s="11">
        <v>0.76944444444444404</v>
      </c>
    </row>
    <row r="193" spans="17:18" ht="15" customHeight="1" x14ac:dyDescent="0.2">
      <c r="Q193" s="11">
        <v>0.48888888888888798</v>
      </c>
      <c r="R193" s="11">
        <v>0.77013888888888804</v>
      </c>
    </row>
    <row r="194" spans="17:18" ht="15" customHeight="1" x14ac:dyDescent="0.2">
      <c r="Q194" s="11">
        <v>0.48958333333333298</v>
      </c>
      <c r="R194" s="11">
        <v>0.77083333333333304</v>
      </c>
    </row>
    <row r="195" spans="17:18" ht="15" customHeight="1" x14ac:dyDescent="0.2">
      <c r="Q195" s="11">
        <v>0.49027777777777698</v>
      </c>
      <c r="R195" s="11">
        <v>0.77152777777777704</v>
      </c>
    </row>
    <row r="196" spans="17:18" ht="15" customHeight="1" x14ac:dyDescent="0.2">
      <c r="Q196" s="11">
        <v>0.49097222222222198</v>
      </c>
      <c r="R196" s="11">
        <v>0.77222222222222203</v>
      </c>
    </row>
    <row r="197" spans="17:18" ht="15" customHeight="1" x14ac:dyDescent="0.2">
      <c r="Q197" s="11">
        <v>0.49166666666666597</v>
      </c>
      <c r="R197" s="11">
        <v>0.77291666666666603</v>
      </c>
    </row>
    <row r="198" spans="17:18" ht="15" customHeight="1" x14ac:dyDescent="0.2">
      <c r="Q198" s="11">
        <v>0.49236111111111103</v>
      </c>
      <c r="R198" s="11">
        <v>0.77361111111111103</v>
      </c>
    </row>
    <row r="199" spans="17:18" ht="15" customHeight="1" x14ac:dyDescent="0.2">
      <c r="Q199" s="11">
        <v>0.49305555555555503</v>
      </c>
      <c r="R199" s="11">
        <v>0.77430555555555503</v>
      </c>
    </row>
    <row r="200" spans="17:18" ht="15" customHeight="1" x14ac:dyDescent="0.2">
      <c r="Q200" s="11">
        <v>0.49375000000000002</v>
      </c>
      <c r="R200" s="11">
        <v>0.77500000000000002</v>
      </c>
    </row>
    <row r="201" spans="17:18" ht="15" customHeight="1" x14ac:dyDescent="0.2">
      <c r="Q201" s="11">
        <v>0.49444444444444402</v>
      </c>
      <c r="R201" s="11">
        <v>0.77569444444444402</v>
      </c>
    </row>
    <row r="202" spans="17:18" ht="15" customHeight="1" x14ac:dyDescent="0.2">
      <c r="Q202" s="11">
        <v>0.49513888888888802</v>
      </c>
      <c r="R202" s="11">
        <v>0.77638888888888802</v>
      </c>
    </row>
    <row r="203" spans="17:18" ht="15" customHeight="1" x14ac:dyDescent="0.2">
      <c r="Q203" s="11">
        <v>0.49583333333333302</v>
      </c>
      <c r="R203" s="11">
        <v>0.77708333333333302</v>
      </c>
    </row>
    <row r="204" spans="17:18" ht="15" customHeight="1" x14ac:dyDescent="0.2">
      <c r="Q204" s="11">
        <v>0.49652777777777701</v>
      </c>
      <c r="R204" s="11">
        <v>0.77777777777777701</v>
      </c>
    </row>
    <row r="205" spans="17:18" ht="15" customHeight="1" x14ac:dyDescent="0.2">
      <c r="Q205" s="11">
        <v>0.49722222222222201</v>
      </c>
      <c r="R205" s="11">
        <v>0.77847222222222201</v>
      </c>
    </row>
    <row r="206" spans="17:18" ht="15" customHeight="1" x14ac:dyDescent="0.2">
      <c r="Q206" s="11">
        <v>0.49791666666666601</v>
      </c>
      <c r="R206" s="11">
        <v>0.77916666666666601</v>
      </c>
    </row>
    <row r="207" spans="17:18" ht="15" customHeight="1" x14ac:dyDescent="0.2">
      <c r="Q207" s="11">
        <v>0.49861111111111101</v>
      </c>
      <c r="R207" s="11">
        <v>0.77986111111111101</v>
      </c>
    </row>
    <row r="208" spans="17:18" ht="15" customHeight="1" x14ac:dyDescent="0.2">
      <c r="Q208" s="11">
        <v>0.499305555555555</v>
      </c>
      <c r="R208" s="11">
        <v>0.780555555555555</v>
      </c>
    </row>
    <row r="209" spans="17:18" ht="15" customHeight="1" x14ac:dyDescent="0.2">
      <c r="Q209" s="11">
        <v>0.5</v>
      </c>
      <c r="R209" s="11">
        <v>0.78125</v>
      </c>
    </row>
    <row r="210" spans="17:18" ht="15" customHeight="1" x14ac:dyDescent="0.2">
      <c r="Q210" s="11">
        <v>0.500694444444444</v>
      </c>
      <c r="R210" s="11">
        <v>0.781944444444444</v>
      </c>
    </row>
    <row r="211" spans="17:18" ht="15" customHeight="1" x14ac:dyDescent="0.2">
      <c r="Q211" s="11">
        <v>0.501388888888888</v>
      </c>
      <c r="R211" s="11">
        <v>0.782638888888888</v>
      </c>
    </row>
    <row r="212" spans="17:18" ht="15" customHeight="1" x14ac:dyDescent="0.2">
      <c r="Q212" s="11">
        <v>0.50208333333333299</v>
      </c>
      <c r="R212" s="11">
        <v>0.78333333333333299</v>
      </c>
    </row>
    <row r="213" spans="17:18" ht="15" customHeight="1" x14ac:dyDescent="0.2">
      <c r="Q213" s="11">
        <v>0.50277777777777699</v>
      </c>
      <c r="R213" s="11">
        <v>0.78402777777777699</v>
      </c>
    </row>
    <row r="214" spans="17:18" ht="15" customHeight="1" x14ac:dyDescent="0.2">
      <c r="Q214" s="11">
        <v>0.50347222222222199</v>
      </c>
      <c r="R214" s="11">
        <v>0.78472222222222199</v>
      </c>
    </row>
    <row r="215" spans="17:18" ht="15" customHeight="1" x14ac:dyDescent="0.2">
      <c r="Q215" s="11">
        <v>0.50416666666666599</v>
      </c>
      <c r="R215" s="11">
        <v>0.78541666666666599</v>
      </c>
    </row>
    <row r="216" spans="17:18" ht="15" customHeight="1" x14ac:dyDescent="0.2">
      <c r="Q216" s="11">
        <v>0.50486111111111098</v>
      </c>
      <c r="R216" s="11">
        <v>0.78611111111111098</v>
      </c>
    </row>
    <row r="217" spans="17:18" ht="15" customHeight="1" x14ac:dyDescent="0.2">
      <c r="Q217" s="11">
        <v>0.50555555555555498</v>
      </c>
      <c r="R217" s="11">
        <v>0.78680555555555498</v>
      </c>
    </row>
    <row r="218" spans="17:18" ht="15" customHeight="1" x14ac:dyDescent="0.2">
      <c r="Q218" s="11">
        <v>0.50624999999999998</v>
      </c>
      <c r="R218" s="11">
        <v>0.78749999999999998</v>
      </c>
    </row>
    <row r="219" spans="17:18" ht="15" customHeight="1" x14ac:dyDescent="0.2">
      <c r="Q219" s="11">
        <v>0.50694444444444398</v>
      </c>
      <c r="R219" s="11">
        <v>0.78819444444444398</v>
      </c>
    </row>
    <row r="220" spans="17:18" ht="15" customHeight="1" x14ac:dyDescent="0.2">
      <c r="Q220" s="11">
        <v>0.50763888888888797</v>
      </c>
      <c r="R220" s="11">
        <v>0.78888888888888797</v>
      </c>
    </row>
    <row r="221" spans="17:18" ht="15" customHeight="1" x14ac:dyDescent="0.2">
      <c r="Q221" s="11">
        <v>0.50833333333333297</v>
      </c>
      <c r="R221" s="11">
        <v>0.78958333333333297</v>
      </c>
    </row>
    <row r="222" spans="17:18" ht="15" customHeight="1" x14ac:dyDescent="0.2">
      <c r="Q222" s="11">
        <v>0.50902777777777697</v>
      </c>
      <c r="R222" s="11">
        <v>0.79027777777777697</v>
      </c>
    </row>
    <row r="223" spans="17:18" ht="15" customHeight="1" x14ac:dyDescent="0.2">
      <c r="Q223" s="11">
        <v>0.50972222222222197</v>
      </c>
      <c r="R223" s="11">
        <v>0.79097222222222197</v>
      </c>
    </row>
    <row r="224" spans="17:18" ht="15" customHeight="1" x14ac:dyDescent="0.2">
      <c r="Q224" s="11">
        <v>0.51041666666666596</v>
      </c>
      <c r="R224" s="11">
        <v>0.79166666666666596</v>
      </c>
    </row>
    <row r="225" spans="17:17" ht="15" customHeight="1" x14ac:dyDescent="0.2">
      <c r="Q225" s="11">
        <v>0.51111111111111096</v>
      </c>
    </row>
    <row r="226" spans="17:17" ht="15" customHeight="1" x14ac:dyDescent="0.2">
      <c r="Q226" s="11">
        <v>0.51180555555555496</v>
      </c>
    </row>
    <row r="227" spans="17:17" ht="15" customHeight="1" x14ac:dyDescent="0.2">
      <c r="Q227" s="11">
        <v>0.51249999999999996</v>
      </c>
    </row>
    <row r="228" spans="17:17" ht="15" customHeight="1" x14ac:dyDescent="0.2">
      <c r="Q228" s="11">
        <v>0.51319444444444395</v>
      </c>
    </row>
    <row r="229" spans="17:17" ht="15" customHeight="1" x14ac:dyDescent="0.2">
      <c r="Q229" s="11">
        <v>0.51388888888888795</v>
      </c>
    </row>
    <row r="230" spans="17:17" ht="15" customHeight="1" x14ac:dyDescent="0.2">
      <c r="Q230" s="11">
        <v>0.51458333333333295</v>
      </c>
    </row>
    <row r="231" spans="17:17" ht="15" customHeight="1" x14ac:dyDescent="0.2">
      <c r="Q231" s="11">
        <v>0.51527777777777695</v>
      </c>
    </row>
    <row r="232" spans="17:17" ht="15" customHeight="1" x14ac:dyDescent="0.2">
      <c r="Q232" s="11">
        <v>0.51597222222222205</v>
      </c>
    </row>
    <row r="233" spans="17:17" ht="15" customHeight="1" x14ac:dyDescent="0.2">
      <c r="Q233" s="11">
        <v>0.51666666666666605</v>
      </c>
    </row>
    <row r="234" spans="17:17" ht="15" customHeight="1" x14ac:dyDescent="0.2">
      <c r="Q234" s="11">
        <v>0.51736111111111105</v>
      </c>
    </row>
    <row r="235" spans="17:17" ht="15" customHeight="1" x14ac:dyDescent="0.2">
      <c r="Q235" s="11">
        <v>0.51805555555555505</v>
      </c>
    </row>
    <row r="236" spans="17:17" ht="15" customHeight="1" x14ac:dyDescent="0.2">
      <c r="Q236" s="11">
        <v>0.51874999999999905</v>
      </c>
    </row>
    <row r="237" spans="17:17" ht="15" customHeight="1" x14ac:dyDescent="0.2">
      <c r="Q237" s="11">
        <v>0.51944444444444404</v>
      </c>
    </row>
    <row r="238" spans="17:17" ht="15" customHeight="1" x14ac:dyDescent="0.2">
      <c r="Q238" s="11">
        <v>0.52013888888888804</v>
      </c>
    </row>
    <row r="239" spans="17:17" ht="15" customHeight="1" x14ac:dyDescent="0.2">
      <c r="Q239" s="11">
        <v>0.52083333333333304</v>
      </c>
    </row>
    <row r="240" spans="17:17" ht="15" customHeight="1" x14ac:dyDescent="0.2">
      <c r="Q240" s="11">
        <v>0.52152777777777704</v>
      </c>
    </row>
    <row r="241" spans="17:17" ht="15" customHeight="1" x14ac:dyDescent="0.2">
      <c r="Q241" s="11">
        <v>0.52222222222222203</v>
      </c>
    </row>
    <row r="242" spans="17:17" ht="15" customHeight="1" x14ac:dyDescent="0.2">
      <c r="Q242" s="11">
        <v>0.52291666666666603</v>
      </c>
    </row>
    <row r="243" spans="17:17" ht="15" customHeight="1" x14ac:dyDescent="0.2">
      <c r="Q243" s="11">
        <v>0.52361111111111103</v>
      </c>
    </row>
    <row r="244" spans="17:17" ht="15" customHeight="1" x14ac:dyDescent="0.2">
      <c r="Q244" s="11">
        <v>0.52430555555555503</v>
      </c>
    </row>
    <row r="245" spans="17:17" ht="15" customHeight="1" x14ac:dyDescent="0.2">
      <c r="Q245" s="11">
        <v>0.52499999999999902</v>
      </c>
    </row>
    <row r="246" spans="17:17" ht="15" customHeight="1" x14ac:dyDescent="0.2">
      <c r="Q246" s="11">
        <v>0.52569444444444402</v>
      </c>
    </row>
    <row r="247" spans="17:17" ht="15" customHeight="1" x14ac:dyDescent="0.2">
      <c r="Q247" s="11">
        <v>0.52638888888888802</v>
      </c>
    </row>
    <row r="248" spans="17:17" ht="15" customHeight="1" x14ac:dyDescent="0.2">
      <c r="Q248" s="11">
        <v>0.52708333333333302</v>
      </c>
    </row>
    <row r="249" spans="17:17" ht="15" customHeight="1" x14ac:dyDescent="0.2">
      <c r="Q249" s="11">
        <v>0.52777777777777701</v>
      </c>
    </row>
    <row r="250" spans="17:17" ht="15" customHeight="1" x14ac:dyDescent="0.2">
      <c r="Q250" s="11">
        <v>0.52847222222222201</v>
      </c>
    </row>
    <row r="251" spans="17:17" ht="15" customHeight="1" x14ac:dyDescent="0.2">
      <c r="Q251" s="11">
        <v>0.52916666666666601</v>
      </c>
    </row>
    <row r="252" spans="17:17" ht="15" customHeight="1" x14ac:dyDescent="0.2">
      <c r="Q252" s="11">
        <v>0.52986111111111101</v>
      </c>
    </row>
    <row r="253" spans="17:17" ht="15" customHeight="1" x14ac:dyDescent="0.2">
      <c r="Q253" s="11">
        <v>0.530555555555555</v>
      </c>
    </row>
    <row r="254" spans="17:17" ht="15" customHeight="1" x14ac:dyDescent="0.2">
      <c r="Q254" s="11">
        <v>0.531249999999999</v>
      </c>
    </row>
    <row r="255" spans="17:17" ht="15" customHeight="1" x14ac:dyDescent="0.2">
      <c r="Q255" s="11">
        <v>0.531944444444444</v>
      </c>
    </row>
    <row r="256" spans="17:17" ht="15" customHeight="1" x14ac:dyDescent="0.2">
      <c r="Q256" s="11">
        <v>0.532638888888888</v>
      </c>
    </row>
    <row r="257" spans="17:17" ht="15" customHeight="1" x14ac:dyDescent="0.2">
      <c r="Q257" s="11">
        <v>0.53333333333333299</v>
      </c>
    </row>
    <row r="258" spans="17:17" ht="15" customHeight="1" x14ac:dyDescent="0.2">
      <c r="Q258" s="11">
        <v>0.53402777777777699</v>
      </c>
    </row>
    <row r="259" spans="17:17" ht="15" customHeight="1" x14ac:dyDescent="0.2">
      <c r="Q259" s="11">
        <v>0.53472222222222199</v>
      </c>
    </row>
    <row r="260" spans="17:17" ht="15" customHeight="1" x14ac:dyDescent="0.2">
      <c r="Q260" s="11">
        <v>0.53541666666666599</v>
      </c>
    </row>
    <row r="261" spans="17:17" ht="15" customHeight="1" x14ac:dyDescent="0.2">
      <c r="Q261" s="11">
        <v>0.53611111111111098</v>
      </c>
    </row>
    <row r="262" spans="17:17" ht="15" customHeight="1" x14ac:dyDescent="0.2">
      <c r="Q262" s="11">
        <v>0.53680555555555498</v>
      </c>
    </row>
    <row r="263" spans="17:17" ht="15" customHeight="1" x14ac:dyDescent="0.2">
      <c r="Q263" s="11">
        <v>0.53749999999999898</v>
      </c>
    </row>
    <row r="264" spans="17:17" ht="15" customHeight="1" x14ac:dyDescent="0.2">
      <c r="Q264" s="11">
        <v>0.53819444444444398</v>
      </c>
    </row>
    <row r="265" spans="17:17" ht="15" customHeight="1" x14ac:dyDescent="0.2">
      <c r="Q265" s="11">
        <v>0.53888888888888797</v>
      </c>
    </row>
    <row r="266" spans="17:17" ht="15" customHeight="1" x14ac:dyDescent="0.2">
      <c r="Q266" s="11">
        <v>0.53958333333333297</v>
      </c>
    </row>
    <row r="267" spans="17:17" ht="15" customHeight="1" x14ac:dyDescent="0.2">
      <c r="Q267" s="11">
        <v>0.54027777777777697</v>
      </c>
    </row>
    <row r="268" spans="17:17" ht="15" customHeight="1" x14ac:dyDescent="0.2">
      <c r="Q268" s="11">
        <v>0.54097222222222197</v>
      </c>
    </row>
    <row r="269" spans="17:17" ht="15" customHeight="1" x14ac:dyDescent="0.2">
      <c r="Q269" s="11">
        <v>0.54166666666666596</v>
      </c>
    </row>
  </sheetData>
  <sheetProtection algorithmName="SHA-512" hashValue="ScqzhFfG/p/wtzYjFK21pAf9RSaaozxRW+ZPTF5CTnn1e0/neqBhOGfFjyVUo7Q2i/V2FtKmUo+zIUjI/4uvGw==" saltValue="6nWqElVuKaxXSIpu3yeN3g==" spinCount="100000" sheet="1" objects="1" scenarios="1" selectLockedCells="1"/>
  <mergeCells count="17">
    <mergeCell ref="H2:H3"/>
    <mergeCell ref="I2:I3"/>
    <mergeCell ref="G2:G3"/>
    <mergeCell ref="A1:A3"/>
    <mergeCell ref="B1:C2"/>
    <mergeCell ref="D1:E2"/>
    <mergeCell ref="G1:J1"/>
    <mergeCell ref="F1:F1048576"/>
    <mergeCell ref="J2:J3"/>
    <mergeCell ref="Q1:T1"/>
    <mergeCell ref="K1:K1048576"/>
    <mergeCell ref="P1:P1048576"/>
    <mergeCell ref="L1:O1"/>
    <mergeCell ref="L2:L3"/>
    <mergeCell ref="M2:M3"/>
    <mergeCell ref="N2:N3"/>
    <mergeCell ref="O2:O3"/>
  </mergeCells>
  <dataValidations count="2">
    <dataValidation type="list" showDropDown="1" showInputMessage="1" showErrorMessage="1" errorTitle="שגיאה" error="נא להזין רק שעות שהם בזמני סדרי הכולל_x000a_תודה!" sqref="B4:C25" xr:uid="{B0546321-1A61-4DE6-8A9A-CBF3A537A585}">
      <formula1>$Q$29:$Q$269</formula1>
    </dataValidation>
    <dataValidation type="list" showDropDown="1" showInputMessage="1" showErrorMessage="1" errorTitle="שגיאה!" error="נא להזין רק שעות שהם בזמני סדרי הכולל_x000a_תודה!" sqref="D4:E25" xr:uid="{D601CBBC-85E2-4AC1-A50F-43318805DE9B}">
      <formula1>$R$29:$R$224</formula1>
    </dataValidation>
  </dataValidations>
  <pageMargins left="0.7" right="0.7" top="0.75" bottom="0.75" header="0.3" footer="0.3"/>
  <pageSetup paperSize="9" orientation="portrait" horizontalDpi="1200" verticalDpi="1200" r:id="rId1"/>
  <ignoredErrors>
    <ignoredError sqref="I6 R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שמירת סדרים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משתמש זה</dc:creator>
  <cp:lastModifiedBy>משתמש זה</cp:lastModifiedBy>
  <dcterms:created xsi:type="dcterms:W3CDTF">2024-12-13T10:27:13Z</dcterms:created>
  <dcterms:modified xsi:type="dcterms:W3CDTF">2024-12-14T18:07:14Z</dcterms:modified>
</cp:coreProperties>
</file>