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D:\UserFiles\שולחן עבודה\זכנו פג\"/>
    </mc:Choice>
  </mc:AlternateContent>
  <xr:revisionPtr revIDLastSave="0" documentId="8_{D90B5388-DC60-48C6-A63C-42F1FF594892}" xr6:coauthVersionLast="47" xr6:coauthVersionMax="47" xr10:uidLastSave="{00000000-0000-0000-0000-000000000000}"/>
  <workbookProtection workbookAlgorithmName="SHA-512" workbookHashValue="cDQyVf6tTA7/+zhnkvhXtPi2F29W55IB6Y6KJPA67BdaySojWC6jqwqkRXcgNPpL+jJG4BITCTzkR2hzSOFgVw==" workbookSaltValue="Ls3aX6CEt3387A2RItzEhg==" workbookSpinCount="100000" lockStructure="1"/>
  <bookViews>
    <workbookView xWindow="-120" yWindow="-120" windowWidth="29040" windowHeight="15840" xr2:uid="{00000000-000D-0000-FFFF-FFFF00000000}"/>
  </bookViews>
  <sheets>
    <sheet name="זכנו" sheetId="3" r:id="rId1"/>
    <sheet name="זכנו  לא תקין" sheetId="1" state="hidden" r:id="rId2"/>
    <sheet name="גיליון2" sheetId="2" state="hidden" r:id="rId3"/>
    <sheet name="גיליון1" sheetId="4" state="hidden" r:id="rId4"/>
  </sheets>
  <definedNames>
    <definedName name="_xlnm._FilterDatabase" localSheetId="2" hidden="1">גיליון2!$A$2:$K$2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26" i="3" l="1"/>
  <c r="J57" i="3" l="1"/>
  <c r="K21" i="3" l="1"/>
  <c r="K22" i="3"/>
  <c r="K23" i="3"/>
  <c r="K24" i="3"/>
  <c r="K25" i="3"/>
  <c r="K26" i="3"/>
  <c r="S25" i="3" l="1"/>
  <c r="J55" i="3"/>
  <c r="J49" i="3"/>
  <c r="J42" i="3"/>
  <c r="J37" i="3"/>
  <c r="J60" i="3"/>
  <c r="J59" i="3"/>
  <c r="J58" i="3"/>
  <c r="J65" i="3" s="1"/>
  <c r="D56" i="3"/>
  <c r="T31" i="3"/>
  <c r="T32" i="3" s="1"/>
  <c r="P46" i="3"/>
  <c r="S19" i="3"/>
  <c r="S20" i="3"/>
  <c r="S21" i="3"/>
  <c r="S22" i="3"/>
  <c r="S23" i="3"/>
  <c r="S24" i="3"/>
  <c r="S18" i="3"/>
  <c r="J66" i="3" l="1"/>
  <c r="J64" i="3"/>
  <c r="J63" i="3"/>
  <c r="J62" i="3"/>
  <c r="J61" i="3"/>
  <c r="T33" i="3"/>
  <c r="D52" i="3" l="1"/>
  <c r="D44" i="3"/>
  <c r="D51" i="3"/>
  <c r="D45" i="3"/>
  <c r="D46" i="3"/>
  <c r="D48" i="3"/>
  <c r="D47" i="3"/>
  <c r="D55" i="3"/>
  <c r="D49" i="3"/>
  <c r="Q34" i="3"/>
  <c r="Q40" i="3"/>
  <c r="Q44" i="3"/>
  <c r="Q35" i="3"/>
  <c r="Q41" i="3"/>
  <c r="Q45" i="3"/>
  <c r="Q43" i="3"/>
  <c r="Q36" i="3"/>
  <c r="Q42" i="3"/>
  <c r="Q31" i="3"/>
  <c r="Q39" i="3"/>
  <c r="Q32" i="3"/>
  <c r="T34" i="3"/>
  <c r="T35" i="3" s="1"/>
  <c r="T36" i="3" s="1"/>
  <c r="T37" i="3" s="1"/>
  <c r="Q33" i="3"/>
  <c r="T38" i="3" l="1"/>
  <c r="T39" i="3" s="1"/>
  <c r="T40" i="3" s="1"/>
  <c r="T41" i="3" s="1"/>
  <c r="T42" i="3" s="1"/>
  <c r="T43" i="3" s="1"/>
  <c r="T44" i="3" s="1"/>
  <c r="T45" i="3" s="1"/>
  <c r="Q37" i="3"/>
  <c r="R41" i="1" l="1"/>
  <c r="N43" i="1"/>
  <c r="M38" i="1"/>
  <c r="L31" i="1"/>
  <c r="K31" i="1"/>
  <c r="N44" i="1" l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L55" i="3"/>
  <c r="L31" i="3"/>
  <c r="K55" i="3"/>
  <c r="K49" i="3"/>
  <c r="K42" i="3"/>
  <c r="K37" i="3"/>
  <c r="C194" i="3"/>
  <c r="C193" i="3"/>
  <c r="C192" i="3"/>
  <c r="I193" i="3" s="1"/>
  <c r="C191" i="3"/>
  <c r="I192" i="3" s="1"/>
  <c r="C190" i="3"/>
  <c r="I191" i="3" s="1"/>
  <c r="C189" i="3"/>
  <c r="I190" i="3" s="1"/>
  <c r="C188" i="3"/>
  <c r="I189" i="3" s="1"/>
  <c r="C187" i="3"/>
  <c r="I188" i="3" s="1"/>
  <c r="C186" i="3"/>
  <c r="I187" i="3" s="1"/>
  <c r="C185" i="3"/>
  <c r="I186" i="3" s="1"/>
  <c r="C184" i="3"/>
  <c r="I185" i="3" s="1"/>
  <c r="C183" i="3"/>
  <c r="I184" i="3" s="1"/>
  <c r="C182" i="3"/>
  <c r="I183" i="3" s="1"/>
  <c r="C181" i="3"/>
  <c r="I182" i="3" s="1"/>
  <c r="C180" i="3"/>
  <c r="I181" i="3" s="1"/>
  <c r="C179" i="3"/>
  <c r="I180" i="3" s="1"/>
  <c r="C178" i="3"/>
  <c r="I179" i="3" s="1"/>
  <c r="C177" i="3"/>
  <c r="I178" i="3" s="1"/>
  <c r="C176" i="3"/>
  <c r="I177" i="3" s="1"/>
  <c r="C175" i="3"/>
  <c r="I176" i="3" s="1"/>
  <c r="C174" i="3"/>
  <c r="I175" i="3" s="1"/>
  <c r="C173" i="3"/>
  <c r="I174" i="3" s="1"/>
  <c r="C172" i="3"/>
  <c r="I173" i="3" s="1"/>
  <c r="C171" i="3"/>
  <c r="I172" i="3" s="1"/>
  <c r="C170" i="3"/>
  <c r="I171" i="3" s="1"/>
  <c r="C169" i="3"/>
  <c r="I170" i="3" s="1"/>
  <c r="C168" i="3"/>
  <c r="I169" i="3" s="1"/>
  <c r="C167" i="3"/>
  <c r="I168" i="3" s="1"/>
  <c r="C166" i="3"/>
  <c r="I167" i="3" s="1"/>
  <c r="C165" i="3"/>
  <c r="I166" i="3" s="1"/>
  <c r="C164" i="3"/>
  <c r="I165" i="3" s="1"/>
  <c r="C163" i="3"/>
  <c r="I164" i="3" s="1"/>
  <c r="C162" i="3"/>
  <c r="I163" i="3" s="1"/>
  <c r="C161" i="3"/>
  <c r="I162" i="3" s="1"/>
  <c r="C160" i="3"/>
  <c r="I161" i="3" s="1"/>
  <c r="C159" i="3"/>
  <c r="I160" i="3" s="1"/>
  <c r="C158" i="3"/>
  <c r="I159" i="3" s="1"/>
  <c r="C157" i="3"/>
  <c r="I158" i="3" s="1"/>
  <c r="C156" i="3"/>
  <c r="I157" i="3" s="1"/>
  <c r="C155" i="3"/>
  <c r="I156" i="3" s="1"/>
  <c r="C154" i="3"/>
  <c r="I155" i="3" s="1"/>
  <c r="C153" i="3"/>
  <c r="I154" i="3" s="1"/>
  <c r="C152" i="3"/>
  <c r="I153" i="3" s="1"/>
  <c r="C151" i="3"/>
  <c r="I152" i="3" s="1"/>
  <c r="C150" i="3"/>
  <c r="I151" i="3" s="1"/>
  <c r="C149" i="3"/>
  <c r="I150" i="3" s="1"/>
  <c r="C148" i="3"/>
  <c r="I149" i="3" s="1"/>
  <c r="C147" i="3"/>
  <c r="I148" i="3" s="1"/>
  <c r="C146" i="3"/>
  <c r="I147" i="3" s="1"/>
  <c r="C145" i="3"/>
  <c r="I146" i="3" s="1"/>
  <c r="C144" i="3"/>
  <c r="I145" i="3" s="1"/>
  <c r="C143" i="3"/>
  <c r="I144" i="3" s="1"/>
  <c r="C142" i="3"/>
  <c r="I143" i="3" s="1"/>
  <c r="F141" i="3"/>
  <c r="C141" i="3"/>
  <c r="I142" i="3" s="1"/>
  <c r="C140" i="3"/>
  <c r="I141" i="3" s="1"/>
  <c r="C139" i="3"/>
  <c r="I140" i="3" s="1"/>
  <c r="C138" i="3"/>
  <c r="I139" i="3" s="1"/>
  <c r="C137" i="3"/>
  <c r="I138" i="3" s="1"/>
  <c r="C136" i="3"/>
  <c r="I137" i="3" s="1"/>
  <c r="C135" i="3"/>
  <c r="I136" i="3" s="1"/>
  <c r="C134" i="3"/>
  <c r="I135" i="3" s="1"/>
  <c r="C133" i="3"/>
  <c r="I134" i="3" s="1"/>
  <c r="C132" i="3"/>
  <c r="I133" i="3" s="1"/>
  <c r="C131" i="3"/>
  <c r="I132" i="3" s="1"/>
  <c r="C130" i="3"/>
  <c r="I131" i="3" s="1"/>
  <c r="C129" i="3"/>
  <c r="I130" i="3" s="1"/>
  <c r="C128" i="3"/>
  <c r="I129" i="3" s="1"/>
  <c r="C127" i="3"/>
  <c r="I128" i="3" s="1"/>
  <c r="C126" i="3"/>
  <c r="I127" i="3" s="1"/>
  <c r="C125" i="3"/>
  <c r="I126" i="3" s="1"/>
  <c r="C124" i="3"/>
  <c r="I125" i="3" s="1"/>
  <c r="C123" i="3"/>
  <c r="I124" i="3" s="1"/>
  <c r="C122" i="3"/>
  <c r="I123" i="3" s="1"/>
  <c r="C121" i="3"/>
  <c r="I122" i="3" s="1"/>
  <c r="C120" i="3"/>
  <c r="I121" i="3" s="1"/>
  <c r="C119" i="3"/>
  <c r="I120" i="3" s="1"/>
  <c r="C118" i="3"/>
  <c r="I119" i="3" s="1"/>
  <c r="C117" i="3"/>
  <c r="I118" i="3" s="1"/>
  <c r="C116" i="3"/>
  <c r="I117" i="3" s="1"/>
  <c r="C115" i="3"/>
  <c r="I116" i="3" s="1"/>
  <c r="C114" i="3"/>
  <c r="I115" i="3" s="1"/>
  <c r="C113" i="3"/>
  <c r="I114" i="3" s="1"/>
  <c r="C112" i="3"/>
  <c r="I113" i="3" s="1"/>
  <c r="C111" i="3"/>
  <c r="I112" i="3" s="1"/>
  <c r="C110" i="3"/>
  <c r="I111" i="3" s="1"/>
  <c r="C109" i="3"/>
  <c r="I110" i="3" s="1"/>
  <c r="C108" i="3"/>
  <c r="I109" i="3" s="1"/>
  <c r="C107" i="3"/>
  <c r="I108" i="3" s="1"/>
  <c r="C106" i="3"/>
  <c r="I107" i="3" s="1"/>
  <c r="C105" i="3"/>
  <c r="I106" i="3" s="1"/>
  <c r="C104" i="3"/>
  <c r="I105" i="3" s="1"/>
  <c r="C103" i="3"/>
  <c r="I104" i="3" s="1"/>
  <c r="C102" i="3"/>
  <c r="I103" i="3" s="1"/>
  <c r="C101" i="3"/>
  <c r="I102" i="3" s="1"/>
  <c r="C100" i="3"/>
  <c r="I101" i="3" s="1"/>
  <c r="C99" i="3"/>
  <c r="I100" i="3" s="1"/>
  <c r="C98" i="3"/>
  <c r="I99" i="3" s="1"/>
  <c r="C97" i="3"/>
  <c r="I98" i="3" s="1"/>
  <c r="C96" i="3"/>
  <c r="I97" i="3" s="1"/>
  <c r="C95" i="3"/>
  <c r="I96" i="3" s="1"/>
  <c r="C94" i="3"/>
  <c r="I95" i="3" s="1"/>
  <c r="C93" i="3"/>
  <c r="I94" i="3" s="1"/>
  <c r="C92" i="3"/>
  <c r="I93" i="3" s="1"/>
  <c r="F91" i="3"/>
  <c r="C91" i="3"/>
  <c r="I92" i="3" s="1"/>
  <c r="C90" i="3"/>
  <c r="I91" i="3" s="1"/>
  <c r="C89" i="3"/>
  <c r="I90" i="3" s="1"/>
  <c r="C88" i="3"/>
  <c r="I89" i="3" s="1"/>
  <c r="C87" i="3"/>
  <c r="I88" i="3" s="1"/>
  <c r="C86" i="3"/>
  <c r="I87" i="3" s="1"/>
  <c r="C85" i="3"/>
  <c r="I86" i="3" s="1"/>
  <c r="C84" i="3"/>
  <c r="I85" i="3" s="1"/>
  <c r="K83" i="3"/>
  <c r="K84" i="3" s="1"/>
  <c r="K85" i="3" s="1"/>
  <c r="K86" i="3" s="1"/>
  <c r="K87" i="3" s="1"/>
  <c r="K88" i="3" s="1"/>
  <c r="K89" i="3" s="1"/>
  <c r="K90" i="3" s="1"/>
  <c r="K91" i="3" s="1"/>
  <c r="K92" i="3" s="1"/>
  <c r="K93" i="3" s="1"/>
  <c r="K94" i="3" s="1"/>
  <c r="K95" i="3" s="1"/>
  <c r="K96" i="3" s="1"/>
  <c r="K97" i="3" s="1"/>
  <c r="K98" i="3" s="1"/>
  <c r="K99" i="3" s="1"/>
  <c r="K100" i="3" s="1"/>
  <c r="K101" i="3" s="1"/>
  <c r="K102" i="3" s="1"/>
  <c r="K103" i="3" s="1"/>
  <c r="K104" i="3" s="1"/>
  <c r="K105" i="3" s="1"/>
  <c r="K106" i="3" s="1"/>
  <c r="K107" i="3" s="1"/>
  <c r="K108" i="3" s="1"/>
  <c r="K109" i="3" s="1"/>
  <c r="K110" i="3" s="1"/>
  <c r="K111" i="3" s="1"/>
  <c r="K112" i="3" s="1"/>
  <c r="K113" i="3" s="1"/>
  <c r="K114" i="3" s="1"/>
  <c r="K115" i="3" s="1"/>
  <c r="K116" i="3" s="1"/>
  <c r="K117" i="3" s="1"/>
  <c r="K118" i="3" s="1"/>
  <c r="K119" i="3" s="1"/>
  <c r="K120" i="3" s="1"/>
  <c r="K121" i="3" s="1"/>
  <c r="K122" i="3" s="1"/>
  <c r="K123" i="3" s="1"/>
  <c r="K124" i="3" s="1"/>
  <c r="K125" i="3" s="1"/>
  <c r="K126" i="3" s="1"/>
  <c r="K127" i="3" s="1"/>
  <c r="K128" i="3" s="1"/>
  <c r="K129" i="3" s="1"/>
  <c r="K130" i="3" s="1"/>
  <c r="K131" i="3" s="1"/>
  <c r="K132" i="3" s="1"/>
  <c r="K133" i="3" s="1"/>
  <c r="K134" i="3" s="1"/>
  <c r="K135" i="3" s="1"/>
  <c r="K136" i="3" s="1"/>
  <c r="K137" i="3" s="1"/>
  <c r="K138" i="3" s="1"/>
  <c r="K139" i="3" s="1"/>
  <c r="K140" i="3" s="1"/>
  <c r="K141" i="3" s="1"/>
  <c r="K142" i="3" s="1"/>
  <c r="K143" i="3" s="1"/>
  <c r="K144" i="3" s="1"/>
  <c r="K145" i="3" s="1"/>
  <c r="K146" i="3" s="1"/>
  <c r="K147" i="3" s="1"/>
  <c r="K148" i="3" s="1"/>
  <c r="K149" i="3" s="1"/>
  <c r="K150" i="3" s="1"/>
  <c r="K151" i="3" s="1"/>
  <c r="K152" i="3" s="1"/>
  <c r="K153" i="3" s="1"/>
  <c r="K154" i="3" s="1"/>
  <c r="K155" i="3" s="1"/>
  <c r="K156" i="3" s="1"/>
  <c r="K157" i="3" s="1"/>
  <c r="K158" i="3" s="1"/>
  <c r="K159" i="3" s="1"/>
  <c r="K160" i="3" s="1"/>
  <c r="K161" i="3" s="1"/>
  <c r="K162" i="3" s="1"/>
  <c r="K163" i="3" s="1"/>
  <c r="K164" i="3" s="1"/>
  <c r="K165" i="3" s="1"/>
  <c r="K166" i="3" s="1"/>
  <c r="K167" i="3" s="1"/>
  <c r="K168" i="3" s="1"/>
  <c r="K169" i="3" s="1"/>
  <c r="K170" i="3" s="1"/>
  <c r="K171" i="3" s="1"/>
  <c r="K172" i="3" s="1"/>
  <c r="K173" i="3" s="1"/>
  <c r="K174" i="3" s="1"/>
  <c r="K175" i="3" s="1"/>
  <c r="K176" i="3" s="1"/>
  <c r="K177" i="3" s="1"/>
  <c r="K178" i="3" s="1"/>
  <c r="K179" i="3" s="1"/>
  <c r="K180" i="3" s="1"/>
  <c r="K181" i="3" s="1"/>
  <c r="K182" i="3" s="1"/>
  <c r="K183" i="3" s="1"/>
  <c r="K184" i="3" s="1"/>
  <c r="K185" i="3" s="1"/>
  <c r="K186" i="3" s="1"/>
  <c r="K187" i="3" s="1"/>
  <c r="K188" i="3" s="1"/>
  <c r="K189" i="3" s="1"/>
  <c r="K190" i="3" s="1"/>
  <c r="K191" i="3" s="1"/>
  <c r="K192" i="3" s="1"/>
  <c r="K193" i="3" s="1"/>
  <c r="K194" i="3" s="1"/>
  <c r="K195" i="3" s="1"/>
  <c r="C83" i="3"/>
  <c r="I84" i="3" s="1"/>
  <c r="C82" i="3"/>
  <c r="I83" i="3" s="1"/>
  <c r="D75" i="3"/>
  <c r="D74" i="3"/>
  <c r="D73" i="3"/>
  <c r="B65" i="3"/>
  <c r="K27" i="3"/>
  <c r="K20" i="3"/>
  <c r="K19" i="3"/>
  <c r="K18" i="3"/>
  <c r="M39" i="1"/>
  <c r="L50" i="1"/>
  <c r="D56" i="1"/>
  <c r="F141" i="1"/>
  <c r="F91" i="1"/>
  <c r="J71" i="3" l="1"/>
  <c r="B76" i="3" s="1"/>
  <c r="D42" i="3"/>
  <c r="D41" i="3"/>
  <c r="B65" i="1"/>
  <c r="C73" i="1" s="1"/>
  <c r="T29" i="1"/>
  <c r="L51" i="1"/>
  <c r="D37" i="3"/>
  <c r="L32" i="3"/>
  <c r="D32" i="3" s="1"/>
  <c r="L73" i="3"/>
  <c r="L17" i="3"/>
  <c r="C180" i="1"/>
  <c r="I181" i="1" s="1"/>
  <c r="M31" i="3" l="1"/>
  <c r="N32" i="3" s="1"/>
  <c r="C75" i="3"/>
  <c r="I76" i="3" s="1"/>
  <c r="C74" i="3"/>
  <c r="I75" i="3" s="1"/>
  <c r="C73" i="3"/>
  <c r="I74" i="3" s="1"/>
  <c r="L52" i="1"/>
  <c r="L33" i="3"/>
  <c r="L43" i="1"/>
  <c r="J60" i="1"/>
  <c r="K25" i="1"/>
  <c r="S41" i="1" l="1"/>
  <c r="L53" i="1"/>
  <c r="M32" i="3"/>
  <c r="L34" i="3"/>
  <c r="L44" i="1"/>
  <c r="L45" i="1" s="1"/>
  <c r="L46" i="1" s="1"/>
  <c r="C160" i="1"/>
  <c r="I161" i="1" s="1"/>
  <c r="C161" i="1"/>
  <c r="I162" i="1" s="1"/>
  <c r="C162" i="1"/>
  <c r="I163" i="1" s="1"/>
  <c r="C163" i="1"/>
  <c r="I164" i="1" s="1"/>
  <c r="C164" i="1"/>
  <c r="I165" i="1" s="1"/>
  <c r="C165" i="1"/>
  <c r="I166" i="1" s="1"/>
  <c r="D33" i="3" l="1"/>
  <c r="N33" i="3"/>
  <c r="L54" i="1"/>
  <c r="L35" i="3"/>
  <c r="C157" i="1"/>
  <c r="I158" i="1" s="1"/>
  <c r="C158" i="1"/>
  <c r="I159" i="1" s="1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196" i="2"/>
  <c r="L55" i="1" l="1"/>
  <c r="L36" i="3"/>
  <c r="D73" i="1"/>
  <c r="D74" i="1"/>
  <c r="D75" i="1"/>
  <c r="L37" i="3" l="1"/>
  <c r="O31" i="1"/>
  <c r="J59" i="1"/>
  <c r="J62" i="1" s="1"/>
  <c r="L38" i="1"/>
  <c r="L32" i="1"/>
  <c r="L33" i="1" s="1"/>
  <c r="L34" i="1" s="1"/>
  <c r="L35" i="1" s="1"/>
  <c r="L36" i="1" s="1"/>
  <c r="L37" i="1" s="1"/>
  <c r="J58" i="1"/>
  <c r="L38" i="3" l="1"/>
  <c r="J63" i="1"/>
  <c r="L39" i="1"/>
  <c r="L40" i="1" s="1"/>
  <c r="L41" i="1" s="1"/>
  <c r="L42" i="1" s="1"/>
  <c r="K19" i="1"/>
  <c r="K20" i="1"/>
  <c r="K21" i="1"/>
  <c r="K22" i="1"/>
  <c r="K23" i="1"/>
  <c r="K24" i="1"/>
  <c r="K26" i="1"/>
  <c r="K27" i="1"/>
  <c r="K18" i="1"/>
  <c r="L39" i="3" l="1"/>
  <c r="D39" i="3" s="1"/>
  <c r="L17" i="1"/>
  <c r="B76" i="1" s="1"/>
  <c r="M40" i="1"/>
  <c r="M41" i="1" s="1"/>
  <c r="L40" i="3" l="1"/>
  <c r="M42" i="1"/>
  <c r="M43" i="1" s="1"/>
  <c r="L47" i="1"/>
  <c r="M44" i="1" l="1"/>
  <c r="L41" i="3"/>
  <c r="C75" i="1"/>
  <c r="C74" i="1"/>
  <c r="L48" i="1"/>
  <c r="L49" i="1" s="1"/>
  <c r="J57" i="1"/>
  <c r="K83" i="1"/>
  <c r="J61" i="1" l="1"/>
  <c r="D31" i="1" s="1"/>
  <c r="L42" i="3"/>
  <c r="K32" i="1"/>
  <c r="K84" i="1"/>
  <c r="O32" i="1" l="1"/>
  <c r="D32" i="1" s="1"/>
  <c r="L43" i="3"/>
  <c r="D43" i="3" s="1"/>
  <c r="M45" i="1"/>
  <c r="K33" i="1"/>
  <c r="K85" i="1"/>
  <c r="O33" i="1" l="1"/>
  <c r="D33" i="1" s="1"/>
  <c r="L44" i="3"/>
  <c r="M46" i="1"/>
  <c r="K34" i="1"/>
  <c r="K86" i="1"/>
  <c r="L45" i="3" l="1"/>
  <c r="M47" i="1"/>
  <c r="K35" i="1"/>
  <c r="K87" i="1"/>
  <c r="L46" i="3" l="1"/>
  <c r="M48" i="1"/>
  <c r="M49" i="1" s="1"/>
  <c r="K36" i="1"/>
  <c r="K88" i="1"/>
  <c r="L47" i="3" l="1"/>
  <c r="K37" i="1"/>
  <c r="K89" i="1"/>
  <c r="L48" i="3" l="1"/>
  <c r="K38" i="1"/>
  <c r="K90" i="1"/>
  <c r="L49" i="3" l="1"/>
  <c r="K39" i="1"/>
  <c r="K91" i="1"/>
  <c r="L50" i="3" l="1"/>
  <c r="K40" i="1"/>
  <c r="K92" i="1"/>
  <c r="L51" i="3" l="1"/>
  <c r="K41" i="1"/>
  <c r="K93" i="1"/>
  <c r="L52" i="3" l="1"/>
  <c r="L53" i="3" s="1"/>
  <c r="L54" i="3" s="1"/>
  <c r="K42" i="1"/>
  <c r="K43" i="1" s="1"/>
  <c r="K94" i="1"/>
  <c r="K95" i="1" l="1"/>
  <c r="K44" i="1" l="1"/>
  <c r="I74" i="1"/>
  <c r="L73" i="1"/>
  <c r="I75" i="1"/>
  <c r="K96" i="1"/>
  <c r="K97" i="1" s="1"/>
  <c r="K98" i="1" s="1"/>
  <c r="K45" i="1" l="1"/>
  <c r="I76" i="1"/>
  <c r="K99" i="1"/>
  <c r="K46" i="1" l="1"/>
  <c r="K100" i="1"/>
  <c r="K47" i="1" l="1"/>
  <c r="K48" i="1" s="1"/>
  <c r="K49" i="1" s="1"/>
  <c r="K101" i="1"/>
  <c r="K102" i="1" s="1"/>
  <c r="K103" i="1" s="1"/>
  <c r="K50" i="1" l="1"/>
  <c r="K104" i="1"/>
  <c r="K51" i="1" l="1"/>
  <c r="K105" i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52" i="1" l="1"/>
  <c r="K133" i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C131" i="1"/>
  <c r="I132" i="1" s="1"/>
  <c r="C152" i="1"/>
  <c r="I153" i="1" s="1"/>
  <c r="K53" i="1" l="1"/>
  <c r="K155" i="1"/>
  <c r="C105" i="1"/>
  <c r="I106" i="1" s="1"/>
  <c r="C104" i="1"/>
  <c r="I105" i="1" s="1"/>
  <c r="C106" i="1"/>
  <c r="I107" i="1" s="1"/>
  <c r="C107" i="1"/>
  <c r="I108" i="1" s="1"/>
  <c r="C85" i="1"/>
  <c r="I86" i="1" s="1"/>
  <c r="C83" i="1"/>
  <c r="I84" i="1" s="1"/>
  <c r="C88" i="1"/>
  <c r="I89" i="1" s="1"/>
  <c r="C92" i="1"/>
  <c r="I93" i="1" s="1"/>
  <c r="C89" i="1"/>
  <c r="I90" i="1" s="1"/>
  <c r="C95" i="1"/>
  <c r="I96" i="1" s="1"/>
  <c r="C90" i="1"/>
  <c r="I91" i="1" s="1"/>
  <c r="C96" i="1"/>
  <c r="I97" i="1" s="1"/>
  <c r="C91" i="1"/>
  <c r="I92" i="1" s="1"/>
  <c r="C94" i="1"/>
  <c r="I95" i="1" s="1"/>
  <c r="C82" i="1"/>
  <c r="I83" i="1" s="1"/>
  <c r="C84" i="1"/>
  <c r="I85" i="1" s="1"/>
  <c r="C93" i="1"/>
  <c r="I94" i="1" s="1"/>
  <c r="C86" i="1"/>
  <c r="I87" i="1" s="1"/>
  <c r="C97" i="1"/>
  <c r="I98" i="1" s="1"/>
  <c r="C99" i="1"/>
  <c r="I100" i="1" s="1"/>
  <c r="C102" i="1"/>
  <c r="I103" i="1" s="1"/>
  <c r="C101" i="1"/>
  <c r="I102" i="1" s="1"/>
  <c r="C100" i="1"/>
  <c r="I101" i="1" s="1"/>
  <c r="C103" i="1"/>
  <c r="I104" i="1" s="1"/>
  <c r="C108" i="1"/>
  <c r="I109" i="1" s="1"/>
  <c r="C87" i="1"/>
  <c r="I88" i="1" s="1"/>
  <c r="K54" i="1" l="1"/>
  <c r="K156" i="1"/>
  <c r="C154" i="1"/>
  <c r="I155" i="1" s="1"/>
  <c r="C109" i="1"/>
  <c r="I110" i="1" s="1"/>
  <c r="K55" i="1" l="1"/>
  <c r="K157" i="1"/>
  <c r="C155" i="1"/>
  <c r="I156" i="1" s="1"/>
  <c r="C110" i="1"/>
  <c r="I111" i="1" s="1"/>
  <c r="C156" i="1" l="1"/>
  <c r="I157" i="1" s="1"/>
  <c r="K158" i="1"/>
  <c r="K159" i="1" s="1"/>
  <c r="K160" i="1" s="1"/>
  <c r="K161" i="1" s="1"/>
  <c r="K162" i="1" s="1"/>
  <c r="K163" i="1" s="1"/>
  <c r="K164" i="1" s="1"/>
  <c r="K165" i="1" s="1"/>
  <c r="K166" i="1" s="1"/>
  <c r="K167" i="1" s="1"/>
  <c r="C111" i="1"/>
  <c r="I112" i="1" s="1"/>
  <c r="K168" i="1" l="1"/>
  <c r="C112" i="1"/>
  <c r="I113" i="1" s="1"/>
  <c r="K169" i="1" l="1"/>
  <c r="C113" i="1"/>
  <c r="I114" i="1" s="1"/>
  <c r="K170" i="1" l="1"/>
  <c r="C114" i="1"/>
  <c r="I115" i="1" s="1"/>
  <c r="K171" i="1" l="1"/>
  <c r="C115" i="1"/>
  <c r="I116" i="1" s="1"/>
  <c r="K172" i="1" l="1"/>
  <c r="C116" i="1"/>
  <c r="I117" i="1" s="1"/>
  <c r="K173" i="1" l="1"/>
  <c r="C117" i="1"/>
  <c r="I118" i="1" s="1"/>
  <c r="K174" i="1" l="1"/>
  <c r="C118" i="1"/>
  <c r="I119" i="1" s="1"/>
  <c r="K175" i="1" l="1"/>
  <c r="C119" i="1"/>
  <c r="I120" i="1" s="1"/>
  <c r="K176" i="1" l="1"/>
  <c r="C120" i="1"/>
  <c r="I121" i="1" s="1"/>
  <c r="K177" i="1" l="1"/>
  <c r="C121" i="1"/>
  <c r="I122" i="1" s="1"/>
  <c r="K178" i="1" l="1"/>
  <c r="C122" i="1"/>
  <c r="I123" i="1" s="1"/>
  <c r="K179" i="1" l="1"/>
  <c r="C123" i="1"/>
  <c r="I124" i="1" s="1"/>
  <c r="K180" i="1" l="1"/>
  <c r="C124" i="1"/>
  <c r="I125" i="1" s="1"/>
  <c r="C125" i="1"/>
  <c r="I126" i="1" s="1"/>
  <c r="K181" i="1" l="1"/>
  <c r="K182" i="1" s="1"/>
  <c r="C126" i="1"/>
  <c r="I127" i="1" s="1"/>
  <c r="K183" i="1" l="1"/>
  <c r="C127" i="1"/>
  <c r="I128" i="1" s="1"/>
  <c r="K184" i="1" l="1"/>
  <c r="C128" i="1"/>
  <c r="I129" i="1" s="1"/>
  <c r="K185" i="1" l="1"/>
  <c r="C129" i="1"/>
  <c r="I130" i="1" s="1"/>
  <c r="K186" i="1" l="1"/>
  <c r="C130" i="1"/>
  <c r="I131" i="1" s="1"/>
  <c r="K187" i="1" l="1"/>
  <c r="C132" i="1"/>
  <c r="I133" i="1" s="1"/>
  <c r="K188" i="1" l="1"/>
  <c r="C133" i="1"/>
  <c r="I134" i="1" s="1"/>
  <c r="K189" i="1" l="1"/>
  <c r="C134" i="1"/>
  <c r="I135" i="1" s="1"/>
  <c r="K190" i="1" l="1"/>
  <c r="C135" i="1"/>
  <c r="I136" i="1" s="1"/>
  <c r="K191" i="1" l="1"/>
  <c r="K192" i="1" s="1"/>
  <c r="C136" i="1"/>
  <c r="I137" i="1" s="1"/>
  <c r="K193" i="1" l="1"/>
  <c r="K194" i="1" s="1"/>
  <c r="K195" i="1" s="1"/>
  <c r="C137" i="1"/>
  <c r="I138" i="1" s="1"/>
  <c r="C138" i="1" l="1"/>
  <c r="I139" i="1" s="1"/>
  <c r="C139" i="1" l="1"/>
  <c r="I140" i="1" s="1"/>
  <c r="C140" i="1" l="1"/>
  <c r="I141" i="1" s="1"/>
  <c r="C141" i="1" l="1"/>
  <c r="I142" i="1" s="1"/>
  <c r="C142" i="1" l="1"/>
  <c r="I143" i="1" s="1"/>
  <c r="C143" i="1" l="1"/>
  <c r="I144" i="1" s="1"/>
  <c r="C144" i="1" l="1"/>
  <c r="I145" i="1" s="1"/>
  <c r="C145" i="1" l="1"/>
  <c r="I146" i="1" s="1"/>
  <c r="C146" i="1" l="1"/>
  <c r="I147" i="1" s="1"/>
  <c r="C147" i="1" l="1"/>
  <c r="I148" i="1" s="1"/>
  <c r="C148" i="1" l="1"/>
  <c r="I149" i="1" s="1"/>
  <c r="C149" i="1" l="1"/>
  <c r="I150" i="1" s="1"/>
  <c r="C150" i="1" l="1"/>
  <c r="I151" i="1" s="1"/>
  <c r="C151" i="1" l="1"/>
  <c r="I152" i="1" s="1"/>
  <c r="C159" i="1" l="1"/>
  <c r="I160" i="1" s="1"/>
  <c r="C193" i="1"/>
  <c r="C194" i="1"/>
  <c r="C153" i="1"/>
  <c r="I154" i="1" s="1"/>
  <c r="C166" i="1"/>
  <c r="I167" i="1" s="1"/>
  <c r="C167" i="1"/>
  <c r="I168" i="1" s="1"/>
  <c r="C168" i="1"/>
  <c r="I169" i="1" s="1"/>
  <c r="C169" i="1"/>
  <c r="I170" i="1" s="1"/>
  <c r="C170" i="1"/>
  <c r="I171" i="1" s="1"/>
  <c r="C171" i="1"/>
  <c r="I172" i="1" s="1"/>
  <c r="C172" i="1"/>
  <c r="I173" i="1" s="1"/>
  <c r="C173" i="1"/>
  <c r="I174" i="1" s="1"/>
  <c r="C174" i="1"/>
  <c r="I175" i="1" s="1"/>
  <c r="C175" i="1"/>
  <c r="I176" i="1" s="1"/>
  <c r="C176" i="1"/>
  <c r="I177" i="1" s="1"/>
  <c r="C177" i="1"/>
  <c r="I178" i="1" s="1"/>
  <c r="C178" i="1"/>
  <c r="I179" i="1" s="1"/>
  <c r="C179" i="1"/>
  <c r="I180" i="1" s="1"/>
  <c r="C181" i="1"/>
  <c r="I182" i="1" s="1"/>
  <c r="C182" i="1"/>
  <c r="I183" i="1" s="1"/>
  <c r="C183" i="1"/>
  <c r="I184" i="1" s="1"/>
  <c r="C184" i="1"/>
  <c r="I185" i="1" s="1"/>
  <c r="C185" i="1"/>
  <c r="I186" i="1" s="1"/>
  <c r="C186" i="1"/>
  <c r="I187" i="1" s="1"/>
  <c r="C187" i="1"/>
  <c r="I188" i="1" s="1"/>
  <c r="C188" i="1"/>
  <c r="I189" i="1" s="1"/>
  <c r="C190" i="1"/>
  <c r="I191" i="1" s="1"/>
  <c r="C191" i="1"/>
  <c r="I192" i="1" s="1"/>
  <c r="C192" i="1"/>
  <c r="I193" i="1" s="1"/>
  <c r="C98" i="1"/>
  <c r="I99" i="1" s="1"/>
  <c r="M33" i="3" l="1"/>
  <c r="N34" i="3" s="1"/>
  <c r="D34" i="3" l="1"/>
  <c r="M34" i="3" l="1"/>
  <c r="N35" i="3" s="1"/>
  <c r="D35" i="3" l="1"/>
  <c r="M35" i="3" l="1"/>
  <c r="N36" i="3" s="1"/>
  <c r="D36" i="3"/>
  <c r="K57" i="3" s="1"/>
  <c r="M36" i="3" l="1"/>
  <c r="N37" i="3" s="1"/>
  <c r="M37" i="3" l="1"/>
  <c r="N38" i="3" s="1"/>
  <c r="D38" i="3" s="1"/>
  <c r="M38" i="3" l="1"/>
  <c r="N39" i="3" s="1"/>
  <c r="M39" i="3" l="1"/>
  <c r="N40" i="3" s="1"/>
  <c r="D40" i="3" s="1"/>
  <c r="K58" i="3" s="1"/>
  <c r="M40" i="3" l="1"/>
  <c r="N41" i="3" s="1"/>
  <c r="M41" i="3" l="1"/>
  <c r="M42" i="3" s="1"/>
  <c r="N43" i="3" s="1"/>
  <c r="N42" i="3" l="1"/>
  <c r="M43" i="3" l="1"/>
  <c r="N44" i="3" s="1"/>
  <c r="M44" i="3" l="1"/>
  <c r="N45" i="3" s="1"/>
  <c r="M45" i="3" l="1"/>
  <c r="N46" i="3" s="1"/>
  <c r="M46" i="3" l="1"/>
  <c r="N47" i="3" s="1"/>
  <c r="M47" i="3" l="1"/>
  <c r="N48" i="3" s="1"/>
  <c r="M48" i="3" l="1"/>
  <c r="N49" i="3" s="1"/>
  <c r="K59" i="3"/>
  <c r="M49" i="3" l="1"/>
  <c r="N50" i="3" s="1"/>
  <c r="D50" i="3" s="1"/>
  <c r="D57" i="3" l="1"/>
  <c r="M50" i="3" l="1"/>
  <c r="N51" i="3" s="1"/>
  <c r="M51" i="3" s="1"/>
  <c r="F139" i="3"/>
  <c r="F89" i="3"/>
  <c r="F93" i="3" s="1"/>
  <c r="F143" i="3" s="1"/>
  <c r="C189" i="1"/>
  <c r="I190" i="1" s="1"/>
  <c r="O34" i="1"/>
  <c r="D34" i="1" s="1"/>
  <c r="N52" i="3" l="1"/>
  <c r="O35" i="1"/>
  <c r="D35" i="1" s="1"/>
  <c r="M52" i="3" l="1"/>
  <c r="N53" i="3" s="1"/>
  <c r="D53" i="3" s="1"/>
  <c r="M53" i="3" s="1"/>
  <c r="N54" i="3" s="1"/>
  <c r="D54" i="3" s="1"/>
  <c r="M54" i="3" s="1"/>
  <c r="O36" i="1"/>
  <c r="D36" i="1" s="1"/>
  <c r="K60" i="3" l="1"/>
  <c r="K61" i="3" s="1"/>
  <c r="N59" i="3" s="1"/>
  <c r="O37" i="1"/>
  <c r="D38" i="1" s="1"/>
  <c r="D37" i="1" l="1"/>
  <c r="K57" i="1" s="1"/>
  <c r="O38" i="1" l="1"/>
  <c r="D39" i="1" s="1"/>
  <c r="O39" i="1" l="1"/>
  <c r="D40" i="1" s="1"/>
  <c r="O40" i="1" l="1"/>
  <c r="D41" i="1" s="1"/>
  <c r="O41" i="1" l="1"/>
  <c r="D42" i="1" s="1"/>
  <c r="K58" i="1" s="1"/>
  <c r="O42" i="1" l="1"/>
  <c r="O43" i="1" s="1"/>
  <c r="D43" i="1" l="1"/>
  <c r="P43" i="1" s="1"/>
  <c r="O44" i="1" l="1"/>
  <c r="D44" i="1" s="1"/>
  <c r="O45" i="1" s="1"/>
  <c r="D45" i="1" s="1"/>
  <c r="O46" i="1" l="1"/>
  <c r="D46" i="1" s="1"/>
  <c r="P44" i="1"/>
  <c r="O47" i="1" l="1"/>
  <c r="D47" i="1" s="1"/>
  <c r="P45" i="1"/>
  <c r="P46" i="1" l="1"/>
  <c r="O48" i="1"/>
  <c r="D48" i="1" s="1"/>
  <c r="P47" i="1" l="1"/>
  <c r="P48" i="1" l="1"/>
  <c r="O49" i="1"/>
  <c r="D49" i="1" s="1"/>
  <c r="O50" i="1" l="1"/>
  <c r="D50" i="1" l="1"/>
  <c r="D57" i="1" s="1"/>
  <c r="F89" i="1" s="1"/>
  <c r="F93" i="1" s="1"/>
  <c r="F143" i="1" s="1"/>
  <c r="P49" i="1"/>
  <c r="K59" i="1"/>
  <c r="P50" i="1" l="1"/>
  <c r="F139" i="1"/>
  <c r="O51" i="1"/>
  <c r="D51" i="1"/>
  <c r="P51" i="1" l="1"/>
  <c r="O52" i="1"/>
  <c r="D52" i="1" l="1"/>
  <c r="P52" i="1" s="1"/>
  <c r="O53" i="1" l="1"/>
  <c r="D53" i="1"/>
  <c r="P53" i="1" s="1"/>
  <c r="O54" i="1" l="1"/>
  <c r="D54" i="1"/>
  <c r="O55" i="1" l="1"/>
  <c r="D55" i="1" s="1"/>
  <c r="K60" i="1" s="1"/>
  <c r="P54" i="1"/>
  <c r="K61" i="1" l="1"/>
  <c r="P59" i="1" s="1"/>
  <c r="K62" i="1"/>
  <c r="K63" i="1"/>
  <c r="P55" i="1"/>
  <c r="U31" i="3"/>
  <c r="V32" i="3" s="1"/>
  <c r="U32" i="3" l="1"/>
  <c r="V33" i="3" s="1"/>
  <c r="U33" i="3" l="1"/>
  <c r="U34" i="3" s="1"/>
  <c r="U35" i="3" l="1"/>
  <c r="V35" i="3"/>
  <c r="V34" i="3"/>
  <c r="U36" i="3" l="1"/>
  <c r="V37" i="3" s="1"/>
  <c r="V36" i="3"/>
  <c r="U37" i="3" l="1"/>
  <c r="V38" i="3" s="1"/>
  <c r="Q38" i="3" l="1"/>
  <c r="U38" i="3" s="1"/>
  <c r="Q46" i="3" l="1"/>
  <c r="V39" i="3"/>
  <c r="U39" i="3"/>
  <c r="V40" i="3" s="1"/>
  <c r="U40" i="3" l="1"/>
  <c r="U41" i="3" s="1"/>
  <c r="V41" i="3" l="1"/>
  <c r="U42" i="3"/>
  <c r="V42" i="3"/>
  <c r="V43" i="3" l="1"/>
  <c r="U43" i="3"/>
  <c r="V44" i="3" l="1"/>
  <c r="U44" i="3"/>
  <c r="V45" i="3" l="1"/>
  <c r="U45" i="3"/>
</calcChain>
</file>

<file path=xl/sharedStrings.xml><?xml version="1.0" encoding="utf-8"?>
<sst xmlns="http://schemas.openxmlformats.org/spreadsheetml/2006/main" count="2272" uniqueCount="1831">
  <si>
    <t>תעודת זהות</t>
  </si>
  <si>
    <t>שם פרטי</t>
  </si>
  <si>
    <t>שם משפחה</t>
  </si>
  <si>
    <t>פרטים אישים</t>
  </si>
  <si>
    <t>עיר</t>
  </si>
  <si>
    <t>טלפון</t>
  </si>
  <si>
    <t>נייד</t>
  </si>
  <si>
    <t>קהילה</t>
  </si>
  <si>
    <t>חבילת רכישה</t>
  </si>
  <si>
    <t>בסיסי</t>
  </si>
  <si>
    <t>שם חבילה</t>
  </si>
  <si>
    <t>מחיר</t>
  </si>
  <si>
    <t>כמות לרכישה</t>
  </si>
  <si>
    <t>משתלמת</t>
  </si>
  <si>
    <t>כדאית</t>
  </si>
  <si>
    <t>סה"כ לתשלום</t>
  </si>
  <si>
    <t>סה"כ כרטסים לבחירה</t>
  </si>
  <si>
    <t>כמות כרטיסים לחבילה</t>
  </si>
  <si>
    <t>תשלום</t>
  </si>
  <si>
    <t>מס כרטיס אשראי</t>
  </si>
  <si>
    <t>שם בעל הכרטיס</t>
  </si>
  <si>
    <t>תעודת זהות בעל הכרטיס</t>
  </si>
  <si>
    <t>תוקף חודש (בשתי ספרות)</t>
  </si>
  <si>
    <t>שלוש ספרות אחרונת בגב הכרטיס</t>
  </si>
  <si>
    <t>מתנה ללא הגרלה</t>
  </si>
  <si>
    <t xml:space="preserve">לרוכשי חבילות זהב ניתן לבחור גם ממתנות אלו </t>
  </si>
  <si>
    <t>שם המתנה</t>
  </si>
  <si>
    <t>אם שדה זה לא ימולא הסכום יחולק בשווה בין כל הקהילות המשתתפות במיזם זכנו</t>
  </si>
  <si>
    <t>כרטיסים</t>
  </si>
  <si>
    <t>שם המוצר</t>
  </si>
  <si>
    <t>כמות כרטיסים שמגיע לכם</t>
  </si>
  <si>
    <t>סה"כ יתרת הכרטסים</t>
  </si>
  <si>
    <t>כמות כרטסים שנוצלו</t>
  </si>
  <si>
    <t>חבילות אלו זכאים למתנה ללא הגרלה</t>
  </si>
  <si>
    <t>ניתן לשנות סכום זה כלפי מעלה לדוג במקום 84 100 ₪</t>
  </si>
  <si>
    <t>מס' תשלומים מינימום 50 ₪ לתשלום עד 12 תש'</t>
  </si>
  <si>
    <t>מייל</t>
  </si>
  <si>
    <t>10 כרטיסים</t>
  </si>
  <si>
    <t>כמות מבוקשת</t>
  </si>
  <si>
    <t>מתנה שנקלטה</t>
  </si>
  <si>
    <t>מס' כרטיסים רצוי</t>
  </si>
  <si>
    <t>מס' כרטיסים שנקלטו</t>
  </si>
  <si>
    <t>סכום התרומה הרצוי לקהילה</t>
  </si>
  <si>
    <t>קוד חבילה</t>
  </si>
  <si>
    <t>רמת מתנה</t>
  </si>
  <si>
    <t>סכום התרומה שנקלט לקהילה</t>
  </si>
  <si>
    <t>מס מתנה</t>
  </si>
  <si>
    <t>קוד</t>
  </si>
  <si>
    <t>עזר</t>
  </si>
  <si>
    <t>מס כרטיסים שלא תקבל</t>
  </si>
  <si>
    <t>יתרה לחלוקה</t>
  </si>
  <si>
    <t>לא נקלט</t>
  </si>
  <si>
    <t>מתנה סוג 1</t>
  </si>
  <si>
    <t>כמות לבחירה</t>
  </si>
  <si>
    <t>רחוב</t>
  </si>
  <si>
    <t>מס בית</t>
  </si>
  <si>
    <t>נא למלאות את השדות שבצבע צהוב בלבד ולשלוח חזרה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</si>
  <si>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</si>
  <si>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</si>
  <si>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</si>
  <si>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</si>
  <si>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</si>
  <si>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</si>
  <si>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</si>
  <si>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</si>
  <si>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</si>
  <si>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2023</t>
  </si>
  <si>
    <t>שם ישיבת בין הזמנים</t>
  </si>
  <si>
    <t>שם בית המדרש</t>
  </si>
  <si>
    <t>ביהמ''ד ממוקם בעיר:</t>
  </si>
  <si>
    <t>קופה כללית</t>
  </si>
  <si>
    <t>אלעד</t>
  </si>
  <si>
    <t>אשדוד</t>
  </si>
  <si>
    <t>בית שמש</t>
  </si>
  <si>
    <t>בני ברק</t>
  </si>
  <si>
    <t>אהל יעקב ולאה</t>
  </si>
  <si>
    <t>בוהוש</t>
  </si>
  <si>
    <t>אבן ישראל</t>
  </si>
  <si>
    <t>משכנות יעקב</t>
  </si>
  <si>
    <t>נחלת משה</t>
  </si>
  <si>
    <t>נחלת שלמה</t>
  </si>
  <si>
    <t>שם אבותי</t>
  </si>
  <si>
    <t>תפארת נחמן</t>
  </si>
  <si>
    <t>מכנובקא בעלזא</t>
  </si>
  <si>
    <t>חיפה</t>
  </si>
  <si>
    <t>מושב יסודות</t>
  </si>
  <si>
    <t>ירושלים</t>
  </si>
  <si>
    <t>מודיעין עילית</t>
  </si>
  <si>
    <t>נתיבות</t>
  </si>
  <si>
    <t>רחובות</t>
  </si>
  <si>
    <t>רכסים</t>
  </si>
  <si>
    <t>תורת יהודה</t>
  </si>
  <si>
    <t>תפרח</t>
  </si>
  <si>
    <t>רעננה</t>
  </si>
  <si>
    <t>נצרת עילית</t>
  </si>
  <si>
    <t>קוד הקהילה שבה ברצונך לתרום</t>
  </si>
  <si>
    <t>לרשימת הקודים ניתן לשלוח מייל לכתובת.0@zakenu.org ולכתוב בנושא  - "רשימה"</t>
  </si>
  <si>
    <t>מזהה_מוצר</t>
  </si>
  <si>
    <t>2024</t>
  </si>
  <si>
    <t>חצי קופה</t>
  </si>
  <si>
    <t>זהב + כרטיס חצי קופה</t>
  </si>
  <si>
    <t>אהל משה</t>
  </si>
  <si>
    <t>זכרון תמימה</t>
  </si>
  <si>
    <t>אהל אברהם</t>
  </si>
  <si>
    <t>אור שרגא</t>
  </si>
  <si>
    <t>משכן יחזקאל</t>
  </si>
  <si>
    <t>סיכום</t>
  </si>
  <si>
    <t>יהלום + 2 כרטסים לחצי קופה</t>
  </si>
  <si>
    <t xml:space="preserve">לרוכשי חבילות יהלום ניתן לבחור גם ממתנות אלו </t>
  </si>
  <si>
    <t>כמות שנקלטה מכל רמה</t>
  </si>
  <si>
    <t>מתנה סוג 2</t>
  </si>
  <si>
    <t>מתנה סוג 3</t>
  </si>
  <si>
    <t>יתרת זכות לקליטת מתנה</t>
  </si>
  <si>
    <t>סך כללי מבוקש</t>
  </si>
  <si>
    <t>סך לרמה מבוקש</t>
  </si>
  <si>
    <t>נקלט סהכ</t>
  </si>
  <si>
    <t>סך רמה 2 3 מבוקש</t>
  </si>
  <si>
    <t>לרוכשי חבילות משתלמת  ניתן לבחור מתנה אחת לכל חבילה</t>
  </si>
  <si>
    <t>תוספת 20 כרטסים</t>
  </si>
  <si>
    <t>תוספת 40 כרטסים</t>
  </si>
  <si>
    <t>תוספת 80 כרטסים</t>
  </si>
  <si>
    <t>קוד קהילה</t>
  </si>
  <si>
    <t>משלוח מתנות חבילת 1800</t>
  </si>
  <si>
    <t>משלוח מתנות 840/1200 שאר הארץ</t>
  </si>
  <si>
    <t>מטבח בשווי 30,000 ₪ מבית סבן</t>
  </si>
  <si>
    <t>שיפוץ וחידוש הבית</t>
  </si>
  <si>
    <t>4 דלתות פנים לבית</t>
  </si>
  <si>
    <t>וילונות בשווי 2500 ₪</t>
  </si>
  <si>
    <t>רכב לבחירה + טסט וביטוח + דלק</t>
  </si>
  <si>
    <t>הסלון המושלם</t>
  </si>
  <si>
    <t>חדר שינה או חדר ילדים</t>
  </si>
  <si>
    <t>שבת התאחדות ונופש משפחתית</t>
  </si>
  <si>
    <t>פאר והדר לשולחן השבת</t>
  </si>
  <si>
    <t>שבת נופש מדהימה ביסודות</t>
  </si>
  <si>
    <t>תפילין</t>
  </si>
  <si>
    <t>אוצר החכמה + מחשב נייד</t>
  </si>
  <si>
    <t>אוצר ספרי קודש</t>
  </si>
  <si>
    <t>חנוכיה מכסף טהור</t>
  </si>
  <si>
    <t>קופסא לאתרוג</t>
  </si>
  <si>
    <t>גביעי לחיים</t>
  </si>
  <si>
    <t>מגילת אסתר</t>
  </si>
  <si>
    <t>מתנות מדהימות לחגים במעגל השנה</t>
  </si>
  <si>
    <t>נופש לזוג במלון כינורות</t>
  </si>
  <si>
    <t>שבת נופש בבית שלכם</t>
  </si>
  <si>
    <t>מצעים ומגבות מיכל נגרין</t>
  </si>
  <si>
    <t>מצעי יוקרה לכל המשפחה</t>
  </si>
  <si>
    <t>תנור או מכונת כביסה</t>
  </si>
  <si>
    <t>מקפיא או מייבש</t>
  </si>
  <si>
    <t>מחשב נייד מעולה</t>
  </si>
  <si>
    <t>מצלמה לבחירה</t>
  </si>
  <si>
    <t>מזגן עוצמתי לסלון</t>
  </si>
  <si>
    <t>מזגן לחדר</t>
  </si>
  <si>
    <t>זוג מזרוני איכות לחדר שינה</t>
  </si>
  <si>
    <t>מיטה משולשת מעץ מלא</t>
  </si>
  <si>
    <t>כלי עבודה</t>
  </si>
  <si>
    <t>שעון יוקרה לגבר</t>
  </si>
  <si>
    <t>ישיבה בוחער</t>
  </si>
  <si>
    <t>מדפסת נטענת ניידת</t>
  </si>
  <si>
    <t>הוצאת קונטרס לאור</t>
  </si>
  <si>
    <t>מדפסת לייזר</t>
  </si>
  <si>
    <t>מכשיר להכנת סורבה פירות וגלידות</t>
  </si>
  <si>
    <t>וייז</t>
  </si>
  <si>
    <t>מטען סולארי למצלמות ופלאפונים</t>
  </si>
  <si>
    <t>מושב אורטופדי ד״ר גב מדיקל</t>
  </si>
  <si>
    <t>מדפסת תמונות ביתית - קנון</t>
  </si>
  <si>
    <t>פרוז'קטור סולארי לטיולים</t>
  </si>
  <si>
    <t>תאורת חדר סולארית כשרה לשבת</t>
  </si>
  <si>
    <t>פאה יוקרתית 'רינה בוק'</t>
  </si>
  <si>
    <t>סט שמלות ערב</t>
  </si>
  <si>
    <t>מכונת תפירה</t>
  </si>
  <si>
    <t>ערכת לימוד לתסרוקות בבית</t>
  </si>
  <si>
    <t>פאה יוקרתית 'רבקי פיליפס'</t>
  </si>
  <si>
    <t>שרשרת זהב יוקרתית</t>
  </si>
  <si>
    <t>תכשיטים בשווי 2,000 ₪ יעקובוביץ</t>
  </si>
  <si>
    <t>שוטף רצפות רובוטי</t>
  </si>
  <si>
    <t>שואב אבק</t>
  </si>
  <si>
    <t>מיקסר קנווד</t>
  </si>
  <si>
    <t>מעבד מזון מג'ימיקס</t>
  </si>
  <si>
    <t>קודן שבת מעולה</t>
  </si>
  <si>
    <t>מנוף להעלאת מוצרים הביתה</t>
  </si>
  <si>
    <t>קודן נעילה לבית טביעת אצבע</t>
  </si>
  <si>
    <t>פעמון מצלמה ואינטרקום לדלת הבית</t>
  </si>
  <si>
    <t>יום של חוויות במושב יסודות</t>
  </si>
  <si>
    <t>1500 ₪ בעולם הילדים ירכא</t>
  </si>
  <si>
    <t>סיפורים לילדים ספרים ודיסקים</t>
  </si>
  <si>
    <t>רכב ממונע לילדים</t>
  </si>
  <si>
    <t>מסוק תובלה על שלט</t>
  </si>
  <si>
    <r>
      <t xml:space="preserve">הוברבורד </t>
    </r>
    <r>
      <rPr>
        <sz val="8"/>
        <rFont val="Heebo"/>
      </rPr>
      <t>LG</t>
    </r>
  </si>
  <si>
    <t>אופני הרים</t>
  </si>
  <si>
    <t>מקרנצ'יק</t>
  </si>
  <si>
    <t>בריכת עמודים גילונג</t>
  </si>
  <si>
    <t>פליימוביל</t>
  </si>
  <si>
    <t>מתקן מתנפח</t>
  </si>
  <si>
    <t>סוף שבוע בטבריה עילית</t>
  </si>
  <si>
    <t>טבעת יהלומים בשווי 1,000 $</t>
  </si>
  <si>
    <t>תענוג במטבח</t>
  </si>
  <si>
    <t>סט סירי בישול מזכוכית</t>
  </si>
  <si>
    <t>מגהץ קיטור מקליני</t>
  </si>
  <si>
    <t>שעון שולחני מצופה כסף טהור</t>
  </si>
  <si>
    <t>2,000 ₪ תווי קניה</t>
  </si>
  <si>
    <t>ליווי אומנותי מוזיקלי לאירוע</t>
  </si>
  <si>
    <t>אופקים</t>
  </si>
  <si>
    <t>זכרון יונה יוסף</t>
  </si>
  <si>
    <t>יסודות</t>
  </si>
  <si>
    <t>באר שבע</t>
  </si>
  <si>
    <t>נתניה</t>
  </si>
  <si>
    <t>טבריה</t>
  </si>
  <si>
    <t>2025</t>
  </si>
  <si>
    <t>2026</t>
  </si>
  <si>
    <t>ישיבת רבנו חיים קמיל</t>
  </si>
  <si>
    <t>ת"א</t>
  </si>
  <si>
    <t>ישיבת בין הזמנים כפר אברהם</t>
  </si>
  <si>
    <t>פ"ת</t>
  </si>
  <si>
    <t>אגודת בן תורה-נפש החיים</t>
  </si>
  <si>
    <t>זכור לאברהם</t>
  </si>
  <si>
    <t>ביתר</t>
  </si>
  <si>
    <t>כולל וישיבת בין הזמנים ביהכנ"ס המרכזי אשכנז שיכון ג'</t>
  </si>
  <si>
    <t>בני-ברק</t>
  </si>
  <si>
    <t>יוצאי פוניבז' אהל תמר</t>
  </si>
  <si>
    <t>אורחות התלמוד</t>
  </si>
  <si>
    <t xml:space="preserve">בני ברק </t>
  </si>
  <si>
    <t>בית אל ברכת נסים</t>
  </si>
  <si>
    <t>קהל חניכי הישיבות רמב"ם</t>
  </si>
  <si>
    <t>סלבודקה - זכר ברוך</t>
  </si>
  <si>
    <t>יושב אהלים</t>
  </si>
  <si>
    <t>ב"ב</t>
  </si>
  <si>
    <t>קרית מלך</t>
  </si>
  <si>
    <t>בני ברק, ירושלים, מודיעין עילית</t>
  </si>
  <si>
    <t>בני ברק -אשדוד</t>
  </si>
  <si>
    <t>שקידת יצחק</t>
  </si>
  <si>
    <t>כולל בין הזמנים נאות יוסף</t>
  </si>
  <si>
    <t>חניכי ישיבת "עטרת ישראל"</t>
  </si>
  <si>
    <t>וזאת ליהודה'</t>
  </si>
  <si>
    <t>נחלת סירוקה</t>
  </si>
  <si>
    <t>בית תפילה</t>
  </si>
  <si>
    <t>קהילת חניכי הישיבות</t>
  </si>
  <si>
    <t>זכרון מיכאל -חדוות יחיאל</t>
  </si>
  <si>
    <t xml:space="preserve">ב''ב </t>
  </si>
  <si>
    <t>בני ברק, ירושלים, בית שמש, אלעז, ביתר</t>
  </si>
  <si>
    <t>ירושלים\בני ברק</t>
  </si>
  <si>
    <t>כולל חניכי "כנסת יצחק" חדרה - בבני ברק</t>
  </si>
  <si>
    <t>ישיבת ביה"ז שע"י קה"י "בית שלמה"</t>
  </si>
  <si>
    <t>תפארת מנחם</t>
  </si>
  <si>
    <t>ישיבת בין הזמנים סערט ויזניץ</t>
  </si>
  <si>
    <t>כולל וישיבה"ז בביהמ"ד חניכי הישיבות רוממה</t>
  </si>
  <si>
    <t>כלביא יקום</t>
  </si>
  <si>
    <t>רמות ירושלים</t>
  </si>
  <si>
    <t>ירושלים ועוד</t>
  </si>
  <si>
    <t>כולל בין הזמנים - חניכי הישיבות מזרח ברכפלד</t>
  </si>
  <si>
    <t>מודיעין עלית</t>
  </si>
  <si>
    <t>איגוד בני הישיבות גרין פארק חפציבה</t>
  </si>
  <si>
    <t>כולל חניכי קול תורה</t>
  </si>
  <si>
    <t>קרן חיזוק</t>
  </si>
  <si>
    <t>בני עליה - רחובות</t>
  </si>
  <si>
    <t>ישיבת ביו הזמנים בישיבת כנסת חזקיהו</t>
  </si>
  <si>
    <t>תורת יצחק-הר יונה</t>
  </si>
  <si>
    <t>בעלזא נוף הגליל</t>
  </si>
  <si>
    <t>הר יונה (נצרת עילית)</t>
  </si>
  <si>
    <t>תפילין 'עטרת תפילין'</t>
  </si>
  <si>
    <t>פאר והדר לשולחן שבת</t>
  </si>
  <si>
    <t>מצלמה מקצועית</t>
  </si>
  <si>
    <t>מדפסת תמונות ביתית</t>
  </si>
  <si>
    <t>קומה</t>
  </si>
  <si>
    <t/>
  </si>
  <si>
    <t>אם יש לכם מתנות ומעונינים לשלוח לכתובת שונה מהכתובת הרגילה יש למלאות עמודה זו</t>
  </si>
  <si>
    <t xml:space="preserve">לרוכשי חבילות פלטניום ניתן לבחור גם ממתנות אלו </t>
  </si>
  <si>
    <t>תוספת 100 כרטיסים</t>
  </si>
  <si>
    <t>לילה לזוג במלון כינורות</t>
  </si>
  <si>
    <t>נר יעקב בצלאל-היכל זרח</t>
  </si>
  <si>
    <t>לוד</t>
  </si>
  <si>
    <t>קרית הנציב-בר אילן</t>
  </si>
  <si>
    <t>תורת הקרבנות</t>
  </si>
  <si>
    <t>דעת יוסף שלמה</t>
  </si>
  <si>
    <t>חדרה</t>
  </si>
  <si>
    <t>ישיבת בין הזמנים ''היכל רפאל''</t>
  </si>
  <si>
    <t>צא"י רמת אהרן</t>
  </si>
  <si>
    <t>שונה הלכות</t>
  </si>
  <si>
    <t>תורת צבי</t>
  </si>
  <si>
    <t>מקור ברוך</t>
  </si>
  <si>
    <t>שש שעות רצופות מודיעין עילית</t>
  </si>
  <si>
    <t>מודעין עילית</t>
  </si>
  <si>
    <t>כולל בין הזמנים "קהילת אבי עזרי"</t>
  </si>
  <si>
    <t>זכרון הדסה שע"י איגוד בני הישיבות גבעה ג'</t>
  </si>
  <si>
    <t>רמת השרון</t>
  </si>
  <si>
    <t>נוף הגליל</t>
  </si>
  <si>
    <t>עפולה</t>
  </si>
  <si>
    <t>מטבח יוקרתי בשווי 30,000 ₪</t>
  </si>
  <si>
    <t>טבעת יוקרתית עם יהלומים</t>
  </si>
  <si>
    <t>כביסל מקורי</t>
  </si>
  <si>
    <t>כסא אורטופדי לעבודה נוחה</t>
  </si>
  <si>
    <t>מקפיא 6 מגירות</t>
  </si>
  <si>
    <t>אוצר החכמה + חבילות נלוות</t>
  </si>
  <si>
    <t>וילונות בשווי 2,000 ₪</t>
  </si>
  <si>
    <t>תכשיטים בשווי 2,000 ₪</t>
  </si>
  <si>
    <t>פמוטמונה בשווי 1,800 ₪</t>
  </si>
  <si>
    <t>סט מושלם לחדר שינה</t>
  </si>
  <si>
    <t>שואב + שוטף רצפות שיאומי</t>
  </si>
  <si>
    <t>מנורת תקרה חכמה שיאומי</t>
  </si>
  <si>
    <t>אוצרצ'יק</t>
  </si>
  <si>
    <t>ספרי קומיקס איכותיים</t>
  </si>
  <si>
    <t>יום חוויתי במושב יסודות</t>
  </si>
  <si>
    <t>אופה לחם דיגיטאלי מורפי ריצ'רד</t>
  </si>
  <si>
    <t>מתנה סוג 4</t>
  </si>
  <si>
    <t>סהכ מתנות לבחירה מ4 הסוגים</t>
  </si>
  <si>
    <t>סהכ מתנות מסוג 2 3 4</t>
  </si>
  <si>
    <t>סהכ מתנות מסוג 3 ו 4</t>
  </si>
  <si>
    <t>חו"ל</t>
  </si>
  <si>
    <t>אבו גוש</t>
  </si>
  <si>
    <t>אבו סנאן</t>
  </si>
  <si>
    <t>אבו תלול</t>
  </si>
  <si>
    <t>אבטין</t>
  </si>
  <si>
    <t>אבטליון</t>
  </si>
  <si>
    <t>אביאל</t>
  </si>
  <si>
    <t>אביבים</t>
  </si>
  <si>
    <t>אביגדור</t>
  </si>
  <si>
    <t>אביחיל</t>
  </si>
  <si>
    <t>אביטל</t>
  </si>
  <si>
    <t>אביעזר</t>
  </si>
  <si>
    <t>אבירים</t>
  </si>
  <si>
    <t>אבן יהודה</t>
  </si>
  <si>
    <t>אבן מנחם</t>
  </si>
  <si>
    <t>אבן ספיר</t>
  </si>
  <si>
    <t>אבן שמואל</t>
  </si>
  <si>
    <t>אבני איתן</t>
  </si>
  <si>
    <t>אבני חפץ</t>
  </si>
  <si>
    <t>אבנת</t>
  </si>
  <si>
    <t>אבשלום</t>
  </si>
  <si>
    <t>אדורה</t>
  </si>
  <si>
    <t>אדירים</t>
  </si>
  <si>
    <t>אדמית</t>
  </si>
  <si>
    <t>אדרת</t>
  </si>
  <si>
    <t>אודים</t>
  </si>
  <si>
    <t>אודם</t>
  </si>
  <si>
    <t>אוהד</t>
  </si>
  <si>
    <t>אום אל-פחם</t>
  </si>
  <si>
    <t>אום אל-קוטוף</t>
  </si>
  <si>
    <t>אום בטין</t>
  </si>
  <si>
    <t>אומן</t>
  </si>
  <si>
    <t>אומץ</t>
  </si>
  <si>
    <t>אור הגנוז</t>
  </si>
  <si>
    <t>אור הנר</t>
  </si>
  <si>
    <t>אור יהודה</t>
  </si>
  <si>
    <t>אור עקיבא</t>
  </si>
  <si>
    <t>אורה</t>
  </si>
  <si>
    <t>אורות</t>
  </si>
  <si>
    <t>אורטל</t>
  </si>
  <si>
    <t>אורים</t>
  </si>
  <si>
    <t>אורנים</t>
  </si>
  <si>
    <t>אורנית</t>
  </si>
  <si>
    <t>אושה</t>
  </si>
  <si>
    <t>אזור</t>
  </si>
  <si>
    <t>אחווה</t>
  </si>
  <si>
    <t>אחוזם</t>
  </si>
  <si>
    <t>אחוזת ברק</t>
  </si>
  <si>
    <t>אחיהוד</t>
  </si>
  <si>
    <t>אחיטוב</t>
  </si>
  <si>
    <t>אחיסמך</t>
  </si>
  <si>
    <t>אחיעזר</t>
  </si>
  <si>
    <t>איבים</t>
  </si>
  <si>
    <t>אייל</t>
  </si>
  <si>
    <t>איילת השחר</t>
  </si>
  <si>
    <t>אילון</t>
  </si>
  <si>
    <t>אילות</t>
  </si>
  <si>
    <t>אילניה</t>
  </si>
  <si>
    <t>אילת</t>
  </si>
  <si>
    <t>אירוס</t>
  </si>
  <si>
    <t>איתמר</t>
  </si>
  <si>
    <t>איתן</t>
  </si>
  <si>
    <t>איתנים</t>
  </si>
  <si>
    <t>אכסאל</t>
  </si>
  <si>
    <t>אל-עזי</t>
  </si>
  <si>
    <t>אל-עריאן</t>
  </si>
  <si>
    <t>אל-רום</t>
  </si>
  <si>
    <t>אל סייד</t>
  </si>
  <si>
    <t>אלומה</t>
  </si>
  <si>
    <t>אלומות</t>
  </si>
  <si>
    <t>אלון הגליל</t>
  </si>
  <si>
    <t>אלון מורה</t>
  </si>
  <si>
    <t>אלון שבות</t>
  </si>
  <si>
    <t>אלוני אבא</t>
  </si>
  <si>
    <t>אלוני הבשן</t>
  </si>
  <si>
    <t>אלוני יצחק</t>
  </si>
  <si>
    <t>אלונים</t>
  </si>
  <si>
    <t>אלי-עד</t>
  </si>
  <si>
    <t>אליאב</t>
  </si>
  <si>
    <t>אליכין</t>
  </si>
  <si>
    <t>אליפז</t>
  </si>
  <si>
    <t>אליפלט</t>
  </si>
  <si>
    <t>אליקים</t>
  </si>
  <si>
    <t>אלישיב</t>
  </si>
  <si>
    <t>אלישמע</t>
  </si>
  <si>
    <t>אלמגור</t>
  </si>
  <si>
    <t>אלמוג</t>
  </si>
  <si>
    <t>אלעזר</t>
  </si>
  <si>
    <t>אלפי מנשה</t>
  </si>
  <si>
    <t>אלקוש</t>
  </si>
  <si>
    <t>אלקנה</t>
  </si>
  <si>
    <t>אמונים</t>
  </si>
  <si>
    <t>אמירים</t>
  </si>
  <si>
    <t>אמנון</t>
  </si>
  <si>
    <t>אמציה</t>
  </si>
  <si>
    <t>אניעם</t>
  </si>
  <si>
    <t>אספר</t>
  </si>
  <si>
    <t>אעבלין</t>
  </si>
  <si>
    <t>אפיק</t>
  </si>
  <si>
    <t>אפיקים</t>
  </si>
  <si>
    <t>אפק</t>
  </si>
  <si>
    <t>אפרת</t>
  </si>
  <si>
    <t>ארבל</t>
  </si>
  <si>
    <t>ארגמן</t>
  </si>
  <si>
    <t>ארז</t>
  </si>
  <si>
    <t>אריאל</t>
  </si>
  <si>
    <t>ארסוף</t>
  </si>
  <si>
    <t>אשבול</t>
  </si>
  <si>
    <t>אשבל</t>
  </si>
  <si>
    <t>אשדות יעקב (איחוד)</t>
  </si>
  <si>
    <t>אשדות יעקב (מאוחד)</t>
  </si>
  <si>
    <t>אשחר</t>
  </si>
  <si>
    <t>אשכולות</t>
  </si>
  <si>
    <t>אשל הנשיא</t>
  </si>
  <si>
    <t>אשלים</t>
  </si>
  <si>
    <t>אשקלון</t>
  </si>
  <si>
    <t>אשרת</t>
  </si>
  <si>
    <t>אשתאול</t>
  </si>
  <si>
    <t>אתגר</t>
  </si>
  <si>
    <t>באקה אל-גרביה</t>
  </si>
  <si>
    <t>באר אורה</t>
  </si>
  <si>
    <t>באר גנים</t>
  </si>
  <si>
    <t>באר טוביה</t>
  </si>
  <si>
    <t>באר יעקב</t>
  </si>
  <si>
    <t>באר מילכה</t>
  </si>
  <si>
    <t>בארות יצחק</t>
  </si>
  <si>
    <t>בארותיים</t>
  </si>
  <si>
    <t>בארי</t>
  </si>
  <si>
    <t>בוסתן הגליל</t>
  </si>
  <si>
    <t>בוקעאתא</t>
  </si>
  <si>
    <t>בורגתה</t>
  </si>
  <si>
    <t>בחן</t>
  </si>
  <si>
    <t>בטחה</t>
  </si>
  <si>
    <t>ביצרון</t>
  </si>
  <si>
    <t>ביר אל-מכסור</t>
  </si>
  <si>
    <t>ביר הדאג'</t>
  </si>
  <si>
    <t>ביריה</t>
  </si>
  <si>
    <t>בית אורן</t>
  </si>
  <si>
    <t>בית אל</t>
  </si>
  <si>
    <t>בית אלעזרי</t>
  </si>
  <si>
    <t>בית אלפא</t>
  </si>
  <si>
    <t>בית אריה</t>
  </si>
  <si>
    <t>בית ברל</t>
  </si>
  <si>
    <t>בית ג'ן</t>
  </si>
  <si>
    <t>בית גוברין</t>
  </si>
  <si>
    <t>בית גמליאל</t>
  </si>
  <si>
    <t>בית דגן</t>
  </si>
  <si>
    <t>בית הגדי</t>
  </si>
  <si>
    <t>בית הלוי</t>
  </si>
  <si>
    <t>בית הלל</t>
  </si>
  <si>
    <t>בית העמק</t>
  </si>
  <si>
    <t>בית הערבה</t>
  </si>
  <si>
    <t>בית השיטה</t>
  </si>
  <si>
    <t>בית זיד</t>
  </si>
  <si>
    <t>בית זית</t>
  </si>
  <si>
    <t>בית זרע</t>
  </si>
  <si>
    <t>בית חורון</t>
  </si>
  <si>
    <t>בית חירות</t>
  </si>
  <si>
    <t>בית חלקיה</t>
  </si>
  <si>
    <t>בית חנן</t>
  </si>
  <si>
    <t>בית חנניה</t>
  </si>
  <si>
    <t>בית חשמונאי</t>
  </si>
  <si>
    <t>בית יהושע</t>
  </si>
  <si>
    <t>בית יוסף</t>
  </si>
  <si>
    <t>בית ינאי</t>
  </si>
  <si>
    <t>בית יצחק-שער חפר</t>
  </si>
  <si>
    <t>בית לחם הגלילית</t>
  </si>
  <si>
    <t>בית מאיר</t>
  </si>
  <si>
    <t>בית נחמיה</t>
  </si>
  <si>
    <t>בית ניר</t>
  </si>
  <si>
    <t>בית נקופה</t>
  </si>
  <si>
    <t>בית עובד</t>
  </si>
  <si>
    <t>בית עוזיאל</t>
  </si>
  <si>
    <t>בית עזרא</t>
  </si>
  <si>
    <t>בית עריף</t>
  </si>
  <si>
    <t>בית צבי</t>
  </si>
  <si>
    <t>בית קמה</t>
  </si>
  <si>
    <t>בית קשת</t>
  </si>
  <si>
    <t>בית רבן</t>
  </si>
  <si>
    <t>בית רימון</t>
  </si>
  <si>
    <t>בית שאן</t>
  </si>
  <si>
    <t>בית שערים</t>
  </si>
  <si>
    <t>בית שקמה</t>
  </si>
  <si>
    <t>ביתן אהרן</t>
  </si>
  <si>
    <t>ביתר עילית</t>
  </si>
  <si>
    <t>בלפוריה</t>
  </si>
  <si>
    <t>בן זכאי</t>
  </si>
  <si>
    <t>בן עמי</t>
  </si>
  <si>
    <t>בן שמן (כפר נוער)</t>
  </si>
  <si>
    <t>בן שמן (מושב)</t>
  </si>
  <si>
    <t>בני דקלים</t>
  </si>
  <si>
    <t>בני דרום</t>
  </si>
  <si>
    <t>בני דרור</t>
  </si>
  <si>
    <t>בני יהודה</t>
  </si>
  <si>
    <t>בני נצרים</t>
  </si>
  <si>
    <t>בני עטרות</t>
  </si>
  <si>
    <t>בני עי"ש</t>
  </si>
  <si>
    <t>בני ציון</t>
  </si>
  <si>
    <t>בני ראם</t>
  </si>
  <si>
    <t>בניה</t>
  </si>
  <si>
    <t>בנימינה-גבעת עדה</t>
  </si>
  <si>
    <t>בסמ"ה</t>
  </si>
  <si>
    <t>בסמת טבעון</t>
  </si>
  <si>
    <t>בענה</t>
  </si>
  <si>
    <t>בצרה</t>
  </si>
  <si>
    <t>בצת</t>
  </si>
  <si>
    <t>בקוע</t>
  </si>
  <si>
    <t>בקעות</t>
  </si>
  <si>
    <t>בר גיורא</t>
  </si>
  <si>
    <t>בר יוחאי</t>
  </si>
  <si>
    <t>ברוכין</t>
  </si>
  <si>
    <t>ברור חיל</t>
  </si>
  <si>
    <t>ברוש</t>
  </si>
  <si>
    <t>ברכה</t>
  </si>
  <si>
    <t>ברכיה</t>
  </si>
  <si>
    <t>ברעם</t>
  </si>
  <si>
    <t>ברק</t>
  </si>
  <si>
    <t>ברקאי</t>
  </si>
  <si>
    <t>ברקן</t>
  </si>
  <si>
    <t>ברקת</t>
  </si>
  <si>
    <t>בת הדר</t>
  </si>
  <si>
    <t>בת חן</t>
  </si>
  <si>
    <t>בת חפר</t>
  </si>
  <si>
    <t>בת חצור</t>
  </si>
  <si>
    <t>בת ים</t>
  </si>
  <si>
    <t>בת עין</t>
  </si>
  <si>
    <t>בת שלמה</t>
  </si>
  <si>
    <t>ג'דיידה-מכר</t>
  </si>
  <si>
    <t>ג'ולס</t>
  </si>
  <si>
    <t>ג'לג'וליה</t>
  </si>
  <si>
    <t>ג'סר א-זרקא</t>
  </si>
  <si>
    <t>ג'ש (גוש חלב)</t>
  </si>
  <si>
    <t>ג'ת</t>
  </si>
  <si>
    <t>גאולי תימן</t>
  </si>
  <si>
    <t>גאולים</t>
  </si>
  <si>
    <t>גאליה</t>
  </si>
  <si>
    <t>גבולות</t>
  </si>
  <si>
    <t>גבים</t>
  </si>
  <si>
    <t>גבע</t>
  </si>
  <si>
    <t>גבע בנימין</t>
  </si>
  <si>
    <t>גבע כרמל</t>
  </si>
  <si>
    <t>גבעולים</t>
  </si>
  <si>
    <t>גבעון החדשה</t>
  </si>
  <si>
    <t>גבעות בר</t>
  </si>
  <si>
    <t>גבעת אבני</t>
  </si>
  <si>
    <t>גבעת אלה</t>
  </si>
  <si>
    <t>גבעת ברנר</t>
  </si>
  <si>
    <t>גבעת השלושה</t>
  </si>
  <si>
    <t>גבעת זאב</t>
  </si>
  <si>
    <t>גבעת ח"ן</t>
  </si>
  <si>
    <t>גבעת חיים (איחוד)</t>
  </si>
  <si>
    <t>גבעת חיים (מאוחד)</t>
  </si>
  <si>
    <t>גבעת יואב</t>
  </si>
  <si>
    <t>גבעת יערים</t>
  </si>
  <si>
    <t>גבעת ישעיהו</t>
  </si>
  <si>
    <t>גבעת כ"ח</t>
  </si>
  <si>
    <t>גבעת ניל"י</t>
  </si>
  <si>
    <t>גבעת עוז</t>
  </si>
  <si>
    <t>גבעת שמואל</t>
  </si>
  <si>
    <t>גבעת שמש</t>
  </si>
  <si>
    <t>גבעת שפירא</t>
  </si>
  <si>
    <t>גבעתי</t>
  </si>
  <si>
    <t>גבעתיים</t>
  </si>
  <si>
    <t>גברעם</t>
  </si>
  <si>
    <t>גבת</t>
  </si>
  <si>
    <t>גדות</t>
  </si>
  <si>
    <t>גדיש</t>
  </si>
  <si>
    <t>גדעונה</t>
  </si>
  <si>
    <t>גדרה</t>
  </si>
  <si>
    <t>גונן</t>
  </si>
  <si>
    <t>גורן</t>
  </si>
  <si>
    <t>גורנות הגליל</t>
  </si>
  <si>
    <t>גזית</t>
  </si>
  <si>
    <t>גזר</t>
  </si>
  <si>
    <t>גיאה</t>
  </si>
  <si>
    <t>גיבתון</t>
  </si>
  <si>
    <t>גיזו</t>
  </si>
  <si>
    <t>גילון</t>
  </si>
  <si>
    <t>גילת</t>
  </si>
  <si>
    <t>גינוסר</t>
  </si>
  <si>
    <t>גיניגר</t>
  </si>
  <si>
    <t>גינתון</t>
  </si>
  <si>
    <t>גיתה</t>
  </si>
  <si>
    <t>גיתית</t>
  </si>
  <si>
    <t>גלאון</t>
  </si>
  <si>
    <t>גלגל</t>
  </si>
  <si>
    <t>גליל ים</t>
  </si>
  <si>
    <t>גלעד (אבן יצחק)</t>
  </si>
  <si>
    <t>גמזו</t>
  </si>
  <si>
    <t>גן הדרום</t>
  </si>
  <si>
    <t>גן השומרון</t>
  </si>
  <si>
    <t>גן חיים</t>
  </si>
  <si>
    <t>גן יאשיה</t>
  </si>
  <si>
    <t>גן יבנה</t>
  </si>
  <si>
    <t>גן נר</t>
  </si>
  <si>
    <t>גן שורק</t>
  </si>
  <si>
    <t>גן שלמה</t>
  </si>
  <si>
    <t>גן שמואל</t>
  </si>
  <si>
    <t>גנות</t>
  </si>
  <si>
    <t>גנות הדר</t>
  </si>
  <si>
    <t>גני הדר</t>
  </si>
  <si>
    <t>גני טל</t>
  </si>
  <si>
    <t>גני יוחנן</t>
  </si>
  <si>
    <t>גני מודיעין</t>
  </si>
  <si>
    <t>גני עם</t>
  </si>
  <si>
    <t>גני תקווה</t>
  </si>
  <si>
    <t>געש</t>
  </si>
  <si>
    <t>געתון</t>
  </si>
  <si>
    <t>גפן</t>
  </si>
  <si>
    <t>גרופית</t>
  </si>
  <si>
    <t>גשור</t>
  </si>
  <si>
    <t>גשר</t>
  </si>
  <si>
    <t>גשר הזיו</t>
  </si>
  <si>
    <t>גת (קיבוץ)</t>
  </si>
  <si>
    <t>גת רימון</t>
  </si>
  <si>
    <t>דאלית אל-כרמל</t>
  </si>
  <si>
    <t>דבורה</t>
  </si>
  <si>
    <t>דבוריה</t>
  </si>
  <si>
    <t>דבירה</t>
  </si>
  <si>
    <t>דברת</t>
  </si>
  <si>
    <t>דגניה א'</t>
  </si>
  <si>
    <t>דגניה ב'</t>
  </si>
  <si>
    <t>דוב"ב</t>
  </si>
  <si>
    <t>דולב</t>
  </si>
  <si>
    <t>דור</t>
  </si>
  <si>
    <t>דורות</t>
  </si>
  <si>
    <t>דחי</t>
  </si>
  <si>
    <t>דייר אל-אסד</t>
  </si>
  <si>
    <t>דייר חנא</t>
  </si>
  <si>
    <t>דייר ראפאת</t>
  </si>
  <si>
    <t>דימונה</t>
  </si>
  <si>
    <t>דישון</t>
  </si>
  <si>
    <t>דליה</t>
  </si>
  <si>
    <t>דלתון</t>
  </si>
  <si>
    <t>דמיידה</t>
  </si>
  <si>
    <t>דן</t>
  </si>
  <si>
    <t>דפנה</t>
  </si>
  <si>
    <t>דקל</t>
  </si>
  <si>
    <t>דריג'את</t>
  </si>
  <si>
    <t>האון</t>
  </si>
  <si>
    <t>הבונים</t>
  </si>
  <si>
    <t>הגושרים</t>
  </si>
  <si>
    <t>הדר עם</t>
  </si>
  <si>
    <t>הוד השרון</t>
  </si>
  <si>
    <t>הודיה</t>
  </si>
  <si>
    <t>הודיות</t>
  </si>
  <si>
    <t>הושעיה</t>
  </si>
  <si>
    <t>הזורע</t>
  </si>
  <si>
    <t>הזורעים</t>
  </si>
  <si>
    <t>החותרים</t>
  </si>
  <si>
    <t>היוגב</t>
  </si>
  <si>
    <t>הילה</t>
  </si>
  <si>
    <t>המעפיל</t>
  </si>
  <si>
    <t>הסוללים</t>
  </si>
  <si>
    <t>העוגן</t>
  </si>
  <si>
    <t>הר אדר</t>
  </si>
  <si>
    <t>הר גילה</t>
  </si>
  <si>
    <t>הר עמשא</t>
  </si>
  <si>
    <t>הראל</t>
  </si>
  <si>
    <t>הרדוף</t>
  </si>
  <si>
    <t>הרצליה</t>
  </si>
  <si>
    <t>הררית</t>
  </si>
  <si>
    <t>ורד יריחו</t>
  </si>
  <si>
    <t>ורדון</t>
  </si>
  <si>
    <t>זבדיאל</t>
  </si>
  <si>
    <t>זוהר</t>
  </si>
  <si>
    <t>זיקים</t>
  </si>
  <si>
    <t>זיתן</t>
  </si>
  <si>
    <t>זכרון יעקב</t>
  </si>
  <si>
    <t>זכריה</t>
  </si>
  <si>
    <t>זמר</t>
  </si>
  <si>
    <t>זמרת</t>
  </si>
  <si>
    <t>זנוח</t>
  </si>
  <si>
    <t>זרועה</t>
  </si>
  <si>
    <t>זרזיר</t>
  </si>
  <si>
    <t>זרחיה</t>
  </si>
  <si>
    <t>ח'ואלד</t>
  </si>
  <si>
    <t>חבצלת השרון</t>
  </si>
  <si>
    <t>חבר</t>
  </si>
  <si>
    <t>חברון</t>
  </si>
  <si>
    <t>חגור</t>
  </si>
  <si>
    <t>חגי</t>
  </si>
  <si>
    <t>חגלה</t>
  </si>
  <si>
    <t>חד-נס</t>
  </si>
  <si>
    <t>חדיד</t>
  </si>
  <si>
    <t>חוג'ייראת (ד'הרה)</t>
  </si>
  <si>
    <t>חולדה</t>
  </si>
  <si>
    <t>חולון</t>
  </si>
  <si>
    <t>חולית</t>
  </si>
  <si>
    <t>חולתה</t>
  </si>
  <si>
    <t>חוסן</t>
  </si>
  <si>
    <t>חוסנייה</t>
  </si>
  <si>
    <t>חופית</t>
  </si>
  <si>
    <t>חוקוק</t>
  </si>
  <si>
    <t>חורה</t>
  </si>
  <si>
    <t>חורפיש</t>
  </si>
  <si>
    <t>חורשים</t>
  </si>
  <si>
    <t>חזון</t>
  </si>
  <si>
    <t>חיבת ציון</t>
  </si>
  <si>
    <t>חיננית</t>
  </si>
  <si>
    <t>חירות</t>
  </si>
  <si>
    <t>חלוץ</t>
  </si>
  <si>
    <t>חלץ</t>
  </si>
  <si>
    <t>חמאם</t>
  </si>
  <si>
    <t>חמד</t>
  </si>
  <si>
    <t>חמדיה</t>
  </si>
  <si>
    <t>חמדת</t>
  </si>
  <si>
    <t>חמרה</t>
  </si>
  <si>
    <t>חניאל</t>
  </si>
  <si>
    <t>חניתה</t>
  </si>
  <si>
    <t>חנתון</t>
  </si>
  <si>
    <t>חספין</t>
  </si>
  <si>
    <t>חפץ חיים</t>
  </si>
  <si>
    <t>חפצי-בה</t>
  </si>
  <si>
    <t>חצב</t>
  </si>
  <si>
    <t>חצבה</t>
  </si>
  <si>
    <t>חצור-אשדוד</t>
  </si>
  <si>
    <t>חצור הגלילית</t>
  </si>
  <si>
    <t>חצר בארותיים</t>
  </si>
  <si>
    <t>חצרות חולדה</t>
  </si>
  <si>
    <t>חצרות כ"ח</t>
  </si>
  <si>
    <t>חצרים</t>
  </si>
  <si>
    <t>חרב לאת</t>
  </si>
  <si>
    <t>חרוצים</t>
  </si>
  <si>
    <t>חריש</t>
  </si>
  <si>
    <t>חרמש</t>
  </si>
  <si>
    <t>חרשים</t>
  </si>
  <si>
    <t>חשמונאים</t>
  </si>
  <si>
    <t>טובא-זנגריה</t>
  </si>
  <si>
    <t>טייבה</t>
  </si>
  <si>
    <t>טייבה (בעמק)</t>
  </si>
  <si>
    <t>טירה</t>
  </si>
  <si>
    <t>טירת יהודה</t>
  </si>
  <si>
    <t>טירת כרמל</t>
  </si>
  <si>
    <t>טירת צבי</t>
  </si>
  <si>
    <t>טל-אל</t>
  </si>
  <si>
    <t>טל שחר</t>
  </si>
  <si>
    <t>טללים</t>
  </si>
  <si>
    <t>טלמון</t>
  </si>
  <si>
    <t>טמרה</t>
  </si>
  <si>
    <t>טמרה (יזרעאל)</t>
  </si>
  <si>
    <t>טנא</t>
  </si>
  <si>
    <t>טפחות</t>
  </si>
  <si>
    <t>יאנוח-ג'ת</t>
  </si>
  <si>
    <t>יבול</t>
  </si>
  <si>
    <t>יבנאל</t>
  </si>
  <si>
    <t>יבנה</t>
  </si>
  <si>
    <t>יגור</t>
  </si>
  <si>
    <t>יגל</t>
  </si>
  <si>
    <t>יד בנימין</t>
  </si>
  <si>
    <t>יד השמונה</t>
  </si>
  <si>
    <t>יד חנה</t>
  </si>
  <si>
    <t>יד מרדכי</t>
  </si>
  <si>
    <t>יד נתן</t>
  </si>
  <si>
    <t>יד רמב"ם</t>
  </si>
  <si>
    <t>ידידה</t>
  </si>
  <si>
    <t>יהוד-מונוסון</t>
  </si>
  <si>
    <t>יהל</t>
  </si>
  <si>
    <t>יובל</t>
  </si>
  <si>
    <t>יובלים</t>
  </si>
  <si>
    <t>יודפת</t>
  </si>
  <si>
    <t>יונתן</t>
  </si>
  <si>
    <t>יושיביה</t>
  </si>
  <si>
    <t>יזרעאל</t>
  </si>
  <si>
    <t>יחיעם</t>
  </si>
  <si>
    <t>יטבתה</t>
  </si>
  <si>
    <t>ייט"ב</t>
  </si>
  <si>
    <t>יכיני</t>
  </si>
  <si>
    <t>ינוב</t>
  </si>
  <si>
    <t>ינון</t>
  </si>
  <si>
    <t>יסוד המעלה</t>
  </si>
  <si>
    <t>יסעור</t>
  </si>
  <si>
    <t>יעד</t>
  </si>
  <si>
    <t>יעל</t>
  </si>
  <si>
    <t>יעף</t>
  </si>
  <si>
    <t>יערה</t>
  </si>
  <si>
    <t>יפיע</t>
  </si>
  <si>
    <t>יפית</t>
  </si>
  <si>
    <t>יפעת</t>
  </si>
  <si>
    <t>יפתח</t>
  </si>
  <si>
    <t>יצהר</t>
  </si>
  <si>
    <t>יציץ</t>
  </si>
  <si>
    <t>יקום</t>
  </si>
  <si>
    <t>יקיר</t>
  </si>
  <si>
    <t>יקנעם (מושבה)</t>
  </si>
  <si>
    <t>יקנעם עילית</t>
  </si>
  <si>
    <t>יראון</t>
  </si>
  <si>
    <t>ירדנה</t>
  </si>
  <si>
    <t>ירוחם</t>
  </si>
  <si>
    <t>ירחיב</t>
  </si>
  <si>
    <t>ירכא</t>
  </si>
  <si>
    <t>ירקונה</t>
  </si>
  <si>
    <t>ישע</t>
  </si>
  <si>
    <t>ישעי</t>
  </si>
  <si>
    <t>ישרש</t>
  </si>
  <si>
    <t>יתד</t>
  </si>
  <si>
    <t>יתיר</t>
  </si>
  <si>
    <t>כאבול</t>
  </si>
  <si>
    <t>כאוכב אבו אל-היג'א</t>
  </si>
  <si>
    <t>כברי</t>
  </si>
  <si>
    <t>כדורי</t>
  </si>
  <si>
    <t>כדיתה</t>
  </si>
  <si>
    <t>כוכב השחר</t>
  </si>
  <si>
    <t>כוכב יאיר</t>
  </si>
  <si>
    <t>כוכב יעקב</t>
  </si>
  <si>
    <t>כוכב מיכאל</t>
  </si>
  <si>
    <t>כורזים</t>
  </si>
  <si>
    <t>כחל</t>
  </si>
  <si>
    <t>כחלה</t>
  </si>
  <si>
    <t>כיסופים</t>
  </si>
  <si>
    <t>כישור</t>
  </si>
  <si>
    <t>כליל</t>
  </si>
  <si>
    <t>כלנית</t>
  </si>
  <si>
    <t>כמאנה</t>
  </si>
  <si>
    <t>כמהין</t>
  </si>
  <si>
    <t>כמון</t>
  </si>
  <si>
    <t>כנות</t>
  </si>
  <si>
    <t>כנף</t>
  </si>
  <si>
    <t>כנרת (מושבה)</t>
  </si>
  <si>
    <t>כנרת (קבוצה)</t>
  </si>
  <si>
    <t>כסיפה</t>
  </si>
  <si>
    <t>כסלון</t>
  </si>
  <si>
    <t>כסרא-סמיע</t>
  </si>
  <si>
    <t>כעביה-טבאש-חג'אג'רה</t>
  </si>
  <si>
    <t>כפר אביב</t>
  </si>
  <si>
    <t>כפר אדומים</t>
  </si>
  <si>
    <t>כפר אוריה</t>
  </si>
  <si>
    <t>כפר אחים</t>
  </si>
  <si>
    <t>כפר ביאליק</t>
  </si>
  <si>
    <t>כפר ביל"ו</t>
  </si>
  <si>
    <t>כפר בלום</t>
  </si>
  <si>
    <t>כפר בן נון</t>
  </si>
  <si>
    <t>כפר ברא</t>
  </si>
  <si>
    <t>כפר ברוך</t>
  </si>
  <si>
    <t>כפר גדעון</t>
  </si>
  <si>
    <t>כפר גלים</t>
  </si>
  <si>
    <t>כפר גליקסון</t>
  </si>
  <si>
    <t>כפר גלעדי</t>
  </si>
  <si>
    <t>כפר דניאל</t>
  </si>
  <si>
    <t>כפר האורנים</t>
  </si>
  <si>
    <t>כפר החורש</t>
  </si>
  <si>
    <t>כפר המכבי</t>
  </si>
  <si>
    <t>כפר הנגיד</t>
  </si>
  <si>
    <t>כפר הנוער הדתי</t>
  </si>
  <si>
    <t>כפר הנשיא</t>
  </si>
  <si>
    <t>כפר הס</t>
  </si>
  <si>
    <t>כפר הרא"ה</t>
  </si>
  <si>
    <t>כפר הרי"ף</t>
  </si>
  <si>
    <t>כפר ויתקין</t>
  </si>
  <si>
    <t>כפר ורבורג</t>
  </si>
  <si>
    <t>כפר ורדים</t>
  </si>
  <si>
    <t>כפר זוהרים</t>
  </si>
  <si>
    <t>כפר זיתים</t>
  </si>
  <si>
    <t>כפר חב"ד</t>
  </si>
  <si>
    <t>כפר חושן</t>
  </si>
  <si>
    <t>כפר חיטים</t>
  </si>
  <si>
    <t>כפר חיים</t>
  </si>
  <si>
    <t>כפר חנניה</t>
  </si>
  <si>
    <t>כפר חסידים א'</t>
  </si>
  <si>
    <t>כפר חסידים ב'</t>
  </si>
  <si>
    <t>כפר חרוב</t>
  </si>
  <si>
    <t>כפר טרומן</t>
  </si>
  <si>
    <t>כפר יאסיף</t>
  </si>
  <si>
    <t>כפר ידידיה</t>
  </si>
  <si>
    <t>כפר יהושע</t>
  </si>
  <si>
    <t>כפר יונה</t>
  </si>
  <si>
    <t>כפר יחזקאל</t>
  </si>
  <si>
    <t>כפר יעבץ</t>
  </si>
  <si>
    <t>כפר כמא</t>
  </si>
  <si>
    <t>כפר כנא</t>
  </si>
  <si>
    <t>כפר מונש</t>
  </si>
  <si>
    <t>כפר מימון</t>
  </si>
  <si>
    <t>כפר מל"ל</t>
  </si>
  <si>
    <t>כפר מנדא</t>
  </si>
  <si>
    <t>כפר מנחם</t>
  </si>
  <si>
    <t>כפר מסריק</t>
  </si>
  <si>
    <t>כפר מצר</t>
  </si>
  <si>
    <t>כפר מרדכי</t>
  </si>
  <si>
    <t>כפר נטר</t>
  </si>
  <si>
    <t>כפר סאלד</t>
  </si>
  <si>
    <t>כפר סבא</t>
  </si>
  <si>
    <t>כפר סילבר</t>
  </si>
  <si>
    <t>כפר סירקין</t>
  </si>
  <si>
    <t>כפר עבודה</t>
  </si>
  <si>
    <t>כפר עזה</t>
  </si>
  <si>
    <t>כפר עציון</t>
  </si>
  <si>
    <t>כפר פינס</t>
  </si>
  <si>
    <t>כפר קאסם</t>
  </si>
  <si>
    <t>כפר קיש</t>
  </si>
  <si>
    <t>כפר קרע</t>
  </si>
  <si>
    <t>כפר ראש הנקרה</t>
  </si>
  <si>
    <t>כפר רוזנואלד (זרעית)</t>
  </si>
  <si>
    <t>כפר רופין</t>
  </si>
  <si>
    <t>כפר רות</t>
  </si>
  <si>
    <t>כפר שמאי</t>
  </si>
  <si>
    <t>כפר שמואל</t>
  </si>
  <si>
    <t>כפר שמריהו</t>
  </si>
  <si>
    <t>כפר תבור</t>
  </si>
  <si>
    <t>כפר תפוח</t>
  </si>
  <si>
    <t>כרי דשא</t>
  </si>
  <si>
    <t>כרכום</t>
  </si>
  <si>
    <t>כרם בן זמרה</t>
  </si>
  <si>
    <t>כרם בן שמן</t>
  </si>
  <si>
    <t>כרם יבנה (ישיבה)</t>
  </si>
  <si>
    <t>כרם מהר"ל</t>
  </si>
  <si>
    <t>כרם שלום</t>
  </si>
  <si>
    <t>כרמי יוסף</t>
  </si>
  <si>
    <t>כרמי צור</t>
  </si>
  <si>
    <t>כרמי קטיף</t>
  </si>
  <si>
    <t>כרמיאל</t>
  </si>
  <si>
    <t>כרמיה</t>
  </si>
  <si>
    <t>כרמים</t>
  </si>
  <si>
    <t>כרמל</t>
  </si>
  <si>
    <t>לבון</t>
  </si>
  <si>
    <t>לביא</t>
  </si>
  <si>
    <t>לבנים</t>
  </si>
  <si>
    <t>להב</t>
  </si>
  <si>
    <t>להבות הבשן</t>
  </si>
  <si>
    <t>להבות חביבה</t>
  </si>
  <si>
    <t>להבים</t>
  </si>
  <si>
    <t>לוזית</t>
  </si>
  <si>
    <t>לוחמי הגיטאות</t>
  </si>
  <si>
    <t>לוטם</t>
  </si>
  <si>
    <t>לוטן</t>
  </si>
  <si>
    <t>לימן</t>
  </si>
  <si>
    <t>לכיש</t>
  </si>
  <si>
    <t>לפיד</t>
  </si>
  <si>
    <t>לפידות</t>
  </si>
  <si>
    <t>לקיה</t>
  </si>
  <si>
    <t>מאור</t>
  </si>
  <si>
    <t>מאיר שפיה</t>
  </si>
  <si>
    <t>מבוא ביתר</t>
  </si>
  <si>
    <t>מבוא דותן</t>
  </si>
  <si>
    <t>מבוא חורון</t>
  </si>
  <si>
    <t>מבוא חמה</t>
  </si>
  <si>
    <t>מבוא מודיעים</t>
  </si>
  <si>
    <t>מבואות ים</t>
  </si>
  <si>
    <t>מבואות יריחו</t>
  </si>
  <si>
    <t>מבועים</t>
  </si>
  <si>
    <t>מבטחים</t>
  </si>
  <si>
    <t>מבקיעים</t>
  </si>
  <si>
    <t>מבשרת ציון</t>
  </si>
  <si>
    <t>מג'ד אל-כרום</t>
  </si>
  <si>
    <t>מג'דל שמס</t>
  </si>
  <si>
    <t>מגאר</t>
  </si>
  <si>
    <t>מגדים</t>
  </si>
  <si>
    <t>מגדל</t>
  </si>
  <si>
    <t>מגדל העמק</t>
  </si>
  <si>
    <t>מגדל עוז</t>
  </si>
  <si>
    <t>מגדלים</t>
  </si>
  <si>
    <t>מגידו</t>
  </si>
  <si>
    <t>מגל</t>
  </si>
  <si>
    <t>מגן</t>
  </si>
  <si>
    <t>מגן שאול</t>
  </si>
  <si>
    <t>מגשימים</t>
  </si>
  <si>
    <t>מדרך עוז</t>
  </si>
  <si>
    <t>מדרשת בן גוריון</t>
  </si>
  <si>
    <t>מדרשת רופין</t>
  </si>
  <si>
    <t>מודיעין-מכבים-רעות</t>
  </si>
  <si>
    <t>מולדת</t>
  </si>
  <si>
    <t>מוצא עילית</t>
  </si>
  <si>
    <t>מוקייבלה</t>
  </si>
  <si>
    <t>מורן</t>
  </si>
  <si>
    <t>מורשת</t>
  </si>
  <si>
    <t>מזור</t>
  </si>
  <si>
    <t>מזכרת בתיה</t>
  </si>
  <si>
    <t>מזרע</t>
  </si>
  <si>
    <t>מזרעה</t>
  </si>
  <si>
    <t>מחולה</t>
  </si>
  <si>
    <t>מחנה הילה</t>
  </si>
  <si>
    <t>מחנה טלי</t>
  </si>
  <si>
    <t>מחנה יהודית</t>
  </si>
  <si>
    <t>מחנה יוכבד</t>
  </si>
  <si>
    <t>מחנה יפה</t>
  </si>
  <si>
    <t>מחנה יתיר</t>
  </si>
  <si>
    <t>מחנה מרים</t>
  </si>
  <si>
    <t>מחנה תל נוף</t>
  </si>
  <si>
    <t>מחניים</t>
  </si>
  <si>
    <t>מחסיה</t>
  </si>
  <si>
    <t>מטולה</t>
  </si>
  <si>
    <t>מטע</t>
  </si>
  <si>
    <t>מי עמי</t>
  </si>
  <si>
    <t>מיטב</t>
  </si>
  <si>
    <t>מייסר</t>
  </si>
  <si>
    <t>מיצר</t>
  </si>
  <si>
    <t>מירב</t>
  </si>
  <si>
    <t>מירון</t>
  </si>
  <si>
    <t>מישר</t>
  </si>
  <si>
    <t>מיתר</t>
  </si>
  <si>
    <t>מכורה</t>
  </si>
  <si>
    <t>מכחול</t>
  </si>
  <si>
    <t>מכמורת</t>
  </si>
  <si>
    <t>מכמנים</t>
  </si>
  <si>
    <t>מלאה</t>
  </si>
  <si>
    <t>מלילות</t>
  </si>
  <si>
    <t>מלכיה</t>
  </si>
  <si>
    <t>מלכישוע</t>
  </si>
  <si>
    <t>מנוחה</t>
  </si>
  <si>
    <t>מנוף</t>
  </si>
  <si>
    <t>מנות</t>
  </si>
  <si>
    <t>מנחמיה</t>
  </si>
  <si>
    <t>מנרה</t>
  </si>
  <si>
    <t>מנשית זבדה</t>
  </si>
  <si>
    <t>מסד</t>
  </si>
  <si>
    <t>מסדה</t>
  </si>
  <si>
    <t>מסילות</t>
  </si>
  <si>
    <t>מסילת ציון</t>
  </si>
  <si>
    <t>מסלול</t>
  </si>
  <si>
    <t>מסעדה</t>
  </si>
  <si>
    <t>מסעודין אל-עזאזמה</t>
  </si>
  <si>
    <t>מעברות</t>
  </si>
  <si>
    <t>מעגלים</t>
  </si>
  <si>
    <t>מעגן</t>
  </si>
  <si>
    <t>מעגן מיכאל</t>
  </si>
  <si>
    <t>מעוז חיים</t>
  </si>
  <si>
    <t>מעון</t>
  </si>
  <si>
    <t>מעונה</t>
  </si>
  <si>
    <t>מעיליא</t>
  </si>
  <si>
    <t>מעין ברוך</t>
  </si>
  <si>
    <t>מעין צבי</t>
  </si>
  <si>
    <t>מעלה אדומים</t>
  </si>
  <si>
    <t>מעלה אפרים</t>
  </si>
  <si>
    <t>מעלה גלבוע</t>
  </si>
  <si>
    <t>מעלה גמלא</t>
  </si>
  <si>
    <t>מעלה החמישה</t>
  </si>
  <si>
    <t>מעלה לבונה</t>
  </si>
  <si>
    <t>מעלה מכמש</t>
  </si>
  <si>
    <t>מעלה עירון</t>
  </si>
  <si>
    <t>מעלה עמוס</t>
  </si>
  <si>
    <t>מעלות-תרשיחא</t>
  </si>
  <si>
    <t>מענית</t>
  </si>
  <si>
    <t>מעש</t>
  </si>
  <si>
    <t>מפלסים</t>
  </si>
  <si>
    <t>מצדות יהודה</t>
  </si>
  <si>
    <t>מצובה</t>
  </si>
  <si>
    <t>מצליח</t>
  </si>
  <si>
    <t>מצפה</t>
  </si>
  <si>
    <t>מצפה אבי"ב</t>
  </si>
  <si>
    <t>מצפה אילן</t>
  </si>
  <si>
    <t>מצפה יריחו</t>
  </si>
  <si>
    <t>מצפה נטופה</t>
  </si>
  <si>
    <t>מצפה רמון</t>
  </si>
  <si>
    <t>מצפה שלם</t>
  </si>
  <si>
    <t>מצר</t>
  </si>
  <si>
    <t>מקווה ישראל</t>
  </si>
  <si>
    <t>מרגליות</t>
  </si>
  <si>
    <t>מרום גולן</t>
  </si>
  <si>
    <t>מרחב עם</t>
  </si>
  <si>
    <t>מרחביה (מושב)</t>
  </si>
  <si>
    <t>מרחביה (קיבוץ)</t>
  </si>
  <si>
    <t>מרכז שפירא</t>
  </si>
  <si>
    <t>משאבי שדה</t>
  </si>
  <si>
    <t>משגב דב</t>
  </si>
  <si>
    <t>משגב עם</t>
  </si>
  <si>
    <t>משהד</t>
  </si>
  <si>
    <t>משואה</t>
  </si>
  <si>
    <t>משואות יצחק</t>
  </si>
  <si>
    <t>משכיות</t>
  </si>
  <si>
    <t>משמר איילון</t>
  </si>
  <si>
    <t>משמר דוד</t>
  </si>
  <si>
    <t>משמר הירדן</t>
  </si>
  <si>
    <t>משמר הנגב</t>
  </si>
  <si>
    <t>משמר העמק</t>
  </si>
  <si>
    <t>משמר השבעה</t>
  </si>
  <si>
    <t>משמר השרון</t>
  </si>
  <si>
    <t>משמרות</t>
  </si>
  <si>
    <t>משמרת</t>
  </si>
  <si>
    <t>משען</t>
  </si>
  <si>
    <t>מתן</t>
  </si>
  <si>
    <t>מתת</t>
  </si>
  <si>
    <t>מתתיהו</t>
  </si>
  <si>
    <t>נאות גולן</t>
  </si>
  <si>
    <t>נאות הכיכר</t>
  </si>
  <si>
    <t>נאות מרדכי</t>
  </si>
  <si>
    <t>נאות סמדר</t>
  </si>
  <si>
    <t>נאעורה</t>
  </si>
  <si>
    <t>נבטים</t>
  </si>
  <si>
    <t>נגבה</t>
  </si>
  <si>
    <t>נגוהות</t>
  </si>
  <si>
    <t>נהורה</t>
  </si>
  <si>
    <t>נהלל</t>
  </si>
  <si>
    <t>נהריה</t>
  </si>
  <si>
    <t>נוב</t>
  </si>
  <si>
    <t>נוגה</t>
  </si>
  <si>
    <t>נוה צוף</t>
  </si>
  <si>
    <t>נווה</t>
  </si>
  <si>
    <t>נווה אבות</t>
  </si>
  <si>
    <t>נווה אור</t>
  </si>
  <si>
    <t>נווה אטי"ב</t>
  </si>
  <si>
    <t>נווה אילן</t>
  </si>
  <si>
    <t>נווה איתן</t>
  </si>
  <si>
    <t>נווה דניאל</t>
  </si>
  <si>
    <t>נווה זוהר</t>
  </si>
  <si>
    <t>נווה זיו</t>
  </si>
  <si>
    <t>נווה חריף</t>
  </si>
  <si>
    <t>נווה ים</t>
  </si>
  <si>
    <t>נווה ימין</t>
  </si>
  <si>
    <t>נווה ירק</t>
  </si>
  <si>
    <t>נווה מבטח</t>
  </si>
  <si>
    <t>נווה מיכאל</t>
  </si>
  <si>
    <t>נווה שלום</t>
  </si>
  <si>
    <t>נועם</t>
  </si>
  <si>
    <t>נוף איילון</t>
  </si>
  <si>
    <t>נופים</t>
  </si>
  <si>
    <t>נופית</t>
  </si>
  <si>
    <t>נופך</t>
  </si>
  <si>
    <t>נוקדים</t>
  </si>
  <si>
    <t>נורדיה</t>
  </si>
  <si>
    <t>נורית</t>
  </si>
  <si>
    <t>נחושה</t>
  </si>
  <si>
    <t>נחל עוז</t>
  </si>
  <si>
    <t>נחלה</t>
  </si>
  <si>
    <t>נחליאל</t>
  </si>
  <si>
    <t>נחלים</t>
  </si>
  <si>
    <t>נחם</t>
  </si>
  <si>
    <t>נחף</t>
  </si>
  <si>
    <t>נחשולים</t>
  </si>
  <si>
    <t>נחשון</t>
  </si>
  <si>
    <t>נחשונים</t>
  </si>
  <si>
    <t>נטועה</t>
  </si>
  <si>
    <t>נטור</t>
  </si>
  <si>
    <t>נטע</t>
  </si>
  <si>
    <t>נטעים</t>
  </si>
  <si>
    <t>נטף</t>
  </si>
  <si>
    <t>ניין</t>
  </si>
  <si>
    <t>ניל"י</t>
  </si>
  <si>
    <t>ניצן</t>
  </si>
  <si>
    <t>ניצן ב'</t>
  </si>
  <si>
    <t>ניצנה (קהילת חינוך)</t>
  </si>
  <si>
    <t>ניצני סיני</t>
  </si>
  <si>
    <t>ניצני עוז</t>
  </si>
  <si>
    <t>ניצנים</t>
  </si>
  <si>
    <t>ניר אליהו</t>
  </si>
  <si>
    <t>ניר בנים</t>
  </si>
  <si>
    <t>ניר גלים</t>
  </si>
  <si>
    <t>ניר דוד (תל עמל)</t>
  </si>
  <si>
    <t>ניר ח"ן</t>
  </si>
  <si>
    <t>ניר יפה</t>
  </si>
  <si>
    <t>ניר יצחק</t>
  </si>
  <si>
    <t>ניר ישראל</t>
  </si>
  <si>
    <t>ניר משה</t>
  </si>
  <si>
    <t>ניר עוז</t>
  </si>
  <si>
    <t>ניר עם</t>
  </si>
  <si>
    <t>ניר עציון</t>
  </si>
  <si>
    <t>ניר עקיבא</t>
  </si>
  <si>
    <t>ניר צבי</t>
  </si>
  <si>
    <t>נירים</t>
  </si>
  <si>
    <t>נירית</t>
  </si>
  <si>
    <t>נמרוד</t>
  </si>
  <si>
    <t>נס הרים</t>
  </si>
  <si>
    <t>נס עמים</t>
  </si>
  <si>
    <t>נס ציונה</t>
  </si>
  <si>
    <t>נעורים</t>
  </si>
  <si>
    <t>נעלה</t>
  </si>
  <si>
    <t>נעמ"ה</t>
  </si>
  <si>
    <t>נען</t>
  </si>
  <si>
    <t>נערן</t>
  </si>
  <si>
    <t>נצר חזני</t>
  </si>
  <si>
    <t>נצר סרני</t>
  </si>
  <si>
    <t>נצרת</t>
  </si>
  <si>
    <t>נשר</t>
  </si>
  <si>
    <t>נתיב הגדוד</t>
  </si>
  <si>
    <t>נתיב הל"ה</t>
  </si>
  <si>
    <t>נתיב העשרה</t>
  </si>
  <si>
    <t>נתיב השיירה</t>
  </si>
  <si>
    <t>סאג'ור</t>
  </si>
  <si>
    <t>סאסא</t>
  </si>
  <si>
    <t>סביון</t>
  </si>
  <si>
    <t>סגולה</t>
  </si>
  <si>
    <t>סואעד (חמרייה)</t>
  </si>
  <si>
    <t>סולם</t>
  </si>
  <si>
    <t>סוסיה</t>
  </si>
  <si>
    <t>סופה</t>
  </si>
  <si>
    <t>סח'נין</t>
  </si>
  <si>
    <t>סלמה</t>
  </si>
  <si>
    <t>סלעית</t>
  </si>
  <si>
    <t>סמר</t>
  </si>
  <si>
    <t>סנסנה</t>
  </si>
  <si>
    <t>סעד</t>
  </si>
  <si>
    <t>סעוה</t>
  </si>
  <si>
    <t>סער</t>
  </si>
  <si>
    <t>ספיר</t>
  </si>
  <si>
    <t>סתריה</t>
  </si>
  <si>
    <t>ע'ג'ר</t>
  </si>
  <si>
    <t>עבדון</t>
  </si>
  <si>
    <t>עברון</t>
  </si>
  <si>
    <t>עגור</t>
  </si>
  <si>
    <t>עדי</t>
  </si>
  <si>
    <t>עדנים</t>
  </si>
  <si>
    <t>עוזה</t>
  </si>
  <si>
    <t>עוזייר</t>
  </si>
  <si>
    <t>עולש</t>
  </si>
  <si>
    <t>עומר</t>
  </si>
  <si>
    <t>עופר</t>
  </si>
  <si>
    <t>עופרה</t>
  </si>
  <si>
    <t>עוצם</t>
  </si>
  <si>
    <t>עוקבי (בנו עוקבה)</t>
  </si>
  <si>
    <t>עזוז</t>
  </si>
  <si>
    <t>עזריאל</t>
  </si>
  <si>
    <t>עזריה</t>
  </si>
  <si>
    <t>עזריקם</t>
  </si>
  <si>
    <t>עטרת</t>
  </si>
  <si>
    <t>עידן</t>
  </si>
  <si>
    <t>עיילבון</t>
  </si>
  <si>
    <t>עיינות</t>
  </si>
  <si>
    <t>עילוט</t>
  </si>
  <si>
    <t>עין איילה</t>
  </si>
  <si>
    <t>עין אל-אסד</t>
  </si>
  <si>
    <t>עין גב</t>
  </si>
  <si>
    <t>עין גדי</t>
  </si>
  <si>
    <t>עין דור</t>
  </si>
  <si>
    <t>עין הבשור</t>
  </si>
  <si>
    <t>עין הוד</t>
  </si>
  <si>
    <t>עין החורש</t>
  </si>
  <si>
    <t>עין המפרץ</t>
  </si>
  <si>
    <t>עין הנצי"ב</t>
  </si>
  <si>
    <t>עין העמק</t>
  </si>
  <si>
    <t>עין השופט</t>
  </si>
  <si>
    <t>עין השלושה</t>
  </si>
  <si>
    <t>עין ורד</t>
  </si>
  <si>
    <t>עין זיוון</t>
  </si>
  <si>
    <t>עין חוד</t>
  </si>
  <si>
    <t>עין חצבה</t>
  </si>
  <si>
    <t>עין חרוד (איחוד)</t>
  </si>
  <si>
    <t>עין חרוד (מאוחד)</t>
  </si>
  <si>
    <t>עין יהב</t>
  </si>
  <si>
    <t>עין יעקב</t>
  </si>
  <si>
    <t>עין כרם-בי"ס חקלאי</t>
  </si>
  <si>
    <t>עין כרמל</t>
  </si>
  <si>
    <t>עין מאהל</t>
  </si>
  <si>
    <t>עין נקובא</t>
  </si>
  <si>
    <t>עין עירון</t>
  </si>
  <si>
    <t>עין צורים</t>
  </si>
  <si>
    <t>עין קנייא</t>
  </si>
  <si>
    <t>עין ראפה</t>
  </si>
  <si>
    <t>עין שמר</t>
  </si>
  <si>
    <t>עין שריד</t>
  </si>
  <si>
    <t>עין תמר</t>
  </si>
  <si>
    <t>עינת</t>
  </si>
  <si>
    <t>עיר אובות</t>
  </si>
  <si>
    <t>עכו</t>
  </si>
  <si>
    <t>עלומים</t>
  </si>
  <si>
    <t>עלי</t>
  </si>
  <si>
    <t>עלי זהב</t>
  </si>
  <si>
    <t>עלמה</t>
  </si>
  <si>
    <t>עלמון</t>
  </si>
  <si>
    <t>עמוקה</t>
  </si>
  <si>
    <t>עמיחי</t>
  </si>
  <si>
    <t>עמינדב</t>
  </si>
  <si>
    <t>עמיעד</t>
  </si>
  <si>
    <t>עמיעוז</t>
  </si>
  <si>
    <t>עמיקם</t>
  </si>
  <si>
    <t>עמיר</t>
  </si>
  <si>
    <t>עמנואל</t>
  </si>
  <si>
    <t>עמקה</t>
  </si>
  <si>
    <t>ענב</t>
  </si>
  <si>
    <t>עספיא</t>
  </si>
  <si>
    <t>עץ אפרים</t>
  </si>
  <si>
    <t>עצמון שגב</t>
  </si>
  <si>
    <t>עראבה</t>
  </si>
  <si>
    <t>עראמשה</t>
  </si>
  <si>
    <t>ערב אל נעים</t>
  </si>
  <si>
    <t>ערד</t>
  </si>
  <si>
    <t>ערוגות</t>
  </si>
  <si>
    <t>ערערה</t>
  </si>
  <si>
    <t>ערערה-בנגב</t>
  </si>
  <si>
    <t>עשרת</t>
  </si>
  <si>
    <t>עתלית</t>
  </si>
  <si>
    <t>עתניאל</t>
  </si>
  <si>
    <t>פארן</t>
  </si>
  <si>
    <t>פדואל</t>
  </si>
  <si>
    <t>פדויים</t>
  </si>
  <si>
    <t>פדיה</t>
  </si>
  <si>
    <t>פוריה - כפר עבודה</t>
  </si>
  <si>
    <t>פוריה - נווה עובד</t>
  </si>
  <si>
    <t>פוריה עילית</t>
  </si>
  <si>
    <t>פוריידיס</t>
  </si>
  <si>
    <t>פורת</t>
  </si>
  <si>
    <t>פטיש</t>
  </si>
  <si>
    <t>פלך</t>
  </si>
  <si>
    <t>פלמחים</t>
  </si>
  <si>
    <t>פני חבר</t>
  </si>
  <si>
    <t>פסגות</t>
  </si>
  <si>
    <t>פסוטה</t>
  </si>
  <si>
    <t>פעמי תש"ז</t>
  </si>
  <si>
    <t>פצאל</t>
  </si>
  <si>
    <t>פקיעין (בוקייעה)</t>
  </si>
  <si>
    <t>פקיעין חדשה</t>
  </si>
  <si>
    <t>פרדס חנה-כרכור</t>
  </si>
  <si>
    <t>פרדסיה</t>
  </si>
  <si>
    <t>פרוד</t>
  </si>
  <si>
    <t>פרזון</t>
  </si>
  <si>
    <t>פרי גן</t>
  </si>
  <si>
    <t>פתח תקווה</t>
  </si>
  <si>
    <t>פתחיה</t>
  </si>
  <si>
    <t>צאלים</t>
  </si>
  <si>
    <t>צביה</t>
  </si>
  <si>
    <t>צבעון</t>
  </si>
  <si>
    <t>צובה</t>
  </si>
  <si>
    <t>צוחר</t>
  </si>
  <si>
    <t>צופיה</t>
  </si>
  <si>
    <t>צופים</t>
  </si>
  <si>
    <t>צופית</t>
  </si>
  <si>
    <t>צופר</t>
  </si>
  <si>
    <t>צוקי ים</t>
  </si>
  <si>
    <t>צוקים</t>
  </si>
  <si>
    <t>צור הדסה</t>
  </si>
  <si>
    <t>צור יצחק</t>
  </si>
  <si>
    <t>צור משה</t>
  </si>
  <si>
    <t>צור נתן</t>
  </si>
  <si>
    <t>צוריאל</t>
  </si>
  <si>
    <t>צורית</t>
  </si>
  <si>
    <t>ציפורי</t>
  </si>
  <si>
    <t>צלפון</t>
  </si>
  <si>
    <t>צנדלה</t>
  </si>
  <si>
    <t>צפריה</t>
  </si>
  <si>
    <t>צפרירים</t>
  </si>
  <si>
    <t>צפת</t>
  </si>
  <si>
    <t>צרופה</t>
  </si>
  <si>
    <t>צרעה</t>
  </si>
  <si>
    <t>קבוצת יבנה</t>
  </si>
  <si>
    <t>קדומים</t>
  </si>
  <si>
    <t>קדימה-צורן</t>
  </si>
  <si>
    <t>קדמה</t>
  </si>
  <si>
    <t>קדמת צבי</t>
  </si>
  <si>
    <t>קדר</t>
  </si>
  <si>
    <t>קדרון</t>
  </si>
  <si>
    <t>קדרים</t>
  </si>
  <si>
    <t>קוממיות</t>
  </si>
  <si>
    <t>קורנית</t>
  </si>
  <si>
    <t>קטורה</t>
  </si>
  <si>
    <t>קיסריה</t>
  </si>
  <si>
    <t>קלחים</t>
  </si>
  <si>
    <t>קליה</t>
  </si>
  <si>
    <t>קלנסווה</t>
  </si>
  <si>
    <t>קלע</t>
  </si>
  <si>
    <t>קציר</t>
  </si>
  <si>
    <t>קצר א-סר</t>
  </si>
  <si>
    <t>קצרין</t>
  </si>
  <si>
    <t>קרית אונו</t>
  </si>
  <si>
    <t>קרית ארבע</t>
  </si>
  <si>
    <t>קרית אתא</t>
  </si>
  <si>
    <t>קרית ביאליק</t>
  </si>
  <si>
    <t>קרית גת</t>
  </si>
  <si>
    <t>קרית טבעון</t>
  </si>
  <si>
    <t>קרית ים</t>
  </si>
  <si>
    <t>קרית יערים</t>
  </si>
  <si>
    <t>קרית יערים(מוסד)</t>
  </si>
  <si>
    <t>קרית מוצקין</t>
  </si>
  <si>
    <t>קרית מלאכי</t>
  </si>
  <si>
    <t>קרית נטפים</t>
  </si>
  <si>
    <t>קרית ענבים</t>
  </si>
  <si>
    <t>קרית עקרון</t>
  </si>
  <si>
    <t>קרית שלמה</t>
  </si>
  <si>
    <t>קרית שמונה</t>
  </si>
  <si>
    <t>קרני שומרון</t>
  </si>
  <si>
    <t>קשת</t>
  </si>
  <si>
    <t>ראמה</t>
  </si>
  <si>
    <t>ראס אל-עין</t>
  </si>
  <si>
    <t>ראס עלי</t>
  </si>
  <si>
    <t>ראש העין</t>
  </si>
  <si>
    <t>ראש פינה</t>
  </si>
  <si>
    <t>ראש צורים</t>
  </si>
  <si>
    <t>ראשון לציון</t>
  </si>
  <si>
    <t>רבבה</t>
  </si>
  <si>
    <t>רבדים</t>
  </si>
  <si>
    <t>רביבים</t>
  </si>
  <si>
    <t>רביד</t>
  </si>
  <si>
    <t>רגבה</t>
  </si>
  <si>
    <t>רגבים</t>
  </si>
  <si>
    <t>רהט</t>
  </si>
  <si>
    <t>רווחה</t>
  </si>
  <si>
    <t>רוויה</t>
  </si>
  <si>
    <t>רוח מדבר</t>
  </si>
  <si>
    <t>רוחמה</t>
  </si>
  <si>
    <t>רומאנה</t>
  </si>
  <si>
    <t>רומת הייב</t>
  </si>
  <si>
    <t>רועי</t>
  </si>
  <si>
    <t>רותם</t>
  </si>
  <si>
    <t>רחלים</t>
  </si>
  <si>
    <t>ריחאניה</t>
  </si>
  <si>
    <t>ריחן</t>
  </si>
  <si>
    <t>ריינה</t>
  </si>
  <si>
    <t>רימונים</t>
  </si>
  <si>
    <t>רינתיה</t>
  </si>
  <si>
    <t>רם-און</t>
  </si>
  <si>
    <t>רמות</t>
  </si>
  <si>
    <t>רמות השבים</t>
  </si>
  <si>
    <t>רמות מאיר</t>
  </si>
  <si>
    <t>רמות מנשה</t>
  </si>
  <si>
    <t>רמות נפתלי</t>
  </si>
  <si>
    <t>רמלה</t>
  </si>
  <si>
    <t>רמת גן</t>
  </si>
  <si>
    <t>רמת דוד</t>
  </si>
  <si>
    <t>רמת הכובש</t>
  </si>
  <si>
    <t>רמת השופט</t>
  </si>
  <si>
    <t>רמת יוחנן</t>
  </si>
  <si>
    <t>רמת ישי</t>
  </si>
  <si>
    <t>רמת מגשימים</t>
  </si>
  <si>
    <t>רמת צבי</t>
  </si>
  <si>
    <t>רמת רזיאל</t>
  </si>
  <si>
    <t>רמת רחל</t>
  </si>
  <si>
    <t>רנן</t>
  </si>
  <si>
    <t>רעים</t>
  </si>
  <si>
    <t>רקפת</t>
  </si>
  <si>
    <t>רשפון</t>
  </si>
  <si>
    <t>רשפים</t>
  </si>
  <si>
    <t>רתמים</t>
  </si>
  <si>
    <t>שאר ישוב</t>
  </si>
  <si>
    <t>שבי דרום</t>
  </si>
  <si>
    <t>שבי ציון</t>
  </si>
  <si>
    <t>שבי שומרון</t>
  </si>
  <si>
    <t>שבלי - אום אל-גנם</t>
  </si>
  <si>
    <t>שגב-שלום</t>
  </si>
  <si>
    <t>שדה אילן</t>
  </si>
  <si>
    <t>שדה אליהו</t>
  </si>
  <si>
    <t>שדה אליעזר</t>
  </si>
  <si>
    <t>שדה בוקר</t>
  </si>
  <si>
    <t>שדה דוד</t>
  </si>
  <si>
    <t>שדה ורבורג</t>
  </si>
  <si>
    <t>שדה יואב</t>
  </si>
  <si>
    <t>שדה יעקב</t>
  </si>
  <si>
    <t>שדה יצחק</t>
  </si>
  <si>
    <t>שדה משה</t>
  </si>
  <si>
    <t>שדה נחום</t>
  </si>
  <si>
    <t>שדה נחמיה</t>
  </si>
  <si>
    <t>שדה ניצן</t>
  </si>
  <si>
    <t>שדה עוזיהו</t>
  </si>
  <si>
    <t>שדה צבי</t>
  </si>
  <si>
    <t>שדות ים</t>
  </si>
  <si>
    <t>שדות מיכה</t>
  </si>
  <si>
    <t>שדי אברהם</t>
  </si>
  <si>
    <t>שדי חמד</t>
  </si>
  <si>
    <t>שדי תרומות</t>
  </si>
  <si>
    <t>שדמה</t>
  </si>
  <si>
    <t>שדמות דבורה</t>
  </si>
  <si>
    <t>שדמות מחולה</t>
  </si>
  <si>
    <t>שדרות</t>
  </si>
  <si>
    <t>שואבה</t>
  </si>
  <si>
    <t>שובה</t>
  </si>
  <si>
    <t>שובל</t>
  </si>
  <si>
    <t>שוהם</t>
  </si>
  <si>
    <t>שומרה</t>
  </si>
  <si>
    <t>שומריה</t>
  </si>
  <si>
    <t>שוקדה</t>
  </si>
  <si>
    <t>שורש</t>
  </si>
  <si>
    <t>שורשים</t>
  </si>
  <si>
    <t>שושנת העמקים</t>
  </si>
  <si>
    <t>שזור</t>
  </si>
  <si>
    <t>שחר</t>
  </si>
  <si>
    <t>שחרות</t>
  </si>
  <si>
    <t>שיבולים</t>
  </si>
  <si>
    <t>שיטים</t>
  </si>
  <si>
    <t>שייח' דנון</t>
  </si>
  <si>
    <t>שילה</t>
  </si>
  <si>
    <t>שילת</t>
  </si>
  <si>
    <t>שכניה</t>
  </si>
  <si>
    <t>שלווה</t>
  </si>
  <si>
    <t>שלווה במדבר</t>
  </si>
  <si>
    <t>שלוחות</t>
  </si>
  <si>
    <t>שלומי</t>
  </si>
  <si>
    <t>שלומית</t>
  </si>
  <si>
    <t>שמיר</t>
  </si>
  <si>
    <t>שמעה</t>
  </si>
  <si>
    <t>שמרת</t>
  </si>
  <si>
    <t>שמשית</t>
  </si>
  <si>
    <t>שני</t>
  </si>
  <si>
    <t>שניר</t>
  </si>
  <si>
    <t>שעב</t>
  </si>
  <si>
    <t>שעל</t>
  </si>
  <si>
    <t>שעלבים</t>
  </si>
  <si>
    <t>שער אפרים</t>
  </si>
  <si>
    <t>שער הגולן</t>
  </si>
  <si>
    <t>שער העמקים</t>
  </si>
  <si>
    <t>שער מנשה</t>
  </si>
  <si>
    <t>שערי תקווה</t>
  </si>
  <si>
    <t>שפיים</t>
  </si>
  <si>
    <t>שפיר</t>
  </si>
  <si>
    <t>שפר</t>
  </si>
  <si>
    <t>שפרעם</t>
  </si>
  <si>
    <t>שקד</t>
  </si>
  <si>
    <t>שקף</t>
  </si>
  <si>
    <t>שרונה</t>
  </si>
  <si>
    <t>שריגים (לי-און)</t>
  </si>
  <si>
    <t>שריד</t>
  </si>
  <si>
    <t>שרשרת</t>
  </si>
  <si>
    <t>שתולה</t>
  </si>
  <si>
    <t>שתולים</t>
  </si>
  <si>
    <t>תאשור</t>
  </si>
  <si>
    <t>תדהר</t>
  </si>
  <si>
    <t>תובל</t>
  </si>
  <si>
    <t>תומר</t>
  </si>
  <si>
    <t>תושיה</t>
  </si>
  <si>
    <t>תימורים</t>
  </si>
  <si>
    <t>תירוש</t>
  </si>
  <si>
    <t>תל אביב - יפו</t>
  </si>
  <si>
    <t>תל יוסף</t>
  </si>
  <si>
    <t>תל יצחק</t>
  </si>
  <si>
    <t>תל מונד</t>
  </si>
  <si>
    <t>תל עדשים</t>
  </si>
  <si>
    <t>תל קציר</t>
  </si>
  <si>
    <t>תל שבע</t>
  </si>
  <si>
    <t>תל תאומים</t>
  </si>
  <si>
    <t>תלם</t>
  </si>
  <si>
    <t>תלמי אליהו</t>
  </si>
  <si>
    <t>תלמי אלעזר</t>
  </si>
  <si>
    <t>תלמי ביל"ו</t>
  </si>
  <si>
    <t>תלמי יוסף</t>
  </si>
  <si>
    <t>תלמי יחיאל</t>
  </si>
  <si>
    <t>תלמי יפה</t>
  </si>
  <si>
    <t>תלמים</t>
  </si>
  <si>
    <t>תמרת</t>
  </si>
  <si>
    <t>תנובות</t>
  </si>
  <si>
    <t>תעוז</t>
  </si>
  <si>
    <t>תקומה</t>
  </si>
  <si>
    <t>תקוע</t>
  </si>
  <si>
    <t>תרום</t>
  </si>
  <si>
    <t>פלטניום + 3 כרטיסים לחצי קופה</t>
  </si>
  <si>
    <t>שימו לב  חצי קופה לא ניתן לרכישה בנפרד רק כתוספת לחבילה</t>
  </si>
  <si>
    <t>זכרו תורת משה</t>
  </si>
  <si>
    <t>שיח יוסף</t>
  </si>
  <si>
    <t>=SUM(K18:K25)</t>
  </si>
  <si>
    <t>תוקף שנה (ב-4 ספרות)</t>
  </si>
  <si>
    <t>אוזניות בלוטוס "לנובו</t>
  </si>
  <si>
    <t>פלטת שבת גדולה</t>
  </si>
  <si>
    <t>זיכוי ב'אקסוס' לחולצה</t>
  </si>
  <si>
    <t>יחי ראובן על התורה</t>
  </si>
  <si>
    <t>מפת שולחן יוקרתית + מפיות</t>
  </si>
  <si>
    <t>עמי חכמי' משחק ילדים</t>
  </si>
  <si>
    <t>שואב אבק רטוב יבש</t>
  </si>
  <si>
    <t>מגש לחלות יחודי + מפית</t>
  </si>
  <si>
    <t>מכונת תספורת מקצועית</t>
  </si>
  <si>
    <t>מברגה 'מקיטה' אימפקט</t>
  </si>
  <si>
    <t>מסע קניות על חשבון הבית בשווי 18,000 ₪</t>
  </si>
  <si>
    <t>דלת 'פלדלת' לכניסה לבית</t>
  </si>
  <si>
    <t>מיטה משולשת או ספה משולשת</t>
  </si>
  <si>
    <t>עוזרת בית + חבילת נקיון</t>
  </si>
  <si>
    <t>מכונת כביסה או מיבש</t>
  </si>
  <si>
    <t>מכשיר קיטור +מגהץ קיטור עוצמתי</t>
  </si>
  <si>
    <t>פינוקים לארוחת צהרים ולסעודת שבת</t>
  </si>
  <si>
    <t>מנוי שנה לקטיפה וקראט + ערכת קפה מפנקת</t>
  </si>
  <si>
    <t>נופש בצפת 2 לילות</t>
  </si>
  <si>
    <t>מגילת אסתר מהודרת</t>
  </si>
  <si>
    <t>ספרי קודש מומחשים</t>
  </si>
  <si>
    <t>ספרי מגידים ופרשת שבוע</t>
  </si>
  <si>
    <t>תולדותיהם של צדיקים</t>
  </si>
  <si>
    <t>פותח שערים</t>
  </si>
  <si>
    <t>זיכוי 1,500 ש"ח לרכישת ספרי ארטסקרול - שוטנשטיין</t>
  </si>
  <si>
    <t>ישיבישע רייד - ספרי גדולי האחרונים</t>
  </si>
  <si>
    <t>טור שולחן ערוך + רמב"ם פרנקל</t>
  </si>
  <si>
    <t>אשכבתיה דרבי</t>
  </si>
  <si>
    <t xml:space="preserve"> מיני בר</t>
  </si>
  <si>
    <t>מקציף חלב לקפה מפנק</t>
  </si>
  <si>
    <t xml:space="preserve">מעבד מזון מג'ימיקס </t>
  </si>
  <si>
    <t>מיקסר קנווד + מרדד בצק חדשני</t>
  </si>
  <si>
    <t>מיחם 'משמרת השבת'</t>
  </si>
  <si>
    <t>מקפיא 6 מגידות</t>
  </si>
  <si>
    <t>סודה סטרים + 2 מיכלי מילוי</t>
  </si>
  <si>
    <t>מפת שבת מפוארת</t>
  </si>
  <si>
    <t>חנוכיה או קנדלברה</t>
  </si>
  <si>
    <t>קופסא לאתרוג או 12 גביעונים</t>
  </si>
  <si>
    <t>גביע כסף טהור + תחתית</t>
  </si>
  <si>
    <t>סוויטת פסטורל בטבריה</t>
  </si>
  <si>
    <t>שבת מופש מדהימה ביסודות</t>
  </si>
  <si>
    <t>שבת התאחדות</t>
  </si>
  <si>
    <t>זוג מזרונים</t>
  </si>
  <si>
    <t>פאה יוקרתית</t>
  </si>
  <si>
    <t>טיסה בשמיי הארץ ל - 8 נפשות</t>
  </si>
  <si>
    <t>נופש בין הזמנים משפחתי + קייקים ל- 10 נופשים</t>
  </si>
  <si>
    <t>חבילת קמפינג</t>
  </si>
  <si>
    <t>טיול אקסטריים</t>
  </si>
  <si>
    <t>פרס מסחרררר</t>
  </si>
  <si>
    <t>מג'יק קאס</t>
  </si>
  <si>
    <t>סט מזוודות איכותיות</t>
  </si>
  <si>
    <t>" צפצימר" נופש חלומי בצפת העתיקה</t>
  </si>
  <si>
    <t>חבילת צילום מפנקת בשווי 1,970 ₪</t>
  </si>
  <si>
    <t xml:space="preserve">מכונת תפירה </t>
  </si>
  <si>
    <t>זיכוי 1,000 ₪ ב'נובל'</t>
  </si>
  <si>
    <t>קורס דיגיטאלי למולטימדיה</t>
  </si>
  <si>
    <t>קורס דיגיטאלי לגרפיקה</t>
  </si>
  <si>
    <t>פינוקים למי שמגיע...</t>
  </si>
  <si>
    <t>מזגן ניד</t>
  </si>
  <si>
    <t>שעון יוקרה לגבר או לאישה</t>
  </si>
  <si>
    <t>כסא מנהלים</t>
  </si>
  <si>
    <t>נטופון</t>
  </si>
  <si>
    <t>ישיבע בוחר</t>
  </si>
  <si>
    <t>ספרי ילדים על גדולי ישראל</t>
  </si>
  <si>
    <t>ספרי פעוטות + מנוי שנתי לעיתונלי</t>
  </si>
  <si>
    <t>דיסק און קי סיפורי הרב תהילה</t>
  </si>
  <si>
    <t>מנוי למרווה לצמא + מנוי ללשכת התעסוקה לילדים</t>
  </si>
  <si>
    <t>ציוד מתקדם לאופנים</t>
  </si>
  <si>
    <t>מכשירי קשר משוכללים + אוזניות</t>
  </si>
  <si>
    <t>רכב קארטינג אמיתי</t>
  </si>
  <si>
    <t>בית בובות ענק ומרהיב + מטבח לילדים מעץ אמיתי</t>
  </si>
  <si>
    <t xml:space="preserve">קינדער וועלט ה'פלימוביל' היהודי (2 זוכים) </t>
  </si>
  <si>
    <t>אופנים בשווי 1,500 ₪</t>
  </si>
  <si>
    <t>אופנוע ממונע לפעוטות</t>
  </si>
  <si>
    <t>משחקי קופסא יקרים</t>
  </si>
  <si>
    <t>חבילת פלימובילבשווי 2,500 ₪</t>
  </si>
  <si>
    <t>שואב אבק אלחוטי נטען שיאומי</t>
  </si>
  <si>
    <t>מדפסת לייזר משולבת סורק ופקס</t>
  </si>
  <si>
    <t>תאורה סולארית כשרה לשבתות, לסוכה ולטיולים</t>
  </si>
  <si>
    <t>כלי נגינה</t>
  </si>
  <si>
    <t xml:space="preserve">עגלת תינוק בייבי-בוס בובקט </t>
  </si>
  <si>
    <t>פרס מאסטר</t>
  </si>
  <si>
    <t>כמות כרטיסי בונוס</t>
  </si>
  <si>
    <t>קוד מתנה</t>
  </si>
  <si>
    <t>כסא מנהלים לליל הסדר</t>
  </si>
  <si>
    <t xml:space="preserve">מגבעת יוקרתית </t>
  </si>
  <si>
    <t>חליפת בגיר</t>
  </si>
  <si>
    <t>שואב אבוק רטוב יבש עוצמתי</t>
  </si>
  <si>
    <t>גביע אליהו הנביא ענק</t>
  </si>
  <si>
    <t>מצית אלקטרוני לנרות שבת וחג</t>
  </si>
  <si>
    <t>כלי קריסטל מפואר למצות מכונה</t>
  </si>
  <si>
    <t>פלימוביל ענק - עבודת מצריים</t>
  </si>
  <si>
    <t>צעצועים לילדים לכבוד החג</t>
  </si>
  <si>
    <t>כרטיסי בונוס</t>
  </si>
  <si>
    <t>90-180</t>
  </si>
  <si>
    <t>360-840</t>
  </si>
  <si>
    <t>1200-2400</t>
  </si>
  <si>
    <t>סך לרמה לבחירה</t>
  </si>
  <si>
    <t>נקלט</t>
  </si>
  <si>
    <t>נשאר  לקליטה לפי רמות</t>
  </si>
  <si>
    <t>סהכ מתנות מסוג 1 ו2</t>
  </si>
  <si>
    <t>מס כרטיסים לבחירה</t>
  </si>
  <si>
    <t>סך רמה 3 4 מבוקש</t>
  </si>
  <si>
    <t>סהכ נקלט .רמה 3 4</t>
  </si>
  <si>
    <t>סה"כ</t>
  </si>
  <si>
    <t>שימו לב מי שממלא יותר ממה שהוא זכאי אז התוכנה תבחר באופן אקראי את מה להכניס להגרלה</t>
  </si>
  <si>
    <t>גבורת ארי</t>
  </si>
  <si>
    <t>בני הישיבות - נוה יעקב</t>
  </si>
  <si>
    <t>ביהכנ''ס בית תפילה נוה יעקב</t>
  </si>
  <si>
    <t>סוכת שלום</t>
  </si>
  <si>
    <t>ישיבת בין הזמנים גני איילון</t>
  </si>
  <si>
    <t>ישיבת בין הזמנים שערי תפילה</t>
  </si>
  <si>
    <t>ישיבת בין הזמנים והמתמידים תפארת -אדם</t>
  </si>
  <si>
    <t>קרן התורה תל ציון</t>
  </si>
  <si>
    <t>ישיבת בין הזמנים בביהכנ"ס המרכזי</t>
  </si>
  <si>
    <t>אור חדש - בית אריה</t>
  </si>
  <si>
    <t>ישיבת בית הלל</t>
  </si>
  <si>
    <t>חניכי הישיבות "ישמרו דעת" מערב ב"ב</t>
  </si>
  <si>
    <t>ביהכנ"ס המרכזי רמת אלחנן</t>
  </si>
  <si>
    <t>ישיבת בין הזמנים "שיח תפילה"</t>
  </si>
  <si>
    <t>מנין אברכים שמעה תפילתי</t>
  </si>
  <si>
    <t>כולל וישיבת ביה"ז שע"י קהילות הקודש קרית הרצוג</t>
  </si>
  <si>
    <t>ישיבת בה"ז תפארת דן שע"י ישיבת בית מדרש עליון</t>
  </si>
  <si>
    <t>קהילת דאראג</t>
  </si>
  <si>
    <t>בני הישיבות המרכזי מרכז פרדס כץ</t>
  </si>
  <si>
    <t>ישיבת בין הזמנים</t>
  </si>
  <si>
    <t>בית שמעיה ב"ב</t>
  </si>
  <si>
    <t>היכל מאיר</t>
  </si>
  <si>
    <t>כולל בין הזמנים נר רפאל שע"י קהילת אילת השחר</t>
  </si>
  <si>
    <t>מנין אברכים מקדשי הזמן שיכון ה'</t>
  </si>
  <si>
    <t>ישיבת "רנה של תורה-כרמיאל"</t>
  </si>
  <si>
    <t>תורת בן ציון</t>
  </si>
  <si>
    <t>אשריכם" - בני הישיבות שומרי שבת</t>
  </si>
  <si>
    <t>אהל יעקב - זכרון מאיר</t>
  </si>
  <si>
    <t>ישיבת בין הזמנים שע"י קהילת אור הצפון</t>
  </si>
  <si>
    <t>משכינו ביהמ"ד בית פנחס ב"ב</t>
  </si>
  <si>
    <t>בני הישיבות דרך אמונה</t>
  </si>
  <si>
    <t>ישיבת ביה"ז שע"י קהילת בית השם</t>
  </si>
  <si>
    <t>נחלת יעקב</t>
  </si>
  <si>
    <t>בני הישיבות הרב פריד</t>
  </si>
  <si>
    <t>מאור ישראל ע"ש הרב עובדיה זצוק"ל</t>
  </si>
  <si>
    <t>ישיבת בין הזמנים המרכזית בני תורה פרדס כץ</t>
  </si>
  <si>
    <t>משכינו ביהמ"ד זכרון רפאל</t>
  </si>
  <si>
    <t>ישיבת בין הזמנים בביהמ"ד טשערנאביל רח' ראב"ד 10 ב"ב</t>
  </si>
  <si>
    <t>זכרון יצחק</t>
  </si>
  <si>
    <t>כולל בין הזמנים לאברכים - קול ה' בהדר</t>
  </si>
  <si>
    <t>איגוד הבחורים סניף חיפה</t>
  </si>
  <si>
    <t>אמת -ליעקב</t>
  </si>
  <si>
    <t>ישיבת בין הזמנים שע"י ישיבת תפרח</t>
  </si>
  <si>
    <t>באיאן</t>
  </si>
  <si>
    <t>כולל בין הזמנים שע"י קהילת חזון איש "אור יהושע"</t>
  </si>
  <si>
    <t>קרן "חסד לאברהם ושערי ציון"</t>
  </si>
  <si>
    <t>כולל וישיבת בין הזמנים שע"י ביהמ"ד משובב נתיבות</t>
  </si>
  <si>
    <t>נס אהרן - קהילת בית שמואל</t>
  </si>
  <si>
    <t>הקיבוץ</t>
  </si>
  <si>
    <t>קהילת לומדי תורה זכרון יעקב יצחק</t>
  </si>
  <si>
    <t>ישבת בין הזמנים שע"י זכרון שמואל</t>
  </si>
  <si>
    <t>התקבצו</t>
  </si>
  <si>
    <t>קופת התורה - בראשות הגאון רבי דוד שטרן שליט"א</t>
  </si>
  <si>
    <t>נר אלכסנדר - שירת משה</t>
  </si>
  <si>
    <t>בני הישיבות - מרכז רכסים</t>
  </si>
  <si>
    <t>דרכי איש רכסים</t>
  </si>
  <si>
    <t>איגוד בני תורה</t>
  </si>
  <si>
    <t>כולל כל הזמנים הר יונה</t>
  </si>
  <si>
    <t>קהילות נוף כנרת פוריה</t>
  </si>
  <si>
    <t>איגוד בני הישיבות טבריה</t>
  </si>
  <si>
    <t>בית הכנסת המרכזי אהל משה</t>
  </si>
  <si>
    <t>2028</t>
  </si>
  <si>
    <t>סכום לחלוקה לקהילות אחרי הפחתת חצי קופה</t>
  </si>
  <si>
    <t>מסע קניות על חשבון הבית בשווי 18,000 ש"ח</t>
  </si>
  <si>
    <t>חבילת שיפוץ הבית</t>
  </si>
  <si>
    <t>מטבח יוקרתי</t>
  </si>
  <si>
    <t>וילונות פאר ויוקרה</t>
  </si>
  <si>
    <t>סלון של גבירים...</t>
  </si>
  <si>
    <t>פמוטתמונה בשווי 1800</t>
  </si>
  <si>
    <t>סט צלחות וסכום ל12 סועדים</t>
  </si>
  <si>
    <t>מפת שולחן יוקרתית+מפיות תאומות</t>
  </si>
  <si>
    <t>"בחרו את הרהיט שישלים את הסלון שלכם! "</t>
  </si>
  <si>
    <t>ספות מפארות</t>
  </si>
  <si>
    <t>מגהץ קיטור</t>
  </si>
  <si>
    <t>שואב +שוטף רצפות שיאומי</t>
  </si>
  <si>
    <t xml:space="preserve">שואב אבק אלחוטי נטען </t>
  </si>
  <si>
    <t>עוזרת בית + חבילת מוצרי רב מגב וחומרי ניקוי</t>
  </si>
  <si>
    <t xml:space="preserve">מכונת כביסה </t>
  </si>
  <si>
    <t>מעבד מזון מג'מיקס</t>
  </si>
  <si>
    <t>מיקסר קנווד+מרדד בצק חדשני</t>
  </si>
  <si>
    <t>חמישים מנות טריות וטעימות לבחירה</t>
  </si>
  <si>
    <t xml:space="preserve">נופש לזוג במלון </t>
  </si>
  <si>
    <t>מצלמה קנון SX740</t>
  </si>
  <si>
    <t>מצלמה קנון G7</t>
  </si>
  <si>
    <t>חבילת צילום מפנקת</t>
  </si>
  <si>
    <t>תכשיטי יוקרה בשווי 2000 ש"ח</t>
  </si>
  <si>
    <t>עגלת טיולון ביגבו או יויו</t>
  </si>
  <si>
    <t>זיכוי סך 1000 בנובל</t>
  </si>
  <si>
    <t>פינוקים למי שמגיע - זיכוי בת מלך, מרשה בלרינה, ננוש, ובונוס</t>
  </si>
  <si>
    <t>שעון לגבר או לאישה</t>
  </si>
  <si>
    <t>ישיביישע  רייד</t>
  </si>
  <si>
    <t>ספרי יסוד</t>
  </si>
  <si>
    <t>ספרי עזר ומצגות ללומדים</t>
  </si>
  <si>
    <t>אומנות דקדושא</t>
  </si>
  <si>
    <t>ספרי מרנא הגר"ח קניבסקי זצ"ל</t>
  </si>
  <si>
    <t>בית בובות ענק ומטבח לילדים מעץ אמיתי</t>
  </si>
  <si>
    <t>קינדער וועלט ה'פליימוביל' היהודי</t>
  </si>
  <si>
    <t>משחקי ילדים יקרים</t>
  </si>
  <si>
    <t>אוצרצי'ק</t>
  </si>
  <si>
    <t>חבילת פלימוביל ענקית בשווי 2000 ש"ח</t>
  </si>
  <si>
    <t>אופני הרים בשווי 1500</t>
  </si>
  <si>
    <t>רכב באגי</t>
  </si>
  <si>
    <t>אופניים חשמליות</t>
  </si>
  <si>
    <t>קנדלברה או חנוכיה</t>
  </si>
  <si>
    <t>גביע כסף טהור</t>
  </si>
  <si>
    <t>אתרוג מרוקאי</t>
  </si>
  <si>
    <t>"מכשיר בייביסיטר מקצועי "</t>
  </si>
  <si>
    <t>שייקר נינג'ה + מקציף חלב</t>
  </si>
  <si>
    <t>מיני בר</t>
  </si>
  <si>
    <t>מיחם</t>
  </si>
  <si>
    <t>מנוף ביתי להעלת קניות</t>
  </si>
  <si>
    <t>מזגן נייד</t>
  </si>
  <si>
    <t>עיצוב חתונה</t>
  </si>
  <si>
    <t>נדוניה לכלה</t>
  </si>
  <si>
    <t>השכרת שמלת כלה</t>
  </si>
  <si>
    <t>אוצר החכמה</t>
  </si>
  <si>
    <t>חבילת מפרשי האוצר</t>
  </si>
  <si>
    <t xml:space="preserve">מחשב נייד קומפקטי לחידושי תורה  </t>
  </si>
  <si>
    <t>ישיבה בחור</t>
  </si>
  <si>
    <t>שלושה ימים של נופש משפחתי בלתי נשכח -</t>
  </si>
  <si>
    <t>יום כייף אצלכם בחצר</t>
  </si>
  <si>
    <t>צימר בצפת העתיקה</t>
  </si>
  <si>
    <t>טיסה במסוק</t>
  </si>
  <si>
    <t>כסא אורטופדי לעבודה</t>
  </si>
  <si>
    <t>אוזניית בלוטוס</t>
  </si>
  <si>
    <t>תאורה סולארית לשבת</t>
  </si>
  <si>
    <t>מנעול דלת קודן לשבת</t>
  </si>
  <si>
    <t>ספרי פעוטות ומנוי ל'עיתונלי'</t>
  </si>
  <si>
    <t>טיול אקסטרים-זיכוי ל10 בשיט טורנדו בננות או אבובים בנמל אשדוד</t>
  </si>
  <si>
    <t>מגיק קאס</t>
  </si>
  <si>
    <t>פרס מאסטר!</t>
  </si>
  <si>
    <t xml:space="preserve">	מזוודת טרולי  (צבע שחור)</t>
  </si>
  <si>
    <t>מזוודת טרולי (צבע אפור)</t>
  </si>
  <si>
    <t>נגן</t>
  </si>
  <si>
    <t>מכשיר קשר</t>
  </si>
  <si>
    <t>מצעים בפריד</t>
  </si>
  <si>
    <t>זוג כיריים אינדוקציה</t>
  </si>
  <si>
    <t>טלית</t>
  </si>
  <si>
    <t>פלאפון</t>
  </si>
  <si>
    <t>גביע כסף</t>
  </si>
  <si>
    <t>2030</t>
  </si>
  <si>
    <t>קולה של תורה</t>
  </si>
  <si>
    <t>אשכנז הרב ש"ך</t>
  </si>
  <si>
    <t>היכל יוסף שלום בית שמש</t>
  </si>
  <si>
    <t>ביהכ"נ המרכזי רמה ד' בית שמש</t>
  </si>
  <si>
    <t>כוכב יעקב (תל ציון)</t>
  </si>
  <si>
    <t>כולל וישיבת בין הזמנים דברי שיר</t>
  </si>
  <si>
    <t>חניכי הישיבות פרדס כץ בני אברהם</t>
  </si>
  <si>
    <t>חניכי הישיבות משכנות שמעון</t>
  </si>
  <si>
    <t>שתילי זיתים</t>
  </si>
  <si>
    <t>הליכות חיים</t>
  </si>
  <si>
    <t>ישיבת בין הזמנים זכרון משה</t>
  </si>
  <si>
    <t>ישיבת בין הזמנים באר ישראל</t>
  </si>
  <si>
    <t>ותן חלקנו - רחמסטריווקא</t>
  </si>
  <si>
    <t>אשרי האיש</t>
  </si>
  <si>
    <t>ישיבת בין הזמנים תורת חיים</t>
  </si>
  <si>
    <t>יוצאי חדרה</t>
  </si>
  <si>
    <t>בני הישיבות ברזיל - קרית יובל</t>
  </si>
  <si>
    <t>קהילת רבי עקיבא ברכפלד</t>
  </si>
  <si>
    <t>בני עלייה רחובות</t>
  </si>
  <si>
    <t>ישיבת בין הזמנים פיטסבורג</t>
  </si>
  <si>
    <t>בני הישיבות</t>
  </si>
  <si>
    <t>כולל בין הזמנים שע"י קהילת "אהבת תורה"</t>
  </si>
  <si>
    <t>חניכי הישיבות שיכון ה</t>
  </si>
  <si>
    <t>קהילת היכל שלמה</t>
  </si>
  <si>
    <t>בית ניסים - אעירה השחר</t>
  </si>
  <si>
    <t>חניכי ישיבת חברון בני ברק</t>
  </si>
  <si>
    <t>בני הישיבות צפון פרדס כץ</t>
  </si>
  <si>
    <t>איגוד הבחורים-בעלזא 5</t>
  </si>
  <si>
    <t>תורה ותפילה אחיסמך</t>
  </si>
  <si>
    <t>ישיבת בין הזמנים שעל ידי איגוד בני הישיבות הדר חיפה</t>
  </si>
  <si>
    <t>עם מקדשי שביעי</t>
  </si>
  <si>
    <t>קהל אברכים חניכי הישיבות ק"ק תימן  חגי 6</t>
  </si>
  <si>
    <t>ישיבת בין הזמנים שע"י מנין אברכים אשדוד</t>
  </si>
  <si>
    <t>מרבה חיים</t>
  </si>
  <si>
    <t>בית המדרש אנטר - מרכז רימונים</t>
  </si>
  <si>
    <t>היכלי התורה מעגלי צדק</t>
  </si>
  <si>
    <t>וכולל וישיבת בין הזמנים 'קהל חסידים' קרית גת</t>
  </si>
  <si>
    <t>ישיבת ביה"ז שע"י קהילת חוט שָָָני</t>
  </si>
  <si>
    <t>זיכוי 1000 ₪</t>
  </si>
  <si>
    <t>כסא מנהלים מפואר</t>
  </si>
  <si>
    <t>מגבעת יוקרתית</t>
  </si>
  <si>
    <t>ערכת פלימוביל</t>
  </si>
  <si>
    <t>נשאר לקליטה</t>
  </si>
  <si>
    <t>סהכ כרטיסי בונוס</t>
  </si>
  <si>
    <t>כלי שומר טריות למצות</t>
  </si>
  <si>
    <t>מערכת שמע מקצועית</t>
  </si>
  <si>
    <t>זוג פמוטי קריסטל</t>
  </si>
  <si>
    <t xml:space="preserve">כדאית + </t>
  </si>
  <si>
    <t xml:space="preserve"> סהכ מתנות סוג 1 2</t>
  </si>
  <si>
    <t xml:space="preserve">סהכ מתנות סוג 1 2 3 </t>
  </si>
  <si>
    <t>סט סכום מוזהב ל 12 סועדים</t>
  </si>
  <si>
    <t>סט סכום מוכסף ל 12 סועדים</t>
  </si>
  <si>
    <t>לילה לזוג במלון ליטוב בירושלים.</t>
  </si>
  <si>
    <t>לילה לזוג במלון ציפורי בכנרת או בכפר</t>
  </si>
  <si>
    <t>לרשימת הקודים ניתן לשלוח מייל לכתובת                              0@זכנו.ישראל                            ולכתוב בנושא  - "רשימה"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</si>
</sst>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&quot;₪&quot;\ #,##0.00"/>
    <numFmt numFmtId="165" formatCode="_ * #,##0_ ;_ * \-#,##0_ ;_ * &quot;-&quot;??_ ;_ @_ "/>
  </numFmts>
  <fonts count="33" x14ac:knownFonts="1"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sz val="11"/>
      <name val="Arial"/>
      <family val="2"/>
      <charset val="177"/>
      <scheme val="minor"/>
    </font>
    <font>
      <b/>
      <sz val="14"/>
      <color rgb="FFFF0000"/>
      <name val="Arial"/>
      <family val="2"/>
      <scheme val="minor"/>
    </font>
    <font>
      <b/>
      <sz val="12"/>
      <color rgb="FFFF0000"/>
      <name val="Arial"/>
      <family val="2"/>
      <scheme val="minor"/>
    </font>
    <font>
      <b/>
      <sz val="11"/>
      <color rgb="FFFF0000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name val="Arial"/>
      <family val="2"/>
      <scheme val="minor"/>
    </font>
    <font>
      <b/>
      <sz val="14"/>
      <color theme="1"/>
      <name val="Arial"/>
      <family val="2"/>
      <scheme val="minor"/>
    </font>
    <font>
      <sz val="9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b/>
      <sz val="14"/>
      <name val="Arial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  <scheme val="minor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1"/>
      <color indexed="8"/>
      <name val="Arial"/>
      <family val="2"/>
    </font>
    <font>
      <sz val="11"/>
      <color rgb="FF000000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name val="Arial"/>
      <family val="2"/>
      <scheme val="minor"/>
    </font>
    <font>
      <b/>
      <sz val="16"/>
      <color rgb="FFFF0000"/>
      <name val="Arial"/>
      <family val="2"/>
      <scheme val="minor"/>
    </font>
    <font>
      <b/>
      <sz val="18"/>
      <color rgb="FFFF0000"/>
      <name val="Arial"/>
      <family val="2"/>
      <scheme val="minor"/>
    </font>
    <font>
      <sz val="10"/>
      <name val="Times New Roman"/>
      <family val="1"/>
    </font>
    <font>
      <sz val="8"/>
      <name val="Heebo"/>
    </font>
    <font>
      <sz val="8"/>
      <name val="Arial"/>
      <family val="2"/>
      <charset val="177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rgb="FF9C0006"/>
      <name val="Arial"/>
      <family val="2"/>
      <charset val="177"/>
      <scheme val="minor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sz val="12"/>
      <color theme="1"/>
      <name val="Arial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00FFFF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4A86E8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7CE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FFFFF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43" fontId="10" fillId="0" borderId="0" applyFont="0" applyFill="0" applyBorder="0" applyAlignment="0" applyProtection="0"/>
    <xf numFmtId="0" fontId="11" fillId="4" borderId="0" applyNumberFormat="0" applyBorder="0" applyAlignment="0" applyProtection="0"/>
    <xf numFmtId="0" fontId="13" fillId="0" borderId="0"/>
    <xf numFmtId="0" fontId="14" fillId="0" borderId="0">
      <alignment vertical="center"/>
    </xf>
    <xf numFmtId="0" fontId="16" fillId="0" borderId="0"/>
    <xf numFmtId="0" fontId="27" fillId="0" borderId="0"/>
    <xf numFmtId="0" fontId="29" fillId="15" borderId="0" applyNumberFormat="0" applyBorder="0" applyAlignment="0" applyProtection="0"/>
    <xf numFmtId="0" fontId="15" fillId="0" borderId="0"/>
    <xf numFmtId="0" fontId="31" fillId="0" borderId="0" applyBorder="0"/>
  </cellStyleXfs>
  <cellXfs count="191">
    <xf numFmtId="0" fontId="0" fillId="0" borderId="0" xfId="0"/>
    <xf numFmtId="49" fontId="0" fillId="3" borderId="1" xfId="0" applyNumberFormat="1" applyFill="1" applyBorder="1" applyProtection="1">
      <protection locked="0"/>
    </xf>
    <xf numFmtId="1" fontId="0" fillId="3" borderId="1" xfId="0" applyNumberFormat="1" applyFill="1" applyBorder="1" applyAlignment="1" applyProtection="1">
      <alignment horizontal="center" vertical="center"/>
      <protection locked="0"/>
    </xf>
    <xf numFmtId="49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" fontId="6" fillId="3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/>
    <xf numFmtId="0" fontId="12" fillId="5" borderId="1" xfId="2" applyFont="1" applyFill="1" applyBorder="1" applyAlignment="1">
      <alignment horizontal="right" vertical="center" wrapText="1"/>
    </xf>
    <xf numFmtId="0" fontId="12" fillId="5" borderId="1" xfId="0" applyFont="1" applyFill="1" applyBorder="1" applyAlignment="1">
      <alignment horizontal="right" vertical="center" wrapText="1"/>
    </xf>
    <xf numFmtId="16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Protection="1">
      <protection locked="0"/>
    </xf>
    <xf numFmtId="0" fontId="0" fillId="0" borderId="0" xfId="0" applyProtection="1">
      <protection hidden="1"/>
    </xf>
    <xf numFmtId="1" fontId="0" fillId="0" borderId="0" xfId="0" applyNumberFormat="1" applyProtection="1">
      <protection hidden="1"/>
    </xf>
    <xf numFmtId="0" fontId="0" fillId="0" borderId="0" xfId="0" applyAlignment="1" applyProtection="1">
      <alignment wrapText="1"/>
      <protection hidden="1"/>
    </xf>
    <xf numFmtId="0" fontId="6" fillId="0" borderId="1" xfId="0" applyFont="1" applyBorder="1" applyAlignment="1" applyProtection="1">
      <alignment wrapText="1"/>
      <protection hidden="1"/>
    </xf>
    <xf numFmtId="43" fontId="0" fillId="0" borderId="0" xfId="1" applyFont="1" applyProtection="1">
      <protection hidden="1"/>
    </xf>
    <xf numFmtId="164" fontId="0" fillId="0" borderId="0" xfId="0" applyNumberFormat="1" applyProtection="1"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165" fontId="0" fillId="0" borderId="0" xfId="1" applyNumberFormat="1" applyFont="1" applyProtection="1">
      <protection hidden="1"/>
    </xf>
    <xf numFmtId="1" fontId="0" fillId="3" borderId="6" xfId="0" applyNumberFormat="1" applyFill="1" applyBorder="1" applyAlignment="1" applyProtection="1">
      <alignment horizontal="center" vertical="center"/>
      <protection locked="0"/>
    </xf>
    <xf numFmtId="0" fontId="19" fillId="8" borderId="8" xfId="0" applyFont="1" applyFill="1" applyBorder="1" applyAlignment="1">
      <alignment horizontal="right" wrapText="1" readingOrder="2"/>
    </xf>
    <xf numFmtId="0" fontId="19" fillId="8" borderId="9" xfId="0" applyFont="1" applyFill="1" applyBorder="1" applyAlignment="1">
      <alignment horizontal="right" wrapText="1" readingOrder="2"/>
    </xf>
    <xf numFmtId="0" fontId="20" fillId="0" borderId="8" xfId="0" applyFont="1" applyBorder="1" applyAlignment="1">
      <alignment wrapText="1" readingOrder="2"/>
    </xf>
    <xf numFmtId="0" fontId="19" fillId="9" borderId="8" xfId="0" applyFont="1" applyFill="1" applyBorder="1" applyAlignment="1">
      <alignment horizontal="right" wrapText="1" readingOrder="2"/>
    </xf>
    <xf numFmtId="0" fontId="19" fillId="10" borderId="8" xfId="0" applyFont="1" applyFill="1" applyBorder="1" applyAlignment="1">
      <alignment horizontal="right" wrapText="1" readingOrder="2"/>
    </xf>
    <xf numFmtId="0" fontId="19" fillId="11" borderId="8" xfId="0" applyFont="1" applyFill="1" applyBorder="1" applyAlignment="1">
      <alignment horizontal="right" wrapText="1" readingOrder="2"/>
    </xf>
    <xf numFmtId="0" fontId="19" fillId="12" borderId="8" xfId="0" applyFont="1" applyFill="1" applyBorder="1" applyAlignment="1">
      <alignment horizontal="right" wrapText="1" readingOrder="2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 readingOrder="2"/>
    </xf>
    <xf numFmtId="1" fontId="0" fillId="3" borderId="1" xfId="0" applyNumberFormat="1" applyFill="1" applyBorder="1" applyAlignment="1" applyProtection="1">
      <alignment horizontal="center" vertical="center" wrapText="1" readingOrder="2"/>
      <protection locked="0"/>
    </xf>
    <xf numFmtId="1" fontId="0" fillId="3" borderId="3" xfId="0" applyNumberFormat="1" applyFill="1" applyBorder="1" applyAlignment="1" applyProtection="1">
      <alignment horizontal="center" vertical="center"/>
      <protection locked="0"/>
    </xf>
    <xf numFmtId="0" fontId="24" fillId="0" borderId="16" xfId="0" applyFont="1" applyBorder="1" applyAlignment="1">
      <alignment horizontal="right" vertical="center" wrapText="1" readingOrder="2"/>
    </xf>
    <xf numFmtId="0" fontId="24" fillId="0" borderId="19" xfId="0" applyFont="1" applyBorder="1" applyAlignment="1">
      <alignment horizontal="right" vertical="center" wrapText="1" readingOrder="2"/>
    </xf>
    <xf numFmtId="0" fontId="24" fillId="0" borderId="20" xfId="0" applyFont="1" applyBorder="1" applyAlignment="1">
      <alignment horizontal="right" vertical="center" wrapText="1" readingOrder="2"/>
    </xf>
    <xf numFmtId="0" fontId="24" fillId="0" borderId="14" xfId="0" applyFont="1" applyBorder="1" applyAlignment="1">
      <alignment horizontal="right" vertical="center" wrapText="1" readingOrder="2"/>
    </xf>
    <xf numFmtId="0" fontId="0" fillId="0" borderId="0" xfId="0" applyAlignment="1">
      <alignment horizontal="right" vertical="top" indent="1" readingOrder="2"/>
    </xf>
    <xf numFmtId="0" fontId="28" fillId="0" borderId="22" xfId="6" applyFont="1" applyBorder="1" applyAlignment="1">
      <alignment wrapText="1"/>
    </xf>
    <xf numFmtId="49" fontId="0" fillId="3" borderId="23" xfId="0" applyNumberFormat="1" applyFill="1" applyBorder="1" applyProtection="1">
      <protection locked="0"/>
    </xf>
    <xf numFmtId="49" fontId="0" fillId="3" borderId="24" xfId="0" applyNumberFormat="1" applyFill="1" applyBorder="1" applyProtection="1">
      <protection locked="0"/>
    </xf>
    <xf numFmtId="1" fontId="7" fillId="3" borderId="1" xfId="1" applyNumberFormat="1" applyFont="1" applyFill="1" applyBorder="1" applyAlignment="1" applyProtection="1">
      <alignment horizontal="center" vertical="center"/>
      <protection locked="0"/>
    </xf>
    <xf numFmtId="1" fontId="0" fillId="3" borderId="21" xfId="0" applyNumberFormat="1" applyFill="1" applyBorder="1" applyAlignment="1" applyProtection="1">
      <alignment horizontal="center" vertical="center"/>
      <protection locked="0"/>
    </xf>
    <xf numFmtId="0" fontId="2" fillId="6" borderId="21" xfId="2" applyFont="1" applyFill="1" applyBorder="1" applyAlignment="1">
      <alignment horizontal="center" vertical="center"/>
    </xf>
    <xf numFmtId="0" fontId="2" fillId="6" borderId="21" xfId="7" applyFont="1" applyFill="1" applyBorder="1" applyAlignment="1">
      <alignment horizontal="center" vertical="center"/>
    </xf>
    <xf numFmtId="0" fontId="2" fillId="6" borderId="21" xfId="7" applyFont="1" applyFill="1" applyBorder="1" applyAlignment="1" applyProtection="1">
      <alignment horizontal="center" vertical="center" wrapText="1"/>
      <protection locked="0"/>
    </xf>
    <xf numFmtId="0" fontId="2" fillId="6" borderId="21" xfId="2" applyFont="1" applyFill="1" applyBorder="1" applyAlignment="1" applyProtection="1">
      <alignment horizontal="center" vertical="center"/>
      <protection locked="0"/>
    </xf>
    <xf numFmtId="0" fontId="11" fillId="4" borderId="21" xfId="2" applyBorder="1" applyAlignment="1">
      <alignment horizontal="center" vertical="center"/>
    </xf>
    <xf numFmtId="0" fontId="2" fillId="6" borderId="21" xfId="7" applyFont="1" applyFill="1" applyBorder="1" applyAlignment="1">
      <alignment horizontal="center" vertical="center" wrapText="1"/>
    </xf>
    <xf numFmtId="0" fontId="2" fillId="6" borderId="21" xfId="2" applyFont="1" applyFill="1" applyBorder="1" applyAlignment="1">
      <alignment vertical="center" wrapText="1" readingOrder="2"/>
    </xf>
    <xf numFmtId="0" fontId="29" fillId="15" borderId="21" xfId="7" applyBorder="1" applyAlignment="1">
      <alignment horizontal="center" vertical="center"/>
    </xf>
    <xf numFmtId="0" fontId="2" fillId="6" borderId="25" xfId="7" applyFont="1" applyFill="1" applyBorder="1" applyAlignment="1">
      <alignment horizontal="center" vertical="center"/>
    </xf>
    <xf numFmtId="0" fontId="2" fillId="6" borderId="8" xfId="7" applyFont="1" applyFill="1" applyBorder="1" applyAlignment="1">
      <alignment horizontal="center" vertical="center"/>
    </xf>
    <xf numFmtId="0" fontId="2" fillId="6" borderId="21" xfId="7" applyFont="1" applyFill="1" applyBorder="1" applyAlignment="1">
      <alignment vertical="center" wrapText="1" readingOrder="2"/>
    </xf>
    <xf numFmtId="0" fontId="2" fillId="6" borderId="21" xfId="2" applyFont="1" applyFill="1" applyBorder="1" applyAlignment="1">
      <alignment horizontal="center" vertical="center" wrapText="1" readingOrder="2"/>
    </xf>
    <xf numFmtId="1" fontId="0" fillId="3" borderId="29" xfId="0" applyNumberFormat="1" applyFill="1" applyBorder="1" applyAlignment="1" applyProtection="1">
      <alignment horizontal="center" vertical="center"/>
      <protection locked="0"/>
    </xf>
    <xf numFmtId="1" fontId="0" fillId="3" borderId="27" xfId="0" applyNumberFormat="1" applyFill="1" applyBorder="1" applyAlignment="1" applyProtection="1">
      <alignment horizontal="center" vertical="center"/>
      <protection locked="0"/>
    </xf>
    <xf numFmtId="0" fontId="0" fillId="0" borderId="10" xfId="0" applyBorder="1" applyProtection="1">
      <protection hidden="1"/>
    </xf>
    <xf numFmtId="0" fontId="0" fillId="0" borderId="17" xfId="0" applyBorder="1" applyProtection="1">
      <protection hidden="1"/>
    </xf>
    <xf numFmtId="1" fontId="0" fillId="0" borderId="17" xfId="0" applyNumberFormat="1" applyBorder="1" applyProtection="1">
      <protection hidden="1"/>
    </xf>
    <xf numFmtId="0" fontId="0" fillId="0" borderId="12" xfId="0" applyBorder="1" applyProtection="1">
      <protection hidden="1"/>
    </xf>
    <xf numFmtId="0" fontId="0" fillId="0" borderId="14" xfId="0" applyBorder="1" applyProtection="1">
      <protection hidden="1"/>
    </xf>
    <xf numFmtId="0" fontId="0" fillId="0" borderId="18" xfId="0" applyBorder="1" applyProtection="1">
      <protection hidden="1"/>
    </xf>
    <xf numFmtId="1" fontId="0" fillId="0" borderId="18" xfId="0" applyNumberFormat="1" applyBorder="1" applyProtection="1">
      <protection hidden="1"/>
    </xf>
    <xf numFmtId="0" fontId="0" fillId="0" borderId="6" xfId="0" applyBorder="1" applyProtection="1">
      <protection hidden="1"/>
    </xf>
    <xf numFmtId="1" fontId="7" fillId="3" borderId="36" xfId="1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/>
    <xf numFmtId="0" fontId="1" fillId="0" borderId="0" xfId="0" applyFont="1"/>
    <xf numFmtId="0" fontId="0" fillId="0" borderId="12" xfId="0" applyBorder="1"/>
    <xf numFmtId="0" fontId="0" fillId="0" borderId="14" xfId="0" applyBorder="1"/>
    <xf numFmtId="0" fontId="0" fillId="2" borderId="0" xfId="0" applyFill="1"/>
    <xf numFmtId="0" fontId="22" fillId="0" borderId="0" xfId="0" applyFont="1"/>
    <xf numFmtId="0" fontId="7" fillId="0" borderId="0" xfId="1" applyNumberFormat="1" applyFont="1" applyBorder="1" applyAlignment="1" applyProtection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21" xfId="1" applyNumberFormat="1" applyFont="1" applyBorder="1" applyAlignment="1" applyProtection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1" fontId="7" fillId="0" borderId="36" xfId="1" applyNumberFormat="1" applyFont="1" applyFill="1" applyBorder="1" applyAlignment="1" applyProtection="1">
      <alignment horizontal="center" vertical="center"/>
    </xf>
    <xf numFmtId="0" fontId="23" fillId="0" borderId="0" xfId="0" applyFont="1"/>
    <xf numFmtId="0" fontId="0" fillId="0" borderId="3" xfId="0" applyBorder="1"/>
    <xf numFmtId="0" fontId="6" fillId="0" borderId="3" xfId="0" applyFont="1" applyBorder="1"/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27" xfId="0" applyBorder="1"/>
    <xf numFmtId="1" fontId="7" fillId="0" borderId="28" xfId="1" applyNumberFormat="1" applyFont="1" applyBorder="1" applyAlignment="1" applyProtection="1">
      <alignment horizontal="center" vertical="center"/>
    </xf>
    <xf numFmtId="1" fontId="0" fillId="0" borderId="11" xfId="0" applyNumberFormat="1" applyBorder="1"/>
    <xf numFmtId="0" fontId="0" fillId="0" borderId="21" xfId="0" applyBorder="1"/>
    <xf numFmtId="1" fontId="7" fillId="0" borderId="23" xfId="1" applyNumberFormat="1" applyFont="1" applyBorder="1" applyAlignment="1" applyProtection="1">
      <alignment horizontal="center" vertical="center"/>
    </xf>
    <xf numFmtId="1" fontId="0" fillId="0" borderId="13" xfId="0" applyNumberFormat="1" applyBorder="1"/>
    <xf numFmtId="1" fontId="0" fillId="0" borderId="15" xfId="0" applyNumberFormat="1" applyBorder="1"/>
    <xf numFmtId="0" fontId="0" fillId="0" borderId="17" xfId="0" applyBorder="1"/>
    <xf numFmtId="0" fontId="21" fillId="0" borderId="32" xfId="0" applyFont="1" applyBorder="1" applyAlignment="1">
      <alignment vertical="center" wrapText="1"/>
    </xf>
    <xf numFmtId="0" fontId="0" fillId="0" borderId="29" xfId="0" applyBorder="1"/>
    <xf numFmtId="1" fontId="7" fillId="0" borderId="24" xfId="1" applyNumberFormat="1" applyFont="1" applyBorder="1" applyAlignment="1" applyProtection="1">
      <alignment horizontal="center" vertical="center"/>
    </xf>
    <xf numFmtId="0" fontId="0" fillId="0" borderId="18" xfId="0" applyBorder="1"/>
    <xf numFmtId="0" fontId="0" fillId="0" borderId="6" xfId="0" applyBorder="1"/>
    <xf numFmtId="0" fontId="0" fillId="3" borderId="0" xfId="0" applyFill="1"/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7" fillId="0" borderId="1" xfId="1" applyNumberFormat="1" applyFont="1" applyBorder="1" applyAlignment="1" applyProtection="1">
      <alignment horizontal="center" vertical="center"/>
    </xf>
    <xf numFmtId="1" fontId="7" fillId="13" borderId="1" xfId="1" applyNumberFormat="1" applyFont="1" applyFill="1" applyBorder="1" applyAlignment="1" applyProtection="1">
      <alignment horizontal="center" vertical="center"/>
    </xf>
    <xf numFmtId="1" fontId="2" fillId="3" borderId="0" xfId="0" applyNumberFormat="1" applyFont="1" applyFill="1"/>
    <xf numFmtId="0" fontId="9" fillId="0" borderId="0" xfId="0" applyFont="1"/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1" fontId="0" fillId="0" borderId="0" xfId="0" applyNumberForma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17" fillId="7" borderId="5" xfId="5" applyFont="1" applyFill="1" applyBorder="1" applyAlignment="1">
      <alignment horizontal="center"/>
    </xf>
    <xf numFmtId="0" fontId="30" fillId="0" borderId="26" xfId="0" applyFont="1" applyBorder="1" applyAlignment="1">
      <alignment vertical="center" wrapText="1"/>
    </xf>
    <xf numFmtId="165" fontId="6" fillId="0" borderId="1" xfId="1" applyNumberFormat="1" applyFont="1" applyBorder="1" applyAlignment="1" applyProtection="1">
      <alignment horizontal="center" vertical="center"/>
    </xf>
    <xf numFmtId="0" fontId="18" fillId="0" borderId="4" xfId="5" applyFont="1" applyBorder="1" applyAlignment="1">
      <alignment horizontal="right" wrapText="1"/>
    </xf>
    <xf numFmtId="1" fontId="6" fillId="3" borderId="37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7" xfId="0" applyBorder="1"/>
    <xf numFmtId="0" fontId="0" fillId="0" borderId="1" xfId="0" quotePrefix="1" applyBorder="1"/>
    <xf numFmtId="0" fontId="0" fillId="0" borderId="38" xfId="0" applyBorder="1"/>
    <xf numFmtId="0" fontId="0" fillId="0" borderId="37" xfId="0" applyBorder="1"/>
    <xf numFmtId="0" fontId="15" fillId="0" borderId="0" xfId="8"/>
    <xf numFmtId="0" fontId="0" fillId="0" borderId="0" xfId="0" applyAlignment="1">
      <alignment vertical="center"/>
    </xf>
    <xf numFmtId="0" fontId="6" fillId="3" borderId="3" xfId="0" applyFont="1" applyFill="1" applyBorder="1"/>
    <xf numFmtId="1" fontId="0" fillId="16" borderId="18" xfId="0" applyNumberFormat="1" applyFill="1" applyBorder="1" applyProtection="1">
      <protection hidden="1"/>
    </xf>
    <xf numFmtId="1" fontId="0" fillId="17" borderId="18" xfId="0" applyNumberFormat="1" applyFill="1" applyBorder="1" applyProtection="1">
      <protection hidden="1"/>
    </xf>
    <xf numFmtId="1" fontId="0" fillId="17" borderId="0" xfId="0" applyNumberFormat="1" applyFill="1" applyProtection="1">
      <protection hidden="1"/>
    </xf>
    <xf numFmtId="0" fontId="0" fillId="18" borderId="0" xfId="0" applyFill="1"/>
    <xf numFmtId="0" fontId="0" fillId="19" borderId="0" xfId="0" applyFill="1" applyProtection="1">
      <protection hidden="1"/>
    </xf>
    <xf numFmtId="1" fontId="0" fillId="0" borderId="18" xfId="0" applyNumberFormat="1" applyBorder="1"/>
    <xf numFmtId="1" fontId="0" fillId="19" borderId="18" xfId="0" applyNumberFormat="1" applyFill="1" applyBorder="1" applyProtection="1">
      <protection hidden="1"/>
    </xf>
    <xf numFmtId="1" fontId="22" fillId="17" borderId="18" xfId="0" applyNumberFormat="1" applyFont="1" applyFill="1" applyBorder="1" applyProtection="1">
      <protection hidden="1"/>
    </xf>
    <xf numFmtId="1" fontId="3" fillId="14" borderId="1" xfId="1" applyNumberFormat="1" applyFont="1" applyFill="1" applyBorder="1" applyAlignment="1" applyProtection="1">
      <alignment horizontal="center" vertical="center"/>
    </xf>
    <xf numFmtId="1" fontId="1" fillId="0" borderId="0" xfId="0" applyNumberFormat="1" applyFont="1"/>
    <xf numFmtId="0" fontId="6" fillId="0" borderId="39" xfId="0" applyFont="1" applyBorder="1"/>
    <xf numFmtId="0" fontId="0" fillId="0" borderId="11" xfId="0" applyBorder="1"/>
    <xf numFmtId="1" fontId="1" fillId="0" borderId="13" xfId="0" applyNumberFormat="1" applyFont="1" applyBorder="1"/>
    <xf numFmtId="1" fontId="1" fillId="0" borderId="15" xfId="0" applyNumberFormat="1" applyFont="1" applyBorder="1"/>
    <xf numFmtId="1" fontId="1" fillId="0" borderId="11" xfId="0" applyNumberFormat="1" applyFont="1" applyBorder="1"/>
    <xf numFmtId="1" fontId="0" fillId="19" borderId="0" xfId="0" applyNumberFormat="1" applyFill="1" applyProtection="1">
      <protection hidden="1"/>
    </xf>
    <xf numFmtId="1" fontId="0" fillId="16" borderId="0" xfId="0" applyNumberFormat="1" applyFill="1" applyProtection="1">
      <protection hidden="1"/>
    </xf>
    <xf numFmtId="1" fontId="0" fillId="0" borderId="17" xfId="0" applyNumberFormat="1" applyBorder="1"/>
    <xf numFmtId="0" fontId="0" fillId="0" borderId="41" xfId="0" applyBorder="1"/>
    <xf numFmtId="1" fontId="0" fillId="3" borderId="41" xfId="0" applyNumberFormat="1" applyFill="1" applyBorder="1" applyAlignment="1" applyProtection="1">
      <alignment horizontal="center" vertical="center"/>
      <protection locked="0"/>
    </xf>
    <xf numFmtId="1" fontId="7" fillId="0" borderId="42" xfId="1" applyNumberFormat="1" applyFont="1" applyBorder="1" applyAlignment="1" applyProtection="1">
      <alignment horizontal="center" vertical="center"/>
    </xf>
    <xf numFmtId="1" fontId="7" fillId="0" borderId="43" xfId="1" applyNumberFormat="1" applyFont="1" applyBorder="1" applyAlignment="1" applyProtection="1">
      <alignment horizontal="center" vertical="center"/>
    </xf>
    <xf numFmtId="1" fontId="7" fillId="16" borderId="1" xfId="1" applyNumberFormat="1" applyFont="1" applyFill="1" applyBorder="1" applyAlignment="1" applyProtection="1">
      <alignment horizontal="center" vertical="center"/>
    </xf>
    <xf numFmtId="1" fontId="0" fillId="16" borderId="0" xfId="0" applyNumberFormat="1" applyFill="1"/>
    <xf numFmtId="0" fontId="6" fillId="16" borderId="3" xfId="0" applyFont="1" applyFill="1" applyBorder="1"/>
    <xf numFmtId="164" fontId="5" fillId="0" borderId="0" xfId="0" applyNumberFormat="1" applyFont="1"/>
    <xf numFmtId="165" fontId="6" fillId="0" borderId="3" xfId="1" applyNumberFormat="1" applyFont="1" applyBorder="1" applyAlignment="1" applyProtection="1">
      <alignment vertical="center"/>
    </xf>
    <xf numFmtId="0" fontId="6" fillId="3" borderId="3" xfId="0" applyFont="1" applyFill="1" applyBorder="1" applyProtection="1">
      <protection locked="0"/>
    </xf>
    <xf numFmtId="0" fontId="6" fillId="0" borderId="0" xfId="0" applyFont="1"/>
    <xf numFmtId="0" fontId="6" fillId="0" borderId="35" xfId="0" applyFont="1" applyBorder="1" applyAlignment="1">
      <alignment horizontal="center" vertical="center" wrapText="1"/>
    </xf>
    <xf numFmtId="0" fontId="31" fillId="0" borderId="0" xfId="9"/>
    <xf numFmtId="0" fontId="6" fillId="0" borderId="35" xfId="0" applyFont="1" applyBorder="1" applyAlignment="1">
      <alignment horizontal="center" vertical="center"/>
    </xf>
    <xf numFmtId="0" fontId="6" fillId="20" borderId="35" xfId="0" applyFont="1" applyFill="1" applyBorder="1" applyAlignment="1">
      <alignment horizontal="center" vertical="center"/>
    </xf>
    <xf numFmtId="0" fontId="32" fillId="20" borderId="35" xfId="0" applyFont="1" applyFill="1" applyBorder="1" applyAlignment="1">
      <alignment horizontal="center" vertical="center"/>
    </xf>
    <xf numFmtId="0" fontId="6" fillId="0" borderId="35" xfId="0" applyFont="1" applyBorder="1" applyAlignment="1">
      <alignment vertical="center" wrapText="1"/>
    </xf>
    <xf numFmtId="1" fontId="7" fillId="13" borderId="35" xfId="1" applyNumberFormat="1" applyFont="1" applyFill="1" applyBorder="1" applyAlignment="1" applyProtection="1">
      <alignment horizontal="center" vertical="center"/>
    </xf>
    <xf numFmtId="0" fontId="6" fillId="0" borderId="41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1" fontId="7" fillId="3" borderId="21" xfId="1" applyNumberFormat="1" applyFont="1" applyFill="1" applyBorder="1" applyAlignment="1" applyProtection="1">
      <alignment horizontal="center" vertical="center"/>
      <protection locked="0"/>
    </xf>
    <xf numFmtId="1" fontId="0" fillId="3" borderId="1" xfId="0" applyNumberFormat="1" applyFill="1" applyBorder="1" applyAlignment="1">
      <alignment horizontal="center" vertical="center"/>
    </xf>
    <xf numFmtId="1" fontId="0" fillId="3" borderId="29" xfId="0" applyNumberFormat="1" applyFill="1" applyBorder="1" applyAlignment="1">
      <alignment horizontal="center" vertical="center"/>
    </xf>
    <xf numFmtId="1" fontId="0" fillId="3" borderId="41" xfId="0" applyNumberForma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8" fillId="3" borderId="0" xfId="0" applyFont="1" applyFill="1" applyAlignment="1">
      <alignment horizontal="center"/>
    </xf>
    <xf numFmtId="0" fontId="3" fillId="0" borderId="10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</cellXfs>
  <cellStyles count="10">
    <cellStyle name="Comma" xfId="1" builtinId="3"/>
    <cellStyle name="Normal" xfId="0" builtinId="0"/>
    <cellStyle name="Normal 2" xfId="4" xr:uid="{00000000-0005-0000-0000-000002000000}"/>
    <cellStyle name="Normal 3" xfId="3" xr:uid="{00000000-0005-0000-0000-000003000000}"/>
    <cellStyle name="Normal 4" xfId="8" xr:uid="{A186F363-F783-4055-8582-E10D6BB14C6F}"/>
    <cellStyle name="Normal 5" xfId="9" xr:uid="{10032607-D7D4-4776-95CB-1E5D4BFAB664}"/>
    <cellStyle name="Normal_גיליון1_1" xfId="5" xr:uid="{00000000-0005-0000-0000-000005000000}"/>
    <cellStyle name="Normal_גיליון4" xfId="6" xr:uid="{28D9D716-16A2-4581-A21D-F053F0CB9F75}"/>
    <cellStyle name="טוב" xfId="2" builtinId="26"/>
    <cellStyle name="רע" xfId="7" builtinId="27"/>
  </cellStyles>
  <dxfs count="12"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0006"/>
      </font>
    </dxf>
    <dxf>
      <fill>
        <patternFill>
          <bgColor rgb="FFFFC7CE"/>
        </patternFill>
      </fill>
    </dxf>
    <dxf>
      <font>
        <color rgb="FF9C0006"/>
      </font>
    </dxf>
    <dxf>
      <fill>
        <patternFill>
          <bgColor rgb="FFFFC7CE"/>
        </patternFill>
      </fill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0006"/>
      </font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50626</xdr:colOff>
      <xdr:row>1</xdr:row>
      <xdr:rowOff>153095</xdr:rowOff>
    </xdr:from>
    <xdr:to>
      <xdr:col>24</xdr:col>
      <xdr:colOff>378640</xdr:colOff>
      <xdr:row>11</xdr:row>
      <xdr:rowOff>48277</xdr:rowOff>
    </xdr:to>
    <xdr:pic>
      <xdr:nvPicPr>
        <xdr:cNvPr id="2" name="תמונה 1" descr="מייל מיחשוב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3190460" y="381695"/>
          <a:ext cx="2766414" cy="177478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04ED3-70B3-407F-9665-E368691E8FB5}">
  <dimension ref="A1:V196"/>
  <sheetViews>
    <sheetView rightToLeft="1" tabSelected="1" zoomScale="75" zoomScaleNormal="75" zoomScaleSheetLayoutView="84" workbookViewId="0">
      <selection activeCell="B5" sqref="B5"/>
    </sheetView>
  </sheetViews>
  <sheetFormatPr defaultRowHeight="14.25" x14ac:dyDescent="0.2"/>
  <cols>
    <col min="1" max="1" width="28.25" customWidth="1"/>
    <col min="2" max="2" width="26.25" customWidth="1"/>
    <col min="3" max="3" width="13.25" customWidth="1"/>
    <col min="4" max="4" width="17.125" customWidth="1"/>
    <col min="5" max="5" width="19" customWidth="1"/>
    <col min="6" max="7" width="9" customWidth="1"/>
    <col min="8" max="8" width="9" hidden="1" customWidth="1"/>
    <col min="9" max="9" width="26.125" hidden="1" customWidth="1"/>
    <col min="10" max="10" width="14.625" hidden="1" customWidth="1"/>
    <col min="11" max="11" width="19.125" hidden="1" customWidth="1"/>
    <col min="12" max="12" width="13.125" hidden="1" customWidth="1"/>
    <col min="13" max="13" width="9" hidden="1" customWidth="1"/>
    <col min="14" max="14" width="17.25" hidden="1" customWidth="1"/>
    <col min="15" max="15" width="26.375" customWidth="1"/>
    <col min="16" max="16" width="12" customWidth="1"/>
    <col min="17" max="17" width="12.625" customWidth="1"/>
    <col min="18" max="22" width="9" hidden="1" customWidth="1"/>
    <col min="23" max="24" width="9" customWidth="1"/>
  </cols>
  <sheetData>
    <row r="1" spans="1:12" ht="18" x14ac:dyDescent="0.25">
      <c r="A1" s="172" t="s">
        <v>56</v>
      </c>
      <c r="B1" s="172"/>
      <c r="C1" s="172"/>
      <c r="D1" s="173" t="s">
        <v>264</v>
      </c>
      <c r="E1" s="174"/>
    </row>
    <row r="2" spans="1:12" ht="18" customHeight="1" x14ac:dyDescent="0.2">
      <c r="D2" s="175"/>
      <c r="E2" s="176"/>
      <c r="L2" t="s">
        <v>1630</v>
      </c>
    </row>
    <row r="3" spans="1:12" ht="18" x14ac:dyDescent="0.25">
      <c r="A3" s="64" t="s">
        <v>3</v>
      </c>
      <c r="B3" s="65"/>
      <c r="D3" s="175"/>
      <c r="E3" s="176"/>
      <c r="K3" s="75" t="s">
        <v>13</v>
      </c>
    </row>
    <row r="4" spans="1:12" x14ac:dyDescent="0.2">
      <c r="A4" t="s">
        <v>0</v>
      </c>
      <c r="B4" s="1"/>
      <c r="D4" s="66" t="s">
        <v>1</v>
      </c>
      <c r="E4" s="37"/>
      <c r="K4" s="75" t="s">
        <v>100</v>
      </c>
    </row>
    <row r="5" spans="1:12" x14ac:dyDescent="0.2">
      <c r="A5" t="s">
        <v>1</v>
      </c>
      <c r="B5" s="1"/>
      <c r="D5" s="66" t="s">
        <v>2</v>
      </c>
      <c r="E5" s="37"/>
      <c r="K5" s="75" t="s">
        <v>107</v>
      </c>
    </row>
    <row r="6" spans="1:12" x14ac:dyDescent="0.2">
      <c r="A6" t="s">
        <v>2</v>
      </c>
      <c r="B6" s="1"/>
      <c r="D6" s="66" t="s">
        <v>54</v>
      </c>
      <c r="E6" s="37"/>
      <c r="K6" s="75" t="s">
        <v>1523</v>
      </c>
    </row>
    <row r="7" spans="1:12" x14ac:dyDescent="0.2">
      <c r="A7" t="s">
        <v>54</v>
      </c>
      <c r="B7" s="1"/>
      <c r="D7" s="66" t="s">
        <v>55</v>
      </c>
      <c r="E7" s="37"/>
    </row>
    <row r="8" spans="1:12" x14ac:dyDescent="0.2">
      <c r="A8" t="s">
        <v>55</v>
      </c>
      <c r="B8" s="1"/>
      <c r="D8" s="66" t="s">
        <v>262</v>
      </c>
      <c r="E8" s="37"/>
    </row>
    <row r="9" spans="1:12" x14ac:dyDescent="0.2">
      <c r="A9" t="s">
        <v>4</v>
      </c>
      <c r="B9" s="1"/>
      <c r="D9" s="66" t="s">
        <v>4</v>
      </c>
      <c r="E9" s="37"/>
    </row>
    <row r="10" spans="1:12" x14ac:dyDescent="0.2">
      <c r="A10" t="s">
        <v>5</v>
      </c>
      <c r="B10" s="1"/>
      <c r="D10" s="66" t="s">
        <v>5</v>
      </c>
      <c r="E10" s="37"/>
    </row>
    <row r="11" spans="1:12" x14ac:dyDescent="0.2">
      <c r="A11" t="s">
        <v>6</v>
      </c>
      <c r="B11" s="1"/>
      <c r="D11" s="66" t="s">
        <v>6</v>
      </c>
      <c r="E11" s="37"/>
    </row>
    <row r="12" spans="1:12" ht="15" thickBot="1" x14ac:dyDescent="0.25">
      <c r="A12" t="s">
        <v>36</v>
      </c>
      <c r="B12" s="1"/>
      <c r="D12" s="67"/>
      <c r="E12" s="38"/>
    </row>
    <row r="13" spans="1:12" hidden="1" x14ac:dyDescent="0.2">
      <c r="B13" s="68"/>
    </row>
    <row r="14" spans="1:12" hidden="1" x14ac:dyDescent="0.2"/>
    <row r="15" spans="1:12" hidden="1" x14ac:dyDescent="0.2"/>
    <row r="16" spans="1:12" ht="20.25" x14ac:dyDescent="0.3">
      <c r="A16" s="69" t="s">
        <v>8</v>
      </c>
      <c r="D16" s="70"/>
    </row>
    <row r="17" spans="1:22" ht="40.5" customHeight="1" x14ac:dyDescent="0.25">
      <c r="A17" s="71" t="s">
        <v>10</v>
      </c>
      <c r="B17" s="72" t="s">
        <v>17</v>
      </c>
      <c r="C17" s="73" t="s">
        <v>11</v>
      </c>
      <c r="D17" s="74" t="s">
        <v>12</v>
      </c>
      <c r="H17" s="11" t="s">
        <v>43</v>
      </c>
      <c r="I17" s="11" t="s">
        <v>44</v>
      </c>
      <c r="J17" s="11" t="s">
        <v>106</v>
      </c>
      <c r="K17" s="27" t="s">
        <v>1527</v>
      </c>
      <c r="L17" s="6">
        <f>SUM(K18:K25)</f>
        <v>0</v>
      </c>
      <c r="R17" s="154" t="s">
        <v>1611</v>
      </c>
      <c r="S17" s="154" t="s">
        <v>1611</v>
      </c>
    </row>
    <row r="18" spans="1:22" ht="15" x14ac:dyDescent="0.2">
      <c r="A18" s="75" t="s">
        <v>9</v>
      </c>
      <c r="B18" s="76">
        <v>3</v>
      </c>
      <c r="C18" s="76">
        <v>90</v>
      </c>
      <c r="D18" s="39"/>
      <c r="H18" s="11">
        <v>1</v>
      </c>
      <c r="I18" s="11">
        <v>0</v>
      </c>
      <c r="J18" s="11"/>
      <c r="K18" s="27">
        <f>D18*C18</f>
        <v>0</v>
      </c>
      <c r="N18" t="s">
        <v>1623</v>
      </c>
      <c r="R18" s="154">
        <v>3</v>
      </c>
      <c r="S18" s="154">
        <f>R18*D18</f>
        <v>0</v>
      </c>
    </row>
    <row r="19" spans="1:22" ht="15" x14ac:dyDescent="0.2">
      <c r="A19" s="75" t="s">
        <v>37</v>
      </c>
      <c r="B19" s="76">
        <v>10</v>
      </c>
      <c r="C19" s="76">
        <v>180</v>
      </c>
      <c r="D19" s="39"/>
      <c r="H19" s="11">
        <v>4</v>
      </c>
      <c r="I19" s="11">
        <v>0</v>
      </c>
      <c r="J19" s="11"/>
      <c r="K19" s="27">
        <f t="shared" ref="K19:K27" si="0">D19*C19</f>
        <v>0</v>
      </c>
      <c r="R19" s="154">
        <v>3</v>
      </c>
      <c r="S19" s="154">
        <f t="shared" ref="S19:S24" si="1">R19*D19</f>
        <v>0</v>
      </c>
    </row>
    <row r="20" spans="1:22" ht="15" x14ac:dyDescent="0.2">
      <c r="A20" t="s">
        <v>14</v>
      </c>
      <c r="B20" s="76">
        <v>25</v>
      </c>
      <c r="C20" s="76">
        <v>360</v>
      </c>
      <c r="D20" s="161"/>
      <c r="H20" s="11">
        <v>14</v>
      </c>
      <c r="I20" s="11">
        <v>0</v>
      </c>
      <c r="J20" s="11"/>
      <c r="K20" s="27">
        <f t="shared" si="0"/>
        <v>0</v>
      </c>
      <c r="N20" t="s">
        <v>1624</v>
      </c>
      <c r="R20" s="154">
        <v>3</v>
      </c>
      <c r="S20" s="154">
        <f t="shared" si="1"/>
        <v>0</v>
      </c>
    </row>
    <row r="21" spans="1:22" ht="14.25" customHeight="1" x14ac:dyDescent="0.2">
      <c r="A21" t="s">
        <v>1823</v>
      </c>
      <c r="B21" s="76">
        <v>40</v>
      </c>
      <c r="C21" s="76">
        <v>480</v>
      </c>
      <c r="D21" s="161"/>
      <c r="F21" s="160"/>
      <c r="G21" s="160"/>
      <c r="H21" s="11">
        <v>20</v>
      </c>
      <c r="I21" s="11">
        <v>0</v>
      </c>
      <c r="J21" s="11"/>
      <c r="K21" s="27">
        <f t="shared" si="0"/>
        <v>0</v>
      </c>
      <c r="R21" s="152">
        <v>6</v>
      </c>
      <c r="S21" s="154">
        <f t="shared" si="1"/>
        <v>0</v>
      </c>
    </row>
    <row r="22" spans="1:22" ht="14.25" customHeight="1" x14ac:dyDescent="0.2">
      <c r="A22" s="75" t="s">
        <v>13</v>
      </c>
      <c r="B22" s="76">
        <v>85</v>
      </c>
      <c r="C22" s="76">
        <v>840</v>
      </c>
      <c r="D22" s="63"/>
      <c r="E22" s="184" t="s">
        <v>33</v>
      </c>
      <c r="F22" s="184"/>
      <c r="G22" s="184"/>
      <c r="H22" s="11">
        <v>24</v>
      </c>
      <c r="I22" s="11">
        <v>1</v>
      </c>
      <c r="J22" s="11"/>
      <c r="K22" s="27">
        <f t="shared" si="0"/>
        <v>0</v>
      </c>
      <c r="N22" t="s">
        <v>1625</v>
      </c>
      <c r="R22" s="152">
        <v>6</v>
      </c>
      <c r="S22" s="154">
        <f t="shared" si="1"/>
        <v>0</v>
      </c>
    </row>
    <row r="23" spans="1:22" ht="14.25" customHeight="1" x14ac:dyDescent="0.2">
      <c r="A23" s="75" t="s">
        <v>100</v>
      </c>
      <c r="B23" s="76">
        <v>150</v>
      </c>
      <c r="C23" s="76">
        <v>1200</v>
      </c>
      <c r="D23" s="63"/>
      <c r="E23" s="184"/>
      <c r="F23" s="184"/>
      <c r="G23" s="184"/>
      <c r="H23" s="11">
        <v>34</v>
      </c>
      <c r="I23" s="11">
        <v>2</v>
      </c>
      <c r="J23" s="11"/>
      <c r="K23" s="27">
        <f t="shared" si="0"/>
        <v>0</v>
      </c>
      <c r="R23" s="152">
        <v>6</v>
      </c>
      <c r="S23" s="154">
        <f t="shared" si="1"/>
        <v>0</v>
      </c>
    </row>
    <row r="24" spans="1:22" ht="15" x14ac:dyDescent="0.2">
      <c r="A24" s="75" t="s">
        <v>107</v>
      </c>
      <c r="B24" s="76">
        <v>250</v>
      </c>
      <c r="C24" s="76">
        <v>1800</v>
      </c>
      <c r="D24" s="63"/>
      <c r="E24" s="184"/>
      <c r="F24" s="184"/>
      <c r="G24" s="184"/>
      <c r="H24" s="11">
        <v>44</v>
      </c>
      <c r="I24" s="11">
        <v>3</v>
      </c>
      <c r="J24" s="11"/>
      <c r="K24" s="27">
        <f t="shared" si="0"/>
        <v>0</v>
      </c>
      <c r="R24" s="152">
        <v>10</v>
      </c>
      <c r="S24" s="154">
        <f t="shared" si="1"/>
        <v>0</v>
      </c>
    </row>
    <row r="25" spans="1:22" ht="15" customHeight="1" x14ac:dyDescent="0.2">
      <c r="A25" s="75" t="s">
        <v>1523</v>
      </c>
      <c r="B25" s="76">
        <v>400</v>
      </c>
      <c r="C25" s="76">
        <v>2400</v>
      </c>
      <c r="D25" s="63"/>
      <c r="E25" s="184"/>
      <c r="F25" s="184"/>
      <c r="G25" s="184"/>
      <c r="H25" s="11">
        <v>54</v>
      </c>
      <c r="I25" s="11">
        <v>4</v>
      </c>
      <c r="J25" s="11"/>
      <c r="K25" s="27">
        <f t="shared" si="0"/>
        <v>0</v>
      </c>
      <c r="P25" s="121"/>
      <c r="R25" s="152">
        <v>10</v>
      </c>
      <c r="S25" s="154">
        <f t="shared" ref="S25" si="2">R25*D25</f>
        <v>0</v>
      </c>
    </row>
    <row r="26" spans="1:22" ht="45" customHeight="1" x14ac:dyDescent="0.2">
      <c r="A26" s="75" t="s">
        <v>99</v>
      </c>
      <c r="B26" s="76">
        <v>0</v>
      </c>
      <c r="C26" s="76">
        <v>30</v>
      </c>
      <c r="D26" s="63"/>
      <c r="E26" s="185" t="s">
        <v>1524</v>
      </c>
      <c r="F26" s="186"/>
      <c r="G26" s="187"/>
      <c r="H26" s="11">
        <v>64</v>
      </c>
      <c r="I26" s="11">
        <v>0</v>
      </c>
      <c r="J26" s="11"/>
      <c r="K26" s="27">
        <f t="shared" si="0"/>
        <v>0</v>
      </c>
      <c r="R26" s="155" t="s">
        <v>1819</v>
      </c>
      <c r="S26" s="156">
        <f>SUM(S18:S25)</f>
        <v>0</v>
      </c>
    </row>
    <row r="27" spans="1:22" ht="15.75" hidden="1" customHeight="1" x14ac:dyDescent="0.2">
      <c r="A27" s="75" t="s">
        <v>122</v>
      </c>
      <c r="B27" s="76">
        <v>0</v>
      </c>
      <c r="C27" s="76">
        <v>18</v>
      </c>
      <c r="D27" s="77"/>
      <c r="E27" s="157"/>
      <c r="F27" s="157"/>
      <c r="G27" s="157"/>
      <c r="H27" s="11">
        <v>14</v>
      </c>
      <c r="I27" s="11">
        <v>0</v>
      </c>
      <c r="J27" s="11"/>
      <c r="K27" s="27">
        <f t="shared" si="0"/>
        <v>0</v>
      </c>
    </row>
    <row r="28" spans="1:22" ht="15" hidden="1" customHeight="1" x14ac:dyDescent="0.2">
      <c r="A28" s="75"/>
      <c r="D28" s="68"/>
      <c r="E28" s="159"/>
      <c r="F28" s="159"/>
      <c r="G28" s="159"/>
      <c r="H28" s="11"/>
      <c r="I28" s="11"/>
      <c r="J28" s="11"/>
      <c r="K28" s="11"/>
    </row>
    <row r="29" spans="1:22" ht="32.25" customHeight="1" x14ac:dyDescent="0.35">
      <c r="A29" s="78" t="s">
        <v>24</v>
      </c>
      <c r="E29" s="160"/>
      <c r="F29" s="160"/>
      <c r="G29" s="160"/>
      <c r="H29" s="11"/>
      <c r="I29" s="11"/>
      <c r="J29" s="11"/>
      <c r="K29" s="11" t="s">
        <v>48</v>
      </c>
      <c r="O29" s="78" t="s">
        <v>1622</v>
      </c>
    </row>
    <row r="30" spans="1:22" ht="27.75" customHeight="1" thickBot="1" x14ac:dyDescent="0.3">
      <c r="A30" s="79"/>
      <c r="B30" s="80" t="s">
        <v>26</v>
      </c>
      <c r="C30" s="81" t="s">
        <v>38</v>
      </c>
      <c r="D30" s="82" t="s">
        <v>39</v>
      </c>
      <c r="H30" s="11"/>
      <c r="I30" s="11"/>
      <c r="J30" s="127" t="s">
        <v>1626</v>
      </c>
      <c r="K30" s="126" t="s">
        <v>114</v>
      </c>
      <c r="L30" s="125" t="s">
        <v>113</v>
      </c>
      <c r="M30" t="s">
        <v>115</v>
      </c>
      <c r="N30" t="s">
        <v>1628</v>
      </c>
      <c r="O30" s="80" t="s">
        <v>26</v>
      </c>
      <c r="P30" s="122" t="s">
        <v>38</v>
      </c>
      <c r="Q30" s="80" t="s">
        <v>39</v>
      </c>
      <c r="R30" t="s">
        <v>1612</v>
      </c>
      <c r="T30" s="125" t="s">
        <v>113</v>
      </c>
      <c r="U30" t="s">
        <v>115</v>
      </c>
      <c r="V30" t="s">
        <v>1818</v>
      </c>
    </row>
    <row r="31" spans="1:22" ht="15.75" thickBot="1" x14ac:dyDescent="0.3">
      <c r="A31" s="177" t="s">
        <v>117</v>
      </c>
      <c r="B31" s="83" t="s">
        <v>118</v>
      </c>
      <c r="C31" s="54"/>
      <c r="D31" s="84"/>
      <c r="H31" s="11">
        <v>1</v>
      </c>
      <c r="I31" s="55">
        <v>1</v>
      </c>
      <c r="J31" s="56"/>
      <c r="K31" s="57"/>
      <c r="L31" s="57">
        <f>C31</f>
        <v>0</v>
      </c>
      <c r="M31" s="140">
        <f>D31</f>
        <v>0</v>
      </c>
      <c r="N31" s="134"/>
      <c r="O31" s="133" t="s">
        <v>176</v>
      </c>
      <c r="P31" s="150"/>
      <c r="Q31" s="84">
        <f t="shared" ref="Q31:Q45" si="3">IF($S$26=0,0,IF(P31=0,0,IF(T31&lt;=$S$26,P31,V31)))</f>
        <v>0</v>
      </c>
      <c r="R31">
        <v>200</v>
      </c>
      <c r="S31" s="80"/>
      <c r="T31">
        <f>P31</f>
        <v>0</v>
      </c>
      <c r="U31">
        <f>Q31</f>
        <v>0</v>
      </c>
    </row>
    <row r="32" spans="1:22" ht="15.75" thickBot="1" x14ac:dyDescent="0.3">
      <c r="A32" s="178"/>
      <c r="B32" s="153" t="s">
        <v>1766</v>
      </c>
      <c r="C32" s="2"/>
      <c r="D32" s="87">
        <f t="shared" ref="D32:D37" si="4">IF($J$61=0,0,IF(C32=0,0,IF(L32&lt;=$J$61,C32,N32)))</f>
        <v>0</v>
      </c>
      <c r="H32" s="11">
        <v>151</v>
      </c>
      <c r="I32" s="58">
        <v>1</v>
      </c>
      <c r="J32" s="11"/>
      <c r="K32" s="12"/>
      <c r="L32" s="12">
        <f>L31+C32</f>
        <v>0</v>
      </c>
      <c r="M32" s="107">
        <f>D32+M31</f>
        <v>0</v>
      </c>
      <c r="N32" s="135">
        <f>$J$61-M31</f>
        <v>0</v>
      </c>
      <c r="O32" s="133" t="s">
        <v>1814</v>
      </c>
      <c r="P32" s="150"/>
      <c r="Q32" s="84">
        <f t="shared" si="3"/>
        <v>0</v>
      </c>
      <c r="R32">
        <v>201</v>
      </c>
      <c r="T32">
        <f>P32+T31</f>
        <v>0</v>
      </c>
      <c r="U32">
        <f>Q32+U31</f>
        <v>0</v>
      </c>
      <c r="V32">
        <f t="shared" ref="V32:V45" si="5">$S$26-U31</f>
        <v>0</v>
      </c>
    </row>
    <row r="33" spans="1:22" ht="15.75" thickBot="1" x14ac:dyDescent="0.3">
      <c r="A33" s="178"/>
      <c r="B33" s="153" t="s">
        <v>1767</v>
      </c>
      <c r="C33" s="2"/>
      <c r="D33" s="87">
        <f t="shared" si="4"/>
        <v>0</v>
      </c>
      <c r="H33" s="11">
        <v>51</v>
      </c>
      <c r="I33" s="58">
        <v>1</v>
      </c>
      <c r="J33" s="11"/>
      <c r="K33" s="12"/>
      <c r="L33" s="12">
        <f t="shared" ref="L33:L54" si="6">L32+C33</f>
        <v>0</v>
      </c>
      <c r="M33" s="107">
        <f t="shared" ref="M33:M54" si="7">D33+M32</f>
        <v>0</v>
      </c>
      <c r="N33" s="135">
        <f>$J$61-M32</f>
        <v>0</v>
      </c>
      <c r="O33" s="133" t="s">
        <v>1815</v>
      </c>
      <c r="P33" s="150"/>
      <c r="Q33" s="84">
        <f t="shared" si="3"/>
        <v>0</v>
      </c>
      <c r="R33">
        <v>202</v>
      </c>
      <c r="T33">
        <f t="shared" ref="T33:T45" si="8">P33+T32</f>
        <v>0</v>
      </c>
      <c r="U33">
        <f t="shared" ref="U33:U45" si="9">Q33+U32</f>
        <v>0</v>
      </c>
      <c r="V33">
        <f t="shared" si="5"/>
        <v>0</v>
      </c>
    </row>
    <row r="34" spans="1:22" ht="15.75" thickBot="1" x14ac:dyDescent="0.3">
      <c r="A34" s="178"/>
      <c r="B34" s="153" t="s">
        <v>1768</v>
      </c>
      <c r="C34" s="2"/>
      <c r="D34" s="87">
        <f t="shared" si="4"/>
        <v>0</v>
      </c>
      <c r="H34" s="11">
        <v>41</v>
      </c>
      <c r="I34" s="58">
        <v>1</v>
      </c>
      <c r="J34" s="11"/>
      <c r="K34" s="12"/>
      <c r="L34" s="12">
        <f t="shared" si="6"/>
        <v>0</v>
      </c>
      <c r="M34" s="107">
        <f t="shared" si="7"/>
        <v>0</v>
      </c>
      <c r="N34" s="135">
        <f t="shared" ref="N34:N54" si="10">$J$61-M33</f>
        <v>0</v>
      </c>
      <c r="O34" s="133" t="s">
        <v>1816</v>
      </c>
      <c r="P34" s="150"/>
      <c r="Q34" s="84">
        <f t="shared" si="3"/>
        <v>0</v>
      </c>
      <c r="R34">
        <v>203</v>
      </c>
      <c r="T34">
        <f t="shared" si="8"/>
        <v>0</v>
      </c>
      <c r="U34">
        <f t="shared" si="9"/>
        <v>0</v>
      </c>
      <c r="V34">
        <f t="shared" si="5"/>
        <v>0</v>
      </c>
    </row>
    <row r="35" spans="1:22" ht="15.75" thickBot="1" x14ac:dyDescent="0.3">
      <c r="A35" s="178"/>
      <c r="B35" s="153" t="s">
        <v>191</v>
      </c>
      <c r="C35" s="2"/>
      <c r="D35" s="87">
        <f t="shared" si="4"/>
        <v>0</v>
      </c>
      <c r="H35" s="11">
        <v>31</v>
      </c>
      <c r="I35" s="58">
        <v>1</v>
      </c>
      <c r="J35" s="11"/>
      <c r="K35" s="12"/>
      <c r="L35" s="12">
        <f t="shared" si="6"/>
        <v>0</v>
      </c>
      <c r="M35" s="107">
        <f t="shared" si="7"/>
        <v>0</v>
      </c>
      <c r="N35" s="135">
        <f t="shared" si="10"/>
        <v>0</v>
      </c>
      <c r="O35" s="133" t="s">
        <v>1615</v>
      </c>
      <c r="P35" s="150"/>
      <c r="Q35" s="84">
        <f t="shared" si="3"/>
        <v>0</v>
      </c>
      <c r="R35">
        <v>204</v>
      </c>
      <c r="T35">
        <f t="shared" si="8"/>
        <v>0</v>
      </c>
      <c r="U35">
        <f t="shared" si="9"/>
        <v>0</v>
      </c>
      <c r="V35">
        <f t="shared" si="5"/>
        <v>0</v>
      </c>
    </row>
    <row r="36" spans="1:22" ht="15.75" thickBot="1" x14ac:dyDescent="0.3">
      <c r="A36" s="178"/>
      <c r="B36" s="115"/>
      <c r="C36" s="162"/>
      <c r="D36" s="87">
        <f t="shared" si="4"/>
        <v>0</v>
      </c>
      <c r="H36" s="11"/>
      <c r="I36" s="58">
        <v>1</v>
      </c>
      <c r="J36" s="11"/>
      <c r="K36" s="12"/>
      <c r="L36" s="12">
        <f t="shared" si="6"/>
        <v>0</v>
      </c>
      <c r="M36" s="107">
        <f t="shared" si="7"/>
        <v>0</v>
      </c>
      <c r="N36" s="135">
        <f t="shared" si="10"/>
        <v>0</v>
      </c>
      <c r="O36" s="133" t="s">
        <v>290</v>
      </c>
      <c r="P36" s="150"/>
      <c r="Q36" s="84">
        <f t="shared" si="3"/>
        <v>0</v>
      </c>
      <c r="R36">
        <v>205</v>
      </c>
      <c r="T36">
        <f t="shared" si="8"/>
        <v>0</v>
      </c>
      <c r="U36">
        <f t="shared" si="9"/>
        <v>0</v>
      </c>
      <c r="V36">
        <f t="shared" si="5"/>
        <v>0</v>
      </c>
    </row>
    <row r="37" spans="1:22" ht="15.75" thickBot="1" x14ac:dyDescent="0.3">
      <c r="A37" s="179"/>
      <c r="B37" s="141"/>
      <c r="C37" s="164"/>
      <c r="D37" s="143">
        <f t="shared" si="4"/>
        <v>0</v>
      </c>
      <c r="H37" s="11"/>
      <c r="I37" s="59">
        <v>1</v>
      </c>
      <c r="J37" s="129">
        <f>SUM(D22)</f>
        <v>0</v>
      </c>
      <c r="K37" s="123">
        <f>SUM(C31:C37)</f>
        <v>0</v>
      </c>
      <c r="L37" s="61">
        <f t="shared" si="6"/>
        <v>0</v>
      </c>
      <c r="M37" s="128">
        <f t="shared" si="7"/>
        <v>0</v>
      </c>
      <c r="N37" s="136">
        <f t="shared" si="10"/>
        <v>0</v>
      </c>
      <c r="O37" s="133" t="s">
        <v>1817</v>
      </c>
      <c r="P37" s="150"/>
      <c r="Q37" s="84">
        <f t="shared" si="3"/>
        <v>0</v>
      </c>
      <c r="R37">
        <v>206</v>
      </c>
      <c r="T37">
        <f t="shared" si="8"/>
        <v>0</v>
      </c>
      <c r="U37">
        <f t="shared" si="9"/>
        <v>0</v>
      </c>
      <c r="V37">
        <f t="shared" si="5"/>
        <v>0</v>
      </c>
    </row>
    <row r="38" spans="1:22" ht="15" customHeight="1" thickBot="1" x14ac:dyDescent="0.3">
      <c r="A38" s="177" t="s">
        <v>25</v>
      </c>
      <c r="B38" s="83" t="s">
        <v>119</v>
      </c>
      <c r="C38" s="54"/>
      <c r="D38" s="84">
        <f t="shared" ref="D38:D42" si="11">IF($J$61=0,0,IF($J$58=0,0,IF(C38=0,0,IF(L38&lt;=$J$61,C38,N38))))</f>
        <v>0</v>
      </c>
      <c r="H38" s="11">
        <v>161</v>
      </c>
      <c r="I38" s="58">
        <v>2</v>
      </c>
      <c r="J38" s="11"/>
      <c r="K38" s="12"/>
      <c r="L38" s="12">
        <f t="shared" si="6"/>
        <v>0</v>
      </c>
      <c r="M38" s="107">
        <f>D38+M37</f>
        <v>0</v>
      </c>
      <c r="N38" s="135">
        <f>$J$64-M37</f>
        <v>0</v>
      </c>
      <c r="O38" s="133" t="s">
        <v>1617</v>
      </c>
      <c r="P38" s="150"/>
      <c r="Q38" s="84">
        <f t="shared" si="3"/>
        <v>0</v>
      </c>
      <c r="R38">
        <v>207</v>
      </c>
      <c r="T38">
        <f t="shared" si="8"/>
        <v>0</v>
      </c>
      <c r="U38">
        <f t="shared" si="9"/>
        <v>0</v>
      </c>
      <c r="V38">
        <f t="shared" si="5"/>
        <v>0</v>
      </c>
    </row>
    <row r="39" spans="1:22" ht="15.75" thickBot="1" x14ac:dyDescent="0.3">
      <c r="A39" s="178"/>
      <c r="B39" s="153" t="s">
        <v>1769</v>
      </c>
      <c r="C39" s="2"/>
      <c r="D39" s="84">
        <f t="shared" si="11"/>
        <v>0</v>
      </c>
      <c r="H39" s="11">
        <v>61</v>
      </c>
      <c r="I39" s="58">
        <v>2</v>
      </c>
      <c r="J39" s="11"/>
      <c r="K39" s="12"/>
      <c r="L39" s="12">
        <f t="shared" si="6"/>
        <v>0</v>
      </c>
      <c r="M39" s="107">
        <f t="shared" si="7"/>
        <v>0</v>
      </c>
      <c r="N39" s="135">
        <f>$J$64-M38</f>
        <v>0</v>
      </c>
      <c r="O39" s="133" t="s">
        <v>1820</v>
      </c>
      <c r="P39" s="150"/>
      <c r="Q39" s="84">
        <f t="shared" si="3"/>
        <v>0</v>
      </c>
      <c r="R39">
        <v>208</v>
      </c>
      <c r="T39">
        <f t="shared" si="8"/>
        <v>0</v>
      </c>
      <c r="U39">
        <f t="shared" si="9"/>
        <v>0</v>
      </c>
      <c r="V39">
        <f t="shared" si="5"/>
        <v>0</v>
      </c>
    </row>
    <row r="40" spans="1:22" ht="15.75" thickBot="1" x14ac:dyDescent="0.3">
      <c r="A40" s="178"/>
      <c r="B40" s="153" t="s">
        <v>1770</v>
      </c>
      <c r="C40" s="2"/>
      <c r="D40" s="84">
        <f t="shared" si="11"/>
        <v>0</v>
      </c>
      <c r="H40" s="11">
        <v>81</v>
      </c>
      <c r="I40" s="58">
        <v>2</v>
      </c>
      <c r="J40" s="11"/>
      <c r="K40" s="12"/>
      <c r="L40" s="12">
        <f t="shared" si="6"/>
        <v>0</v>
      </c>
      <c r="M40" s="107">
        <f t="shared" si="7"/>
        <v>0</v>
      </c>
      <c r="N40" s="135">
        <f>$J$64-M39</f>
        <v>0</v>
      </c>
      <c r="O40" s="133" t="s">
        <v>1821</v>
      </c>
      <c r="P40" s="150"/>
      <c r="Q40" s="84">
        <f t="shared" si="3"/>
        <v>0</v>
      </c>
      <c r="R40">
        <v>209</v>
      </c>
      <c r="T40">
        <f t="shared" si="8"/>
        <v>0</v>
      </c>
      <c r="U40">
        <f t="shared" si="9"/>
        <v>0</v>
      </c>
      <c r="V40">
        <f t="shared" si="5"/>
        <v>0</v>
      </c>
    </row>
    <row r="41" spans="1:22" ht="15.75" thickBot="1" x14ac:dyDescent="0.3">
      <c r="A41" s="178"/>
      <c r="B41" s="153" t="s">
        <v>1826</v>
      </c>
      <c r="C41" s="2"/>
      <c r="D41" s="84">
        <f t="shared" si="11"/>
        <v>0</v>
      </c>
      <c r="H41" s="11">
        <v>191</v>
      </c>
      <c r="I41" s="58">
        <v>2</v>
      </c>
      <c r="J41" s="11"/>
      <c r="K41" s="12"/>
      <c r="L41" s="12">
        <f t="shared" si="6"/>
        <v>0</v>
      </c>
      <c r="M41" s="107">
        <f t="shared" si="7"/>
        <v>0</v>
      </c>
      <c r="N41" s="135">
        <f t="shared" ref="N41:N42" si="12">$J$64-M40</f>
        <v>0</v>
      </c>
      <c r="O41" s="133" t="s">
        <v>1822</v>
      </c>
      <c r="P41" s="150"/>
      <c r="Q41" s="84">
        <f t="shared" si="3"/>
        <v>0</v>
      </c>
      <c r="R41">
        <v>210</v>
      </c>
      <c r="T41">
        <f t="shared" si="8"/>
        <v>0</v>
      </c>
      <c r="U41">
        <f t="shared" si="9"/>
        <v>0</v>
      </c>
      <c r="V41">
        <f t="shared" si="5"/>
        <v>0</v>
      </c>
    </row>
    <row r="42" spans="1:22" ht="15.75" thickBot="1" x14ac:dyDescent="0.3">
      <c r="A42" s="179"/>
      <c r="B42" s="153" t="s">
        <v>1827</v>
      </c>
      <c r="C42" s="142"/>
      <c r="D42" s="84">
        <f t="shared" si="11"/>
        <v>0</v>
      </c>
      <c r="H42" s="11">
        <v>201</v>
      </c>
      <c r="I42" s="58">
        <v>2</v>
      </c>
      <c r="J42" s="138">
        <f>SUM(D23)</f>
        <v>0</v>
      </c>
      <c r="K42" s="139">
        <f>SUM(C38:C42)</f>
        <v>0</v>
      </c>
      <c r="L42" s="12">
        <f t="shared" si="6"/>
        <v>0</v>
      </c>
      <c r="M42" s="107">
        <f t="shared" si="7"/>
        <v>0</v>
      </c>
      <c r="N42" s="135">
        <f t="shared" si="12"/>
        <v>0</v>
      </c>
      <c r="O42" s="133"/>
      <c r="P42" s="80"/>
      <c r="Q42" s="84">
        <f t="shared" si="3"/>
        <v>0</v>
      </c>
      <c r="T42">
        <f t="shared" si="8"/>
        <v>0</v>
      </c>
      <c r="U42">
        <f t="shared" si="9"/>
        <v>0</v>
      </c>
      <c r="V42">
        <f t="shared" si="5"/>
        <v>0</v>
      </c>
    </row>
    <row r="43" spans="1:22" ht="30" customHeight="1" thickBot="1" x14ac:dyDescent="0.3">
      <c r="A43" s="177" t="s">
        <v>108</v>
      </c>
      <c r="B43" s="83" t="s">
        <v>120</v>
      </c>
      <c r="C43" s="54"/>
      <c r="D43" s="84">
        <f t="shared" ref="D43:D49" si="13">IF($J$61=0,0,IF($J$59=0,0,IF(C43=0,0,IF(L43&lt;=$J$61,C43,N43))))</f>
        <v>0</v>
      </c>
      <c r="H43" s="11">
        <v>171</v>
      </c>
      <c r="I43" s="55">
        <v>3</v>
      </c>
      <c r="J43" s="90"/>
      <c r="K43" s="57"/>
      <c r="L43" s="57">
        <f t="shared" si="6"/>
        <v>0</v>
      </c>
      <c r="M43" s="140">
        <f t="shared" si="7"/>
        <v>0</v>
      </c>
      <c r="N43" s="137">
        <f>$J$62-M42</f>
        <v>0</v>
      </c>
      <c r="O43" s="133"/>
      <c r="P43" s="80"/>
      <c r="Q43" s="84">
        <f t="shared" si="3"/>
        <v>0</v>
      </c>
      <c r="T43">
        <f t="shared" si="8"/>
        <v>0</v>
      </c>
      <c r="U43">
        <f t="shared" si="9"/>
        <v>0</v>
      </c>
      <c r="V43">
        <f t="shared" si="5"/>
        <v>0</v>
      </c>
    </row>
    <row r="44" spans="1:22" ht="15.75" customHeight="1" thickBot="1" x14ac:dyDescent="0.3">
      <c r="A44" s="178"/>
      <c r="B44" s="153" t="s">
        <v>1771</v>
      </c>
      <c r="C44" s="2"/>
      <c r="D44" s="84">
        <f t="shared" si="13"/>
        <v>0</v>
      </c>
      <c r="E44" s="65"/>
      <c r="H44" s="11">
        <v>91</v>
      </c>
      <c r="I44" s="58">
        <v>3</v>
      </c>
      <c r="J44" s="11"/>
      <c r="K44" s="12"/>
      <c r="L44" s="12">
        <f t="shared" si="6"/>
        <v>0</v>
      </c>
      <c r="M44" s="107">
        <f t="shared" si="7"/>
        <v>0</v>
      </c>
      <c r="N44" s="137">
        <f>$J$62-M43</f>
        <v>0</v>
      </c>
      <c r="O44" s="133"/>
      <c r="P44" s="80"/>
      <c r="Q44" s="84">
        <f t="shared" si="3"/>
        <v>0</v>
      </c>
      <c r="T44">
        <f t="shared" si="8"/>
        <v>0</v>
      </c>
      <c r="U44">
        <f t="shared" si="9"/>
        <v>0</v>
      </c>
      <c r="V44">
        <f t="shared" si="5"/>
        <v>0</v>
      </c>
    </row>
    <row r="45" spans="1:22" ht="15.75" thickBot="1" x14ac:dyDescent="0.3">
      <c r="A45" s="178"/>
      <c r="B45" s="153" t="s">
        <v>1772</v>
      </c>
      <c r="C45" s="2"/>
      <c r="D45" s="84">
        <f t="shared" si="13"/>
        <v>0</v>
      </c>
      <c r="H45" s="11">
        <v>101</v>
      </c>
      <c r="I45" s="58">
        <v>3</v>
      </c>
      <c r="J45" s="11"/>
      <c r="K45" s="12"/>
      <c r="L45" s="12">
        <f t="shared" si="6"/>
        <v>0</v>
      </c>
      <c r="M45" s="107">
        <f t="shared" si="7"/>
        <v>0</v>
      </c>
      <c r="N45" s="137">
        <f>$J$62-M44</f>
        <v>0</v>
      </c>
      <c r="O45" s="133"/>
      <c r="P45" s="80"/>
      <c r="Q45" s="84">
        <f t="shared" si="3"/>
        <v>0</v>
      </c>
      <c r="T45">
        <f t="shared" si="8"/>
        <v>0</v>
      </c>
      <c r="U45">
        <f t="shared" si="9"/>
        <v>0</v>
      </c>
      <c r="V45">
        <f t="shared" si="5"/>
        <v>0</v>
      </c>
    </row>
    <row r="46" spans="1:22" ht="15.75" thickBot="1" x14ac:dyDescent="0.3">
      <c r="A46" s="178"/>
      <c r="B46" s="153" t="s">
        <v>1773</v>
      </c>
      <c r="C46" s="2"/>
      <c r="D46" s="84">
        <f t="shared" si="13"/>
        <v>0</v>
      </c>
      <c r="H46" s="11">
        <v>111</v>
      </c>
      <c r="I46" s="58">
        <v>3</v>
      </c>
      <c r="J46" s="11"/>
      <c r="K46" s="12"/>
      <c r="L46" s="12">
        <f t="shared" si="6"/>
        <v>0</v>
      </c>
      <c r="M46" s="107">
        <f t="shared" si="7"/>
        <v>0</v>
      </c>
      <c r="N46" s="137">
        <f t="shared" ref="N46:N49" si="14">$J$62-M45</f>
        <v>0</v>
      </c>
      <c r="O46" s="133"/>
      <c r="P46" s="80">
        <f>SUM(P31:P45)</f>
        <v>0</v>
      </c>
      <c r="Q46" s="80">
        <f>SUM(Q31:Q45)</f>
        <v>0</v>
      </c>
    </row>
    <row r="47" spans="1:22" ht="15.75" thickBot="1" x14ac:dyDescent="0.25">
      <c r="A47" s="178"/>
      <c r="B47" s="115"/>
      <c r="C47" s="162"/>
      <c r="D47" s="84">
        <f t="shared" si="13"/>
        <v>0</v>
      </c>
      <c r="H47" s="11"/>
      <c r="I47" s="58">
        <v>3</v>
      </c>
      <c r="J47" s="11"/>
      <c r="K47" s="12"/>
      <c r="L47" s="12">
        <f t="shared" si="6"/>
        <v>0</v>
      </c>
      <c r="M47" s="107">
        <f t="shared" si="7"/>
        <v>0</v>
      </c>
      <c r="N47" s="137">
        <f t="shared" si="14"/>
        <v>0</v>
      </c>
    </row>
    <row r="48" spans="1:22" ht="15.75" thickBot="1" x14ac:dyDescent="0.25">
      <c r="A48" s="178"/>
      <c r="B48" s="115"/>
      <c r="C48" s="162"/>
      <c r="D48" s="84">
        <f t="shared" si="13"/>
        <v>0</v>
      </c>
      <c r="H48" s="11"/>
      <c r="I48" s="58">
        <v>3</v>
      </c>
      <c r="K48" s="12"/>
      <c r="L48" s="12">
        <f t="shared" si="6"/>
        <v>0</v>
      </c>
      <c r="M48" s="107">
        <f t="shared" si="7"/>
        <v>0</v>
      </c>
      <c r="N48" s="137">
        <f t="shared" si="14"/>
        <v>0</v>
      </c>
    </row>
    <row r="49" spans="1:14" ht="15.75" thickBot="1" x14ac:dyDescent="0.25">
      <c r="A49" s="91"/>
      <c r="B49" s="92"/>
      <c r="C49" s="163"/>
      <c r="D49" s="84">
        <f t="shared" si="13"/>
        <v>0</v>
      </c>
      <c r="H49" s="11"/>
      <c r="I49" s="59">
        <v>3</v>
      </c>
      <c r="J49" s="129">
        <f>SUM(D24)</f>
        <v>0</v>
      </c>
      <c r="K49" s="123">
        <f>SUM(C43:C49)</f>
        <v>0</v>
      </c>
      <c r="L49" s="61">
        <f t="shared" si="6"/>
        <v>0</v>
      </c>
      <c r="M49" s="128">
        <f t="shared" si="7"/>
        <v>0</v>
      </c>
      <c r="N49" s="137">
        <f t="shared" si="14"/>
        <v>0</v>
      </c>
    </row>
    <row r="50" spans="1:14" ht="15.75" thickBot="1" x14ac:dyDescent="0.25">
      <c r="A50" s="180" t="s">
        <v>265</v>
      </c>
      <c r="B50" s="95" t="s">
        <v>266</v>
      </c>
      <c r="C50" s="19"/>
      <c r="D50" s="144">
        <f t="shared" ref="D50:D55" si="15">IF($J$61=0,0,IF($J$60=0,0,IF(C50=0,0,IF(L50&lt;=$J$61,C50,N50))))</f>
        <v>0</v>
      </c>
      <c r="H50" s="11">
        <v>181</v>
      </c>
      <c r="I50" s="58">
        <v>4</v>
      </c>
      <c r="K50" s="12"/>
      <c r="L50" s="12">
        <f t="shared" si="6"/>
        <v>0</v>
      </c>
      <c r="M50" s="88">
        <f t="shared" si="7"/>
        <v>0</v>
      </c>
      <c r="N50" s="132">
        <f t="shared" si="10"/>
        <v>0</v>
      </c>
    </row>
    <row r="51" spans="1:14" ht="15.75" thickBot="1" x14ac:dyDescent="0.3">
      <c r="A51" s="178"/>
      <c r="B51" s="153" t="s">
        <v>1774</v>
      </c>
      <c r="C51" s="40"/>
      <c r="D51" s="144">
        <f t="shared" si="15"/>
        <v>0</v>
      </c>
      <c r="H51" s="11">
        <v>141</v>
      </c>
      <c r="I51" s="58">
        <v>4</v>
      </c>
      <c r="K51" s="12"/>
      <c r="L51" s="12">
        <f t="shared" si="6"/>
        <v>0</v>
      </c>
      <c r="M51" s="85">
        <f t="shared" si="7"/>
        <v>0</v>
      </c>
      <c r="N51" s="132">
        <f t="shared" si="10"/>
        <v>0</v>
      </c>
    </row>
    <row r="52" spans="1:14" ht="15.75" thickBot="1" x14ac:dyDescent="0.3">
      <c r="A52" s="178"/>
      <c r="B52" s="153" t="s">
        <v>1589</v>
      </c>
      <c r="C52" s="40"/>
      <c r="D52" s="144">
        <f t="shared" si="15"/>
        <v>0</v>
      </c>
      <c r="H52" s="11">
        <v>131</v>
      </c>
      <c r="I52" s="58">
        <v>4</v>
      </c>
      <c r="K52" s="12"/>
      <c r="L52" s="12">
        <f t="shared" si="6"/>
        <v>0</v>
      </c>
      <c r="M52" s="85">
        <f t="shared" si="7"/>
        <v>0</v>
      </c>
      <c r="N52" s="132">
        <f t="shared" si="10"/>
        <v>0</v>
      </c>
    </row>
    <row r="53" spans="1:14" ht="15.75" thickBot="1" x14ac:dyDescent="0.3">
      <c r="A53" s="178"/>
      <c r="B53" s="153" t="s">
        <v>1828</v>
      </c>
      <c r="C53" s="40"/>
      <c r="D53" s="144">
        <f t="shared" si="15"/>
        <v>0</v>
      </c>
      <c r="H53" s="11">
        <v>221</v>
      </c>
      <c r="I53" s="58">
        <v>4</v>
      </c>
      <c r="K53" s="12"/>
      <c r="L53" s="12">
        <f t="shared" si="6"/>
        <v>0</v>
      </c>
      <c r="M53" s="85">
        <f t="shared" si="7"/>
        <v>0</v>
      </c>
      <c r="N53" s="132">
        <f t="shared" si="10"/>
        <v>0</v>
      </c>
    </row>
    <row r="54" spans="1:14" ht="15.75" thickBot="1" x14ac:dyDescent="0.3">
      <c r="A54" s="178"/>
      <c r="B54" s="153" t="s">
        <v>1829</v>
      </c>
      <c r="C54" s="40"/>
      <c r="D54" s="144">
        <f t="shared" si="15"/>
        <v>0</v>
      </c>
      <c r="H54" s="11">
        <v>211</v>
      </c>
      <c r="I54" s="58">
        <v>4</v>
      </c>
      <c r="K54" s="12"/>
      <c r="L54" s="12">
        <f t="shared" si="6"/>
        <v>0</v>
      </c>
      <c r="M54" s="85">
        <f t="shared" si="7"/>
        <v>0</v>
      </c>
      <c r="N54" s="132">
        <f t="shared" si="10"/>
        <v>0</v>
      </c>
    </row>
    <row r="55" spans="1:14" ht="21" thickBot="1" x14ac:dyDescent="0.35">
      <c r="A55" s="181"/>
      <c r="B55" s="92"/>
      <c r="C55" s="163"/>
      <c r="D55" s="144">
        <f t="shared" si="15"/>
        <v>0</v>
      </c>
      <c r="I55" s="59">
        <v>4</v>
      </c>
      <c r="J55" s="129">
        <f>SUM(D25)</f>
        <v>0</v>
      </c>
      <c r="K55" s="123">
        <f>SUM(C50:C55)</f>
        <v>0</v>
      </c>
      <c r="L55" s="130">
        <f>SUM(C31:C55)</f>
        <v>0</v>
      </c>
      <c r="M55" s="89"/>
    </row>
    <row r="56" spans="1:14" ht="35.25" customHeight="1" x14ac:dyDescent="0.2">
      <c r="B56" s="182" t="s">
        <v>15</v>
      </c>
      <c r="C56" s="182"/>
      <c r="D56" s="97">
        <f>D18*C18+D19*C19+D20*C20+D21*C21+D22*C22+C23*D23+C24*D24+C25*D25+D26*C26</f>
        <v>0</v>
      </c>
      <c r="H56" s="27"/>
      <c r="I56" s="11"/>
      <c r="J56" s="62" t="s">
        <v>53</v>
      </c>
      <c r="K56" s="62" t="s">
        <v>1627</v>
      </c>
      <c r="L56" s="6"/>
    </row>
    <row r="57" spans="1:14" ht="23.25" customHeight="1" x14ac:dyDescent="0.2">
      <c r="B57" s="182" t="s">
        <v>16</v>
      </c>
      <c r="C57" s="182"/>
      <c r="D57" s="98">
        <f>D18*B18+D19*B19+D20*B20+D21*B21+D22*B22+D38*40+D31*20+D43*80+B24*D24+D25*B25+B23*D23+D50*100</f>
        <v>0</v>
      </c>
      <c r="H57" s="11">
        <v>57</v>
      </c>
      <c r="I57" s="13" t="s">
        <v>52</v>
      </c>
      <c r="J57" s="99">
        <f>D22</f>
        <v>0</v>
      </c>
      <c r="K57" s="99">
        <f>SUM(D31:D37)</f>
        <v>0</v>
      </c>
      <c r="N57" s="96" t="s">
        <v>112</v>
      </c>
    </row>
    <row r="58" spans="1:14" ht="23.25" x14ac:dyDescent="0.35">
      <c r="A58" s="78" t="s">
        <v>18</v>
      </c>
      <c r="H58" s="11">
        <v>58</v>
      </c>
      <c r="I58" s="13" t="s">
        <v>110</v>
      </c>
      <c r="J58" s="100">
        <f>D23</f>
        <v>0</v>
      </c>
      <c r="K58" s="99">
        <f>SUM(D38:D42)</f>
        <v>0</v>
      </c>
    </row>
    <row r="59" spans="1:14" ht="15" x14ac:dyDescent="0.2">
      <c r="A59" t="s">
        <v>19</v>
      </c>
      <c r="B59" s="3"/>
      <c r="H59" s="11">
        <v>59</v>
      </c>
      <c r="I59" s="11" t="s">
        <v>111</v>
      </c>
      <c r="J59" s="100">
        <f>D24</f>
        <v>0</v>
      </c>
      <c r="K59" s="99">
        <f>SUM(D43:D49)</f>
        <v>0</v>
      </c>
      <c r="N59" s="101">
        <f>J61-K61</f>
        <v>0</v>
      </c>
    </row>
    <row r="60" spans="1:14" ht="15" x14ac:dyDescent="0.2">
      <c r="A60" t="s">
        <v>22</v>
      </c>
      <c r="B60" s="3"/>
      <c r="H60" s="11">
        <v>60</v>
      </c>
      <c r="I60" s="11" t="s">
        <v>302</v>
      </c>
      <c r="J60" s="100">
        <f>D25</f>
        <v>0</v>
      </c>
      <c r="K60" s="99">
        <f>SUM(D50:D55)</f>
        <v>0</v>
      </c>
    </row>
    <row r="61" spans="1:14" ht="18" x14ac:dyDescent="0.2">
      <c r="A61" t="s">
        <v>1528</v>
      </c>
      <c r="B61" s="3"/>
      <c r="H61" s="11">
        <v>61</v>
      </c>
      <c r="I61" s="11" t="s">
        <v>303</v>
      </c>
      <c r="J61" s="131">
        <f>J57+J58+J59+J60</f>
        <v>0</v>
      </c>
      <c r="K61" s="131">
        <f>K57+K58+K59+K60</f>
        <v>0</v>
      </c>
    </row>
    <row r="62" spans="1:14" ht="15" x14ac:dyDescent="0.2">
      <c r="A62" t="s">
        <v>23</v>
      </c>
      <c r="B62" s="3"/>
      <c r="H62" s="11">
        <v>62</v>
      </c>
      <c r="I62" s="11" t="s">
        <v>305</v>
      </c>
      <c r="J62" s="158">
        <f>J60+J59</f>
        <v>0</v>
      </c>
      <c r="K62" s="99"/>
    </row>
    <row r="63" spans="1:14" ht="15" x14ac:dyDescent="0.2">
      <c r="A63" t="s">
        <v>20</v>
      </c>
      <c r="B63" s="4"/>
      <c r="H63" s="11">
        <v>63</v>
      </c>
      <c r="I63" s="11" t="s">
        <v>304</v>
      </c>
      <c r="J63" s="158">
        <f>J60+J59+J58</f>
        <v>0</v>
      </c>
      <c r="K63" s="99"/>
    </row>
    <row r="64" spans="1:14" ht="15" x14ac:dyDescent="0.2">
      <c r="A64" t="s">
        <v>21</v>
      </c>
      <c r="B64" s="4"/>
      <c r="H64" s="11">
        <v>64</v>
      </c>
      <c r="I64" s="11" t="s">
        <v>1629</v>
      </c>
      <c r="J64" s="158">
        <f>J57+J58</f>
        <v>0</v>
      </c>
      <c r="K64" s="12"/>
    </row>
    <row r="65" spans="1:12" ht="15" x14ac:dyDescent="0.2">
      <c r="A65" t="s">
        <v>15</v>
      </c>
      <c r="B65" s="9">
        <f>D56</f>
        <v>0</v>
      </c>
      <c r="C65" t="s">
        <v>34</v>
      </c>
      <c r="H65" s="11">
        <v>65</v>
      </c>
      <c r="I65" s="11" t="s">
        <v>1824</v>
      </c>
      <c r="J65" s="100">
        <f>J57+J58</f>
        <v>0</v>
      </c>
      <c r="K65" s="12"/>
    </row>
    <row r="66" spans="1:12" x14ac:dyDescent="0.2">
      <c r="A66" s="102" t="s">
        <v>35</v>
      </c>
      <c r="B66" s="10">
        <v>1</v>
      </c>
      <c r="H66" s="11">
        <v>66</v>
      </c>
      <c r="I66" s="11" t="s">
        <v>1825</v>
      </c>
      <c r="J66" s="12">
        <f>J57+J58+J59</f>
        <v>0</v>
      </c>
      <c r="K66" s="11"/>
    </row>
    <row r="67" spans="1:12" x14ac:dyDescent="0.2">
      <c r="A67" s="102"/>
      <c r="H67" s="11"/>
      <c r="I67" s="11"/>
      <c r="J67" s="11"/>
      <c r="K67" s="11"/>
    </row>
    <row r="68" spans="1:12" hidden="1" x14ac:dyDescent="0.2">
      <c r="A68" s="102"/>
      <c r="H68" s="11"/>
      <c r="I68" s="11"/>
      <c r="J68" s="11"/>
      <c r="K68" s="11"/>
    </row>
    <row r="69" spans="1:12" hidden="1" x14ac:dyDescent="0.2">
      <c r="A69" s="102"/>
      <c r="H69" s="11"/>
      <c r="I69" s="11"/>
      <c r="J69" s="11"/>
      <c r="K69" s="11"/>
    </row>
    <row r="70" spans="1:12" hidden="1" x14ac:dyDescent="0.2">
      <c r="H70" s="11"/>
      <c r="I70" s="11"/>
      <c r="J70" s="11"/>
      <c r="K70" s="11"/>
    </row>
    <row r="71" spans="1:12" ht="18" customHeight="1" x14ac:dyDescent="0.25">
      <c r="A71" s="64" t="s">
        <v>7</v>
      </c>
      <c r="H71" s="11"/>
      <c r="I71" s="11" t="s">
        <v>1697</v>
      </c>
      <c r="J71" s="16">
        <f>B65-D26*C26</f>
        <v>0</v>
      </c>
      <c r="K71" s="11"/>
    </row>
    <row r="72" spans="1:12" ht="36.75" customHeight="1" x14ac:dyDescent="0.25">
      <c r="A72" s="103" t="s">
        <v>95</v>
      </c>
      <c r="B72" s="103" t="s">
        <v>42</v>
      </c>
      <c r="C72" s="104" t="s">
        <v>45</v>
      </c>
      <c r="D72" s="104" t="s">
        <v>121</v>
      </c>
      <c r="E72" s="183" t="s">
        <v>1830</v>
      </c>
      <c r="F72" s="183"/>
      <c r="G72" s="183"/>
      <c r="H72" s="11"/>
      <c r="I72" s="11"/>
      <c r="J72" s="11"/>
      <c r="K72" s="11"/>
    </row>
    <row r="73" spans="1:12" ht="29.25" customHeight="1" x14ac:dyDescent="0.25">
      <c r="A73" s="29"/>
      <c r="B73" s="2"/>
      <c r="C73" s="105">
        <f>IF(IF($J$71-B73-B74-B75&gt;=0,B73,B73+($J$71-B73-B74-B75))&lt;0,0,IF($J$71-B73-B74-B75&gt;=0,B73,B73+($J$71-B73-B74-B75)))</f>
        <v>0</v>
      </c>
      <c r="D73" s="106" t="str">
        <f>VLOOKUP(A:A,גיליון2!A:B,2,0)</f>
        <v>קופה כללית</v>
      </c>
      <c r="E73" s="183"/>
      <c r="F73" s="183"/>
      <c r="G73" s="183"/>
      <c r="H73" s="11"/>
      <c r="I73" s="14" t="s">
        <v>51</v>
      </c>
      <c r="J73" s="11"/>
      <c r="K73" s="11"/>
      <c r="L73" s="107">
        <f>D56-B73-B74-B75</f>
        <v>0</v>
      </c>
    </row>
    <row r="74" spans="1:12" ht="28.5" customHeight="1" x14ac:dyDescent="0.2">
      <c r="A74" s="29"/>
      <c r="B74" s="2"/>
      <c r="C74" s="105">
        <f>IF(IF($J$71-B74-B75-B76&gt;=0,B74,B74+($J$71-B74-B75-B76))&lt;0,0,IF($J$71-B74-B75-B76&gt;=0,B74,B74+($J$71-B74-B75-B76)))</f>
        <v>0</v>
      </c>
      <c r="D74" s="106" t="str">
        <f>VLOOKUP(A:A,גיליון2!A:B,2,0)</f>
        <v>קופה כללית</v>
      </c>
      <c r="E74" s="170" t="s">
        <v>27</v>
      </c>
      <c r="F74" s="170"/>
      <c r="G74" s="170"/>
      <c r="H74" s="11"/>
      <c r="I74" s="15">
        <f>B73-C73</f>
        <v>0</v>
      </c>
      <c r="J74" s="11"/>
      <c r="K74" s="16"/>
    </row>
    <row r="75" spans="1:12" ht="30" customHeight="1" x14ac:dyDescent="0.2">
      <c r="A75" s="29"/>
      <c r="B75" s="2"/>
      <c r="C75" s="105">
        <f>IF(IF($J$71-B75-B76-B77&gt;=0,B75,B75+($J$71-B75-B76-B77))&lt;0,0,IF($J$71-B75-B76-B77&gt;=0,B75,B75+($J$71-B75-B76-B77)))</f>
        <v>0</v>
      </c>
      <c r="D75" s="106" t="str">
        <f>VLOOKUP(A:A,גיליון2!A:B,2,0)</f>
        <v>קופה כללית</v>
      </c>
      <c r="E75" s="170"/>
      <c r="F75" s="170"/>
      <c r="G75" s="170"/>
      <c r="H75" s="11"/>
      <c r="I75" s="15">
        <f>B74-C74</f>
        <v>0</v>
      </c>
      <c r="J75" s="11"/>
      <c r="K75" s="16"/>
    </row>
    <row r="76" spans="1:12" ht="15" x14ac:dyDescent="0.2">
      <c r="A76" s="98" t="s">
        <v>50</v>
      </c>
      <c r="B76" s="97">
        <f>IF(J71-B73-B74-B75&lt;0,0,J71-B73-B74-B75)</f>
        <v>0</v>
      </c>
      <c r="E76" s="171"/>
      <c r="F76" s="170"/>
      <c r="G76" s="170"/>
      <c r="H76" s="11"/>
      <c r="I76" s="15">
        <f>B75-C75</f>
        <v>0</v>
      </c>
      <c r="J76" s="11"/>
      <c r="K76" s="16"/>
    </row>
    <row r="77" spans="1:12" ht="15" x14ac:dyDescent="0.2">
      <c r="A77" s="98"/>
      <c r="B77" s="97"/>
      <c r="H77" s="11"/>
      <c r="I77" s="11"/>
      <c r="J77" s="11"/>
      <c r="K77" s="11"/>
    </row>
    <row r="78" spans="1:12" ht="15" hidden="1" x14ac:dyDescent="0.2">
      <c r="A78" s="98"/>
      <c r="B78" s="97"/>
      <c r="H78" s="11"/>
      <c r="I78" s="11"/>
      <c r="J78" s="11"/>
      <c r="K78" s="11"/>
    </row>
    <row r="79" spans="1:12" hidden="1" x14ac:dyDescent="0.2">
      <c r="H79" s="11"/>
      <c r="I79" s="11"/>
      <c r="J79" s="11"/>
      <c r="K79" s="11"/>
    </row>
    <row r="80" spans="1:12" ht="18" x14ac:dyDescent="0.25">
      <c r="A80" s="64" t="s">
        <v>28</v>
      </c>
      <c r="H80" s="11"/>
      <c r="I80" s="11"/>
      <c r="J80" s="11"/>
      <c r="K80" s="11"/>
    </row>
    <row r="81" spans="1:13" ht="31.5" customHeight="1" x14ac:dyDescent="0.25">
      <c r="A81" s="108" t="s">
        <v>29</v>
      </c>
      <c r="B81" s="109" t="s">
        <v>40</v>
      </c>
      <c r="C81" s="104" t="s">
        <v>41</v>
      </c>
      <c r="H81" s="11" t="s">
        <v>46</v>
      </c>
      <c r="I81" s="11"/>
      <c r="J81" s="11"/>
      <c r="K81" s="11" t="s">
        <v>48</v>
      </c>
      <c r="M81" s="110" t="s">
        <v>97</v>
      </c>
    </row>
    <row r="82" spans="1:13" ht="18.75" customHeight="1" x14ac:dyDescent="0.25">
      <c r="A82" s="153" t="s">
        <v>1698</v>
      </c>
      <c r="B82" s="5"/>
      <c r="C82" s="112">
        <f t="shared" ref="C82:C145" si="16">IF(IF(B82&gt;0,IF(K83&lt;=$F$89,B82,$F$89-K82),0)&lt;0,0,IF(B82&gt;0,IF(K83&lt;=$F$89,B82,$F$89-K82),0))</f>
        <v>0</v>
      </c>
      <c r="H82" s="11">
        <v>1</v>
      </c>
      <c r="I82" s="17" t="s">
        <v>49</v>
      </c>
      <c r="J82" s="11"/>
      <c r="K82" s="12"/>
      <c r="M82" s="113">
        <v>1209</v>
      </c>
    </row>
    <row r="83" spans="1:13" ht="15" x14ac:dyDescent="0.25">
      <c r="A83" s="153" t="s">
        <v>1699</v>
      </c>
      <c r="B83" s="5"/>
      <c r="C83" s="112">
        <f t="shared" si="16"/>
        <v>0</v>
      </c>
      <c r="H83" s="11">
        <v>2</v>
      </c>
      <c r="I83" s="18">
        <f t="shared" ref="I83:I146" si="17">B82-C82</f>
        <v>0</v>
      </c>
      <c r="J83" s="11"/>
      <c r="K83" s="12">
        <f>B82</f>
        <v>0</v>
      </c>
      <c r="M83" s="113">
        <v>1210</v>
      </c>
    </row>
    <row r="84" spans="1:13" ht="15" x14ac:dyDescent="0.25">
      <c r="A84" s="153" t="s">
        <v>126</v>
      </c>
      <c r="B84" s="5"/>
      <c r="C84" s="112">
        <f t="shared" si="16"/>
        <v>0</v>
      </c>
      <c r="H84" s="11">
        <v>3</v>
      </c>
      <c r="I84" s="18">
        <f t="shared" si="17"/>
        <v>0</v>
      </c>
      <c r="J84" s="11"/>
      <c r="K84" s="12">
        <f t="shared" ref="K84:K147" si="18">K83+B83</f>
        <v>0</v>
      </c>
      <c r="M84" s="113">
        <v>1211</v>
      </c>
    </row>
    <row r="85" spans="1:13" ht="15" x14ac:dyDescent="0.25">
      <c r="A85" s="153" t="s">
        <v>1540</v>
      </c>
      <c r="B85" s="5"/>
      <c r="C85" s="112">
        <f t="shared" si="16"/>
        <v>0</v>
      </c>
      <c r="H85" s="11">
        <v>4</v>
      </c>
      <c r="I85" s="18">
        <f t="shared" si="17"/>
        <v>0</v>
      </c>
      <c r="J85" s="11"/>
      <c r="K85" s="12">
        <f t="shared" si="18"/>
        <v>0</v>
      </c>
      <c r="M85" s="113">
        <v>1212</v>
      </c>
    </row>
    <row r="86" spans="1:13" ht="15.75" customHeight="1" x14ac:dyDescent="0.25">
      <c r="A86" s="153" t="s">
        <v>1700</v>
      </c>
      <c r="B86" s="5"/>
      <c r="C86" s="112">
        <f t="shared" si="16"/>
        <v>0</v>
      </c>
      <c r="H86" s="11">
        <v>5</v>
      </c>
      <c r="I86" s="18">
        <f t="shared" si="17"/>
        <v>0</v>
      </c>
      <c r="J86" s="11"/>
      <c r="K86" s="12">
        <f t="shared" si="18"/>
        <v>0</v>
      </c>
      <c r="M86" s="113">
        <v>1213</v>
      </c>
    </row>
    <row r="87" spans="1:13" ht="15.75" customHeight="1" x14ac:dyDescent="0.25">
      <c r="A87" s="153" t="s">
        <v>195</v>
      </c>
      <c r="B87" s="5"/>
      <c r="C87" s="112">
        <f t="shared" si="16"/>
        <v>0</v>
      </c>
      <c r="H87" s="11">
        <v>6</v>
      </c>
      <c r="I87" s="18">
        <f t="shared" si="17"/>
        <v>0</v>
      </c>
      <c r="J87" s="11"/>
      <c r="K87" s="12">
        <f t="shared" si="18"/>
        <v>0</v>
      </c>
      <c r="M87" s="113">
        <v>1214</v>
      </c>
    </row>
    <row r="88" spans="1:13" ht="15" x14ac:dyDescent="0.25">
      <c r="A88" s="153" t="s">
        <v>1701</v>
      </c>
      <c r="B88" s="5"/>
      <c r="C88" s="112">
        <f t="shared" si="16"/>
        <v>0</v>
      </c>
      <c r="H88" s="11">
        <v>7</v>
      </c>
      <c r="I88" s="18">
        <f t="shared" si="17"/>
        <v>0</v>
      </c>
      <c r="J88" s="11"/>
      <c r="K88" s="12">
        <f t="shared" si="18"/>
        <v>0</v>
      </c>
      <c r="M88" s="113">
        <v>1215</v>
      </c>
    </row>
    <row r="89" spans="1:13" ht="15" x14ac:dyDescent="0.25">
      <c r="A89" s="153" t="s">
        <v>1702</v>
      </c>
      <c r="B89" s="5"/>
      <c r="C89" s="112">
        <f t="shared" si="16"/>
        <v>0</v>
      </c>
      <c r="D89" s="165" t="s">
        <v>30</v>
      </c>
      <c r="E89" s="165"/>
      <c r="F89" s="166">
        <f>D57</f>
        <v>0</v>
      </c>
      <c r="G89" s="166"/>
      <c r="H89" s="11">
        <v>8</v>
      </c>
      <c r="I89" s="18">
        <f t="shared" si="17"/>
        <v>0</v>
      </c>
      <c r="J89" s="11"/>
      <c r="K89" s="12">
        <f t="shared" si="18"/>
        <v>0</v>
      </c>
      <c r="M89" s="113">
        <v>1216</v>
      </c>
    </row>
    <row r="90" spans="1:13" ht="15" x14ac:dyDescent="0.25">
      <c r="A90" s="153" t="s">
        <v>1703</v>
      </c>
      <c r="B90" s="5"/>
      <c r="C90" s="112">
        <f t="shared" si="16"/>
        <v>0</v>
      </c>
      <c r="D90" s="165"/>
      <c r="E90" s="165"/>
      <c r="F90" s="166"/>
      <c r="G90" s="166"/>
      <c r="H90" s="11">
        <v>9</v>
      </c>
      <c r="I90" s="18">
        <f t="shared" si="17"/>
        <v>0</v>
      </c>
      <c r="J90" s="11"/>
      <c r="K90" s="12">
        <f t="shared" si="18"/>
        <v>0</v>
      </c>
      <c r="M90" s="113">
        <v>1217</v>
      </c>
    </row>
    <row r="91" spans="1:13" ht="15" x14ac:dyDescent="0.25">
      <c r="A91" s="153" t="s">
        <v>1704</v>
      </c>
      <c r="B91" s="5"/>
      <c r="C91" s="112">
        <f t="shared" si="16"/>
        <v>0</v>
      </c>
      <c r="D91" s="166" t="s">
        <v>32</v>
      </c>
      <c r="E91" s="166"/>
      <c r="F91" s="167">
        <f>SUM(B82:B193)</f>
        <v>0</v>
      </c>
      <c r="G91" s="168"/>
      <c r="H91" s="11">
        <v>10</v>
      </c>
      <c r="I91" s="18">
        <f t="shared" si="17"/>
        <v>0</v>
      </c>
      <c r="J91" s="11"/>
      <c r="K91" s="12">
        <f t="shared" si="18"/>
        <v>0</v>
      </c>
      <c r="M91" s="113">
        <v>1218</v>
      </c>
    </row>
    <row r="92" spans="1:13" ht="15" x14ac:dyDescent="0.25">
      <c r="A92" s="153" t="s">
        <v>1705</v>
      </c>
      <c r="B92" s="5"/>
      <c r="C92" s="112">
        <f t="shared" si="16"/>
        <v>0</v>
      </c>
      <c r="D92" s="166"/>
      <c r="E92" s="166"/>
      <c r="F92" s="168"/>
      <c r="G92" s="168"/>
      <c r="H92" s="11">
        <v>11</v>
      </c>
      <c r="I92" s="18">
        <f t="shared" si="17"/>
        <v>0</v>
      </c>
      <c r="J92" s="11"/>
      <c r="K92" s="12">
        <f t="shared" si="18"/>
        <v>0</v>
      </c>
      <c r="M92" s="113">
        <v>1219</v>
      </c>
    </row>
    <row r="93" spans="1:13" ht="15" x14ac:dyDescent="0.25">
      <c r="A93" s="153" t="s">
        <v>1706</v>
      </c>
      <c r="B93" s="5"/>
      <c r="C93" s="112">
        <f t="shared" si="16"/>
        <v>0</v>
      </c>
      <c r="D93" s="166" t="s">
        <v>31</v>
      </c>
      <c r="E93" s="166"/>
      <c r="F93" s="169">
        <f>IF(F91&lt;=F89,F89-F91,"חרגת בכמות הכרטיסים")</f>
        <v>0</v>
      </c>
      <c r="G93" s="169"/>
      <c r="H93" s="11">
        <v>12</v>
      </c>
      <c r="I93" s="18">
        <f t="shared" si="17"/>
        <v>0</v>
      </c>
      <c r="J93" s="11"/>
      <c r="K93" s="12">
        <f t="shared" si="18"/>
        <v>0</v>
      </c>
      <c r="M93" s="113">
        <v>1220</v>
      </c>
    </row>
    <row r="94" spans="1:13" ht="15" x14ac:dyDescent="0.25">
      <c r="A94" s="153" t="s">
        <v>130</v>
      </c>
      <c r="B94" s="5"/>
      <c r="C94" s="112">
        <f t="shared" si="16"/>
        <v>0</v>
      </c>
      <c r="D94" s="166"/>
      <c r="E94" s="166"/>
      <c r="F94" s="169"/>
      <c r="G94" s="169"/>
      <c r="H94" s="11">
        <v>13</v>
      </c>
      <c r="I94" s="18">
        <f t="shared" si="17"/>
        <v>0</v>
      </c>
      <c r="J94" s="11"/>
      <c r="K94" s="12">
        <f t="shared" si="18"/>
        <v>0</v>
      </c>
      <c r="M94" s="113">
        <v>1221</v>
      </c>
    </row>
    <row r="95" spans="1:13" ht="15" x14ac:dyDescent="0.25">
      <c r="A95" s="153" t="s">
        <v>297</v>
      </c>
      <c r="B95" s="5"/>
      <c r="C95" s="112">
        <f t="shared" si="16"/>
        <v>0</v>
      </c>
      <c r="H95" s="11">
        <v>14</v>
      </c>
      <c r="I95" s="18">
        <f t="shared" si="17"/>
        <v>0</v>
      </c>
      <c r="J95" s="11"/>
      <c r="K95" s="12">
        <f t="shared" si="18"/>
        <v>0</v>
      </c>
      <c r="M95" s="113">
        <v>1222</v>
      </c>
    </row>
    <row r="96" spans="1:13" ht="15" x14ac:dyDescent="0.25">
      <c r="A96" s="153" t="s">
        <v>145</v>
      </c>
      <c r="B96" s="5"/>
      <c r="C96" s="112">
        <f t="shared" si="16"/>
        <v>0</v>
      </c>
      <c r="H96" s="11">
        <v>15</v>
      </c>
      <c r="I96" s="18">
        <f t="shared" si="17"/>
        <v>0</v>
      </c>
      <c r="J96" s="11"/>
      <c r="K96" s="12">
        <f t="shared" si="18"/>
        <v>0</v>
      </c>
      <c r="M96" s="113">
        <v>1223</v>
      </c>
    </row>
    <row r="97" spans="1:13" ht="15" x14ac:dyDescent="0.25">
      <c r="A97" s="153" t="s">
        <v>295</v>
      </c>
      <c r="B97" s="5"/>
      <c r="C97" s="112">
        <f t="shared" si="16"/>
        <v>0</v>
      </c>
      <c r="H97" s="11">
        <v>16</v>
      </c>
      <c r="I97" s="18">
        <f t="shared" si="17"/>
        <v>0</v>
      </c>
      <c r="J97" s="11"/>
      <c r="K97" s="12">
        <f t="shared" si="18"/>
        <v>0</v>
      </c>
      <c r="L97" s="107"/>
      <c r="M97" s="113">
        <v>1224</v>
      </c>
    </row>
    <row r="98" spans="1:13" ht="15" x14ac:dyDescent="0.25">
      <c r="A98" s="153" t="s">
        <v>1571</v>
      </c>
      <c r="B98" s="5"/>
      <c r="C98" s="112">
        <f t="shared" si="16"/>
        <v>0</v>
      </c>
      <c r="H98" s="11">
        <v>17</v>
      </c>
      <c r="I98" s="18">
        <f t="shared" si="17"/>
        <v>0</v>
      </c>
      <c r="J98" s="11"/>
      <c r="K98" s="12">
        <f t="shared" si="18"/>
        <v>0</v>
      </c>
      <c r="M98" s="113">
        <v>1225</v>
      </c>
    </row>
    <row r="99" spans="1:13" ht="15" x14ac:dyDescent="0.25">
      <c r="A99" s="153" t="s">
        <v>1541</v>
      </c>
      <c r="B99" s="5"/>
      <c r="C99" s="112">
        <f t="shared" si="16"/>
        <v>0</v>
      </c>
      <c r="H99" s="11">
        <v>18</v>
      </c>
      <c r="I99" s="18">
        <f t="shared" si="17"/>
        <v>0</v>
      </c>
      <c r="J99" s="11"/>
      <c r="K99" s="12">
        <f t="shared" si="18"/>
        <v>0</v>
      </c>
      <c r="M99" s="113">
        <v>1226</v>
      </c>
    </row>
    <row r="100" spans="1:13" ht="15" x14ac:dyDescent="0.25">
      <c r="A100" s="153" t="s">
        <v>1707</v>
      </c>
      <c r="B100" s="5"/>
      <c r="C100" s="112">
        <f t="shared" si="16"/>
        <v>0</v>
      </c>
      <c r="H100" s="11">
        <v>19</v>
      </c>
      <c r="I100" s="18">
        <f t="shared" si="17"/>
        <v>0</v>
      </c>
      <c r="J100" s="11"/>
      <c r="K100" s="12">
        <f t="shared" si="18"/>
        <v>0</v>
      </c>
      <c r="M100" s="113">
        <v>1227</v>
      </c>
    </row>
    <row r="101" spans="1:13" ht="15" x14ac:dyDescent="0.25">
      <c r="A101" s="153" t="s">
        <v>1708</v>
      </c>
      <c r="B101" s="5"/>
      <c r="C101" s="112">
        <f t="shared" si="16"/>
        <v>0</v>
      </c>
      <c r="H101" s="11">
        <v>20</v>
      </c>
      <c r="I101" s="18">
        <f t="shared" si="17"/>
        <v>0</v>
      </c>
      <c r="J101" s="11"/>
      <c r="K101" s="12">
        <f t="shared" si="18"/>
        <v>0</v>
      </c>
      <c r="M101" s="113">
        <v>1228</v>
      </c>
    </row>
    <row r="102" spans="1:13" ht="15" x14ac:dyDescent="0.25">
      <c r="A102" s="153" t="s">
        <v>1709</v>
      </c>
      <c r="B102" s="5"/>
      <c r="C102" s="112">
        <f t="shared" si="16"/>
        <v>0</v>
      </c>
      <c r="H102" s="11">
        <v>21</v>
      </c>
      <c r="I102" s="18">
        <f t="shared" si="17"/>
        <v>0</v>
      </c>
      <c r="J102" s="11"/>
      <c r="K102" s="12">
        <f t="shared" si="18"/>
        <v>0</v>
      </c>
      <c r="M102" s="113">
        <v>1229</v>
      </c>
    </row>
    <row r="103" spans="1:13" ht="15" x14ac:dyDescent="0.25">
      <c r="A103" s="153" t="s">
        <v>1710</v>
      </c>
      <c r="B103" s="5"/>
      <c r="C103" s="112">
        <f t="shared" si="16"/>
        <v>0</v>
      </c>
      <c r="H103" s="11">
        <v>22</v>
      </c>
      <c r="I103" s="18">
        <f t="shared" si="17"/>
        <v>0</v>
      </c>
      <c r="J103" s="11"/>
      <c r="K103" s="12">
        <f t="shared" si="18"/>
        <v>0</v>
      </c>
      <c r="M103" s="113">
        <v>1230</v>
      </c>
    </row>
    <row r="104" spans="1:13" ht="15" x14ac:dyDescent="0.25">
      <c r="A104" s="153" t="s">
        <v>1711</v>
      </c>
      <c r="B104" s="5"/>
      <c r="C104" s="112">
        <f t="shared" si="16"/>
        <v>0</v>
      </c>
      <c r="H104" s="11">
        <v>23</v>
      </c>
      <c r="I104" s="18">
        <f t="shared" si="17"/>
        <v>0</v>
      </c>
      <c r="J104" s="11"/>
      <c r="K104" s="12">
        <f t="shared" si="18"/>
        <v>0</v>
      </c>
      <c r="M104" s="113">
        <v>1231</v>
      </c>
    </row>
    <row r="105" spans="1:13" ht="15" x14ac:dyDescent="0.25">
      <c r="A105" s="153" t="s">
        <v>288</v>
      </c>
      <c r="B105" s="5"/>
      <c r="C105" s="112">
        <f t="shared" si="16"/>
        <v>0</v>
      </c>
      <c r="H105" s="11">
        <v>24</v>
      </c>
      <c r="I105" s="18">
        <f t="shared" si="17"/>
        <v>0</v>
      </c>
      <c r="J105" s="11"/>
      <c r="K105" s="12">
        <f t="shared" si="18"/>
        <v>0</v>
      </c>
      <c r="M105" s="113">
        <v>1232</v>
      </c>
    </row>
    <row r="106" spans="1:13" ht="15" x14ac:dyDescent="0.25">
      <c r="A106" s="153" t="s">
        <v>1712</v>
      </c>
      <c r="B106" s="5"/>
      <c r="C106" s="112">
        <f t="shared" si="16"/>
        <v>0</v>
      </c>
      <c r="H106" s="11">
        <v>25</v>
      </c>
      <c r="I106" s="18">
        <f t="shared" si="17"/>
        <v>0</v>
      </c>
      <c r="J106" s="11"/>
      <c r="K106" s="12">
        <f t="shared" si="18"/>
        <v>0</v>
      </c>
      <c r="M106" s="113">
        <v>1233</v>
      </c>
    </row>
    <row r="107" spans="1:13" ht="15" x14ac:dyDescent="0.25">
      <c r="A107" s="153" t="s">
        <v>1713</v>
      </c>
      <c r="B107" s="5"/>
      <c r="C107" s="112">
        <f t="shared" si="16"/>
        <v>0</v>
      </c>
      <c r="H107" s="11">
        <v>26</v>
      </c>
      <c r="I107" s="18">
        <f t="shared" si="17"/>
        <v>0</v>
      </c>
      <c r="J107" s="11"/>
      <c r="K107" s="12">
        <f t="shared" si="18"/>
        <v>0</v>
      </c>
      <c r="M107" s="113">
        <v>1234</v>
      </c>
    </row>
    <row r="108" spans="1:13" ht="15" x14ac:dyDescent="0.25">
      <c r="A108" s="153" t="s">
        <v>1714</v>
      </c>
      <c r="B108" s="5"/>
      <c r="C108" s="112">
        <f t="shared" si="16"/>
        <v>0</v>
      </c>
      <c r="H108" s="11">
        <v>27</v>
      </c>
      <c r="I108" s="18">
        <f t="shared" si="17"/>
        <v>0</v>
      </c>
      <c r="J108" s="11"/>
      <c r="K108" s="12">
        <f t="shared" si="18"/>
        <v>0</v>
      </c>
      <c r="M108" s="113">
        <v>1235</v>
      </c>
    </row>
    <row r="109" spans="1:13" ht="15" x14ac:dyDescent="0.25">
      <c r="A109" s="153" t="s">
        <v>143</v>
      </c>
      <c r="B109" s="5"/>
      <c r="C109" s="112">
        <f t="shared" si="16"/>
        <v>0</v>
      </c>
      <c r="H109" s="11">
        <v>28</v>
      </c>
      <c r="I109" s="18">
        <f t="shared" si="17"/>
        <v>0</v>
      </c>
      <c r="J109" s="11"/>
      <c r="K109" s="12">
        <f t="shared" si="18"/>
        <v>0</v>
      </c>
      <c r="M109" s="113">
        <v>1236</v>
      </c>
    </row>
    <row r="110" spans="1:13" ht="15" x14ac:dyDescent="0.25">
      <c r="A110" s="153" t="s">
        <v>1715</v>
      </c>
      <c r="B110" s="5"/>
      <c r="C110" s="112">
        <f t="shared" si="16"/>
        <v>0</v>
      </c>
      <c r="H110" s="11">
        <v>29</v>
      </c>
      <c r="I110" s="18">
        <f t="shared" si="17"/>
        <v>0</v>
      </c>
      <c r="J110" s="11"/>
      <c r="K110" s="12">
        <f t="shared" si="18"/>
        <v>0</v>
      </c>
      <c r="M110" s="113">
        <v>1237</v>
      </c>
    </row>
    <row r="111" spans="1:13" ht="15" x14ac:dyDescent="0.25">
      <c r="A111" s="153" t="s">
        <v>1716</v>
      </c>
      <c r="B111" s="5"/>
      <c r="C111" s="112">
        <f t="shared" si="16"/>
        <v>0</v>
      </c>
      <c r="H111" s="11">
        <v>30</v>
      </c>
      <c r="I111" s="18">
        <f t="shared" si="17"/>
        <v>0</v>
      </c>
      <c r="J111" s="11"/>
      <c r="K111" s="12">
        <f t="shared" si="18"/>
        <v>0</v>
      </c>
      <c r="M111" s="113">
        <v>1238</v>
      </c>
    </row>
    <row r="112" spans="1:13" ht="15" x14ac:dyDescent="0.25">
      <c r="A112" s="153" t="s">
        <v>1717</v>
      </c>
      <c r="B112" s="5"/>
      <c r="C112" s="112">
        <f t="shared" si="16"/>
        <v>0</v>
      </c>
      <c r="H112" s="11">
        <v>31</v>
      </c>
      <c r="I112" s="18">
        <f t="shared" si="17"/>
        <v>0</v>
      </c>
      <c r="J112" s="11"/>
      <c r="K112" s="12">
        <f t="shared" si="18"/>
        <v>0</v>
      </c>
      <c r="M112" s="113">
        <v>1239</v>
      </c>
    </row>
    <row r="113" spans="1:13" ht="15" x14ac:dyDescent="0.25">
      <c r="A113" s="153" t="s">
        <v>1718</v>
      </c>
      <c r="B113" s="5"/>
      <c r="C113" s="112">
        <f t="shared" si="16"/>
        <v>0</v>
      </c>
      <c r="H113" s="11">
        <v>32</v>
      </c>
      <c r="I113" s="18">
        <f t="shared" si="17"/>
        <v>0</v>
      </c>
      <c r="J113" s="11"/>
      <c r="K113" s="12">
        <f t="shared" si="18"/>
        <v>0</v>
      </c>
      <c r="M113" s="113">
        <v>1240</v>
      </c>
    </row>
    <row r="114" spans="1:13" ht="15" x14ac:dyDescent="0.25">
      <c r="A114" s="153" t="s">
        <v>1719</v>
      </c>
      <c r="B114" s="5"/>
      <c r="C114" s="112">
        <f t="shared" si="16"/>
        <v>0</v>
      </c>
      <c r="H114" s="11">
        <v>33</v>
      </c>
      <c r="I114" s="18">
        <f t="shared" si="17"/>
        <v>0</v>
      </c>
      <c r="J114" s="11"/>
      <c r="K114" s="12">
        <f t="shared" si="18"/>
        <v>0</v>
      </c>
      <c r="M114" s="113">
        <v>1241</v>
      </c>
    </row>
    <row r="115" spans="1:13" ht="15" x14ac:dyDescent="0.25">
      <c r="A115" s="153" t="s">
        <v>1606</v>
      </c>
      <c r="B115" s="5"/>
      <c r="C115" s="112">
        <f t="shared" si="16"/>
        <v>0</v>
      </c>
      <c r="H115" s="11">
        <v>34</v>
      </c>
      <c r="I115" s="18">
        <f t="shared" si="17"/>
        <v>0</v>
      </c>
      <c r="J115" s="11"/>
      <c r="K115" s="12">
        <f t="shared" si="18"/>
        <v>0</v>
      </c>
      <c r="M115" s="113">
        <v>1242</v>
      </c>
    </row>
    <row r="116" spans="1:13" ht="15" x14ac:dyDescent="0.25">
      <c r="A116" s="153" t="s">
        <v>261</v>
      </c>
      <c r="B116" s="5"/>
      <c r="C116" s="112">
        <f t="shared" si="16"/>
        <v>0</v>
      </c>
      <c r="H116" s="11">
        <v>35</v>
      </c>
      <c r="I116" s="18">
        <f t="shared" si="17"/>
        <v>0</v>
      </c>
      <c r="J116" s="11"/>
      <c r="K116" s="12">
        <f t="shared" si="18"/>
        <v>0</v>
      </c>
      <c r="M116" s="113">
        <v>1243</v>
      </c>
    </row>
    <row r="117" spans="1:13" ht="15" x14ac:dyDescent="0.25">
      <c r="A117" s="153" t="s">
        <v>1720</v>
      </c>
      <c r="B117" s="5"/>
      <c r="C117" s="112">
        <f t="shared" si="16"/>
        <v>0</v>
      </c>
      <c r="H117" s="11">
        <v>36</v>
      </c>
      <c r="I117" s="18">
        <f t="shared" si="17"/>
        <v>0</v>
      </c>
      <c r="J117" s="11"/>
      <c r="K117" s="12">
        <f t="shared" si="18"/>
        <v>0</v>
      </c>
      <c r="M117" s="113">
        <v>1244</v>
      </c>
    </row>
    <row r="118" spans="1:13" ht="15" x14ac:dyDescent="0.25">
      <c r="A118" s="153" t="s">
        <v>287</v>
      </c>
      <c r="B118" s="5"/>
      <c r="C118" s="112">
        <f t="shared" si="16"/>
        <v>0</v>
      </c>
      <c r="H118" s="11">
        <v>37</v>
      </c>
      <c r="I118" s="18">
        <f t="shared" si="17"/>
        <v>0</v>
      </c>
      <c r="J118" s="11"/>
      <c r="K118" s="12">
        <f t="shared" si="18"/>
        <v>0</v>
      </c>
      <c r="M118" s="113">
        <v>1245</v>
      </c>
    </row>
    <row r="119" spans="1:13" ht="15" x14ac:dyDescent="0.25">
      <c r="A119" s="153" t="s">
        <v>172</v>
      </c>
      <c r="B119" s="5"/>
      <c r="C119" s="112">
        <f t="shared" si="16"/>
        <v>0</v>
      </c>
      <c r="H119" s="11">
        <v>38</v>
      </c>
      <c r="I119" s="18">
        <f t="shared" si="17"/>
        <v>0</v>
      </c>
      <c r="J119" s="11"/>
      <c r="K119" s="12">
        <f t="shared" si="18"/>
        <v>0</v>
      </c>
      <c r="M119" s="113">
        <v>1246</v>
      </c>
    </row>
    <row r="120" spans="1:13" ht="15" x14ac:dyDescent="0.25">
      <c r="A120" s="153" t="s">
        <v>1721</v>
      </c>
      <c r="B120" s="5"/>
      <c r="C120" s="112">
        <f t="shared" si="16"/>
        <v>0</v>
      </c>
      <c r="H120" s="11">
        <v>39</v>
      </c>
      <c r="I120" s="18">
        <f t="shared" si="17"/>
        <v>0</v>
      </c>
      <c r="J120" s="11"/>
      <c r="K120" s="12">
        <f t="shared" si="18"/>
        <v>0</v>
      </c>
      <c r="M120" s="113">
        <v>1247</v>
      </c>
    </row>
    <row r="121" spans="1:13" ht="15" x14ac:dyDescent="0.25">
      <c r="A121" s="153" t="s">
        <v>1722</v>
      </c>
      <c r="B121" s="5"/>
      <c r="C121" s="112">
        <f t="shared" si="16"/>
        <v>0</v>
      </c>
      <c r="H121" s="11">
        <v>40</v>
      </c>
      <c r="I121" s="18">
        <f t="shared" si="17"/>
        <v>0</v>
      </c>
      <c r="J121" s="11"/>
      <c r="K121" s="12">
        <f t="shared" si="18"/>
        <v>0</v>
      </c>
      <c r="M121" s="113">
        <v>1248</v>
      </c>
    </row>
    <row r="122" spans="1:13" ht="15" x14ac:dyDescent="0.25">
      <c r="A122" s="153" t="s">
        <v>1723</v>
      </c>
      <c r="B122" s="5"/>
      <c r="C122" s="112">
        <f t="shared" si="16"/>
        <v>0</v>
      </c>
      <c r="H122" s="11">
        <v>41</v>
      </c>
      <c r="I122" s="18">
        <f t="shared" si="17"/>
        <v>0</v>
      </c>
      <c r="J122" s="11"/>
      <c r="K122" s="12">
        <f t="shared" si="18"/>
        <v>0</v>
      </c>
      <c r="M122" s="113">
        <v>1249</v>
      </c>
    </row>
    <row r="123" spans="1:13" ht="15" x14ac:dyDescent="0.25">
      <c r="A123" s="153" t="s">
        <v>1724</v>
      </c>
      <c r="B123" s="5"/>
      <c r="C123" s="112">
        <f t="shared" si="16"/>
        <v>0</v>
      </c>
      <c r="H123" s="11">
        <v>42</v>
      </c>
      <c r="I123" s="18">
        <f t="shared" si="17"/>
        <v>0</v>
      </c>
      <c r="J123" s="11"/>
      <c r="K123" s="12">
        <f t="shared" si="18"/>
        <v>0</v>
      </c>
      <c r="M123" s="113">
        <v>1250</v>
      </c>
    </row>
    <row r="124" spans="1:13" ht="15" x14ac:dyDescent="0.25">
      <c r="A124" s="153" t="s">
        <v>1572</v>
      </c>
      <c r="B124" s="5"/>
      <c r="C124" s="112">
        <f t="shared" si="16"/>
        <v>0</v>
      </c>
      <c r="H124" s="11">
        <v>43</v>
      </c>
      <c r="I124" s="18">
        <f t="shared" si="17"/>
        <v>0</v>
      </c>
      <c r="J124" s="11"/>
      <c r="K124" s="12">
        <f t="shared" si="18"/>
        <v>0</v>
      </c>
      <c r="M124" s="113">
        <v>1251</v>
      </c>
    </row>
    <row r="125" spans="1:13" ht="15" x14ac:dyDescent="0.25">
      <c r="A125" s="153" t="s">
        <v>1725</v>
      </c>
      <c r="B125" s="5"/>
      <c r="C125" s="112">
        <f t="shared" si="16"/>
        <v>0</v>
      </c>
      <c r="H125" s="11">
        <v>44</v>
      </c>
      <c r="I125" s="18">
        <f t="shared" si="17"/>
        <v>0</v>
      </c>
      <c r="J125" s="11"/>
      <c r="K125" s="12">
        <f t="shared" si="18"/>
        <v>0</v>
      </c>
      <c r="M125" s="113">
        <v>1252</v>
      </c>
    </row>
    <row r="126" spans="1:13" ht="15" x14ac:dyDescent="0.25">
      <c r="A126" s="153" t="s">
        <v>1726</v>
      </c>
      <c r="B126" s="5"/>
      <c r="C126" s="112">
        <f t="shared" si="16"/>
        <v>0</v>
      </c>
      <c r="H126" s="11">
        <v>45</v>
      </c>
      <c r="I126" s="18">
        <f t="shared" si="17"/>
        <v>0</v>
      </c>
      <c r="J126" s="11"/>
      <c r="K126" s="12">
        <f t="shared" si="18"/>
        <v>0</v>
      </c>
      <c r="M126" s="113">
        <v>1253</v>
      </c>
    </row>
    <row r="127" spans="1:13" ht="15" x14ac:dyDescent="0.25">
      <c r="A127" s="153" t="s">
        <v>1727</v>
      </c>
      <c r="B127" s="5"/>
      <c r="C127" s="112">
        <f t="shared" si="16"/>
        <v>0</v>
      </c>
      <c r="H127" s="11">
        <v>46</v>
      </c>
      <c r="I127" s="18">
        <f t="shared" si="17"/>
        <v>0</v>
      </c>
      <c r="J127" s="11"/>
      <c r="K127" s="12">
        <f t="shared" si="18"/>
        <v>0</v>
      </c>
      <c r="M127" s="113">
        <v>1254</v>
      </c>
    </row>
    <row r="128" spans="1:13" ht="15" x14ac:dyDescent="0.25">
      <c r="A128" s="153" t="s">
        <v>1728</v>
      </c>
      <c r="B128" s="5"/>
      <c r="C128" s="112">
        <f t="shared" si="16"/>
        <v>0</v>
      </c>
      <c r="H128" s="11">
        <v>47</v>
      </c>
      <c r="I128" s="18">
        <f t="shared" si="17"/>
        <v>0</v>
      </c>
      <c r="J128" s="11"/>
      <c r="K128" s="12">
        <f t="shared" si="18"/>
        <v>0</v>
      </c>
      <c r="M128" s="113">
        <v>1255</v>
      </c>
    </row>
    <row r="129" spans="1:13" ht="15" x14ac:dyDescent="0.25">
      <c r="A129" s="153" t="s">
        <v>1729</v>
      </c>
      <c r="B129" s="5"/>
      <c r="C129" s="112">
        <f t="shared" si="16"/>
        <v>0</v>
      </c>
      <c r="H129" s="11">
        <v>48</v>
      </c>
      <c r="I129" s="18">
        <f t="shared" si="17"/>
        <v>0</v>
      </c>
      <c r="J129" s="11"/>
      <c r="K129" s="12">
        <f t="shared" si="18"/>
        <v>0</v>
      </c>
      <c r="M129" s="113">
        <v>1256</v>
      </c>
    </row>
    <row r="130" spans="1:13" ht="15" x14ac:dyDescent="0.25">
      <c r="A130" s="153" t="s">
        <v>1730</v>
      </c>
      <c r="B130" s="5"/>
      <c r="C130" s="112">
        <f t="shared" si="16"/>
        <v>0</v>
      </c>
      <c r="H130" s="11">
        <v>49</v>
      </c>
      <c r="I130" s="18">
        <f t="shared" si="17"/>
        <v>0</v>
      </c>
      <c r="J130" s="11"/>
      <c r="K130" s="12">
        <f t="shared" si="18"/>
        <v>0</v>
      </c>
      <c r="M130" s="113">
        <v>1257</v>
      </c>
    </row>
    <row r="131" spans="1:13" ht="15" x14ac:dyDescent="0.25">
      <c r="A131" s="153" t="s">
        <v>1731</v>
      </c>
      <c r="B131" s="5"/>
      <c r="C131" s="112">
        <f t="shared" si="16"/>
        <v>0</v>
      </c>
      <c r="H131" s="11">
        <v>50</v>
      </c>
      <c r="I131" s="18">
        <f t="shared" si="17"/>
        <v>0</v>
      </c>
      <c r="J131" s="11"/>
      <c r="K131" s="12">
        <f t="shared" si="18"/>
        <v>0</v>
      </c>
      <c r="M131" s="113">
        <v>1258</v>
      </c>
    </row>
    <row r="132" spans="1:13" ht="15" x14ac:dyDescent="0.25">
      <c r="A132" s="153" t="s">
        <v>1732</v>
      </c>
      <c r="B132" s="5"/>
      <c r="C132" s="112">
        <f t="shared" si="16"/>
        <v>0</v>
      </c>
      <c r="H132" s="11">
        <v>51</v>
      </c>
      <c r="I132" s="18">
        <f t="shared" si="17"/>
        <v>0</v>
      </c>
      <c r="J132" s="11"/>
      <c r="K132" s="12">
        <f t="shared" si="18"/>
        <v>0</v>
      </c>
      <c r="M132" s="113">
        <v>1259</v>
      </c>
    </row>
    <row r="133" spans="1:13" ht="15" x14ac:dyDescent="0.25">
      <c r="A133" s="153" t="s">
        <v>1733</v>
      </c>
      <c r="B133" s="5"/>
      <c r="C133" s="112">
        <f t="shared" si="16"/>
        <v>0</v>
      </c>
      <c r="H133" s="11">
        <v>52</v>
      </c>
      <c r="I133" s="18">
        <f t="shared" si="17"/>
        <v>0</v>
      </c>
      <c r="J133" s="11"/>
      <c r="K133" s="12">
        <f t="shared" si="18"/>
        <v>0</v>
      </c>
      <c r="M133" s="113">
        <v>1260</v>
      </c>
    </row>
    <row r="134" spans="1:13" ht="15" x14ac:dyDescent="0.25">
      <c r="A134" s="153" t="s">
        <v>1734</v>
      </c>
      <c r="B134" s="5"/>
      <c r="C134" s="112">
        <f t="shared" si="16"/>
        <v>0</v>
      </c>
      <c r="H134" s="11">
        <v>53</v>
      </c>
      <c r="I134" s="18">
        <f t="shared" si="17"/>
        <v>0</v>
      </c>
      <c r="J134" s="11"/>
      <c r="K134" s="12">
        <f t="shared" si="18"/>
        <v>0</v>
      </c>
      <c r="M134" s="113">
        <v>1261</v>
      </c>
    </row>
    <row r="135" spans="1:13" ht="15" x14ac:dyDescent="0.25">
      <c r="A135" s="153" t="s">
        <v>1735</v>
      </c>
      <c r="B135" s="5"/>
      <c r="C135" s="112">
        <f t="shared" si="16"/>
        <v>0</v>
      </c>
      <c r="H135" s="11">
        <v>54</v>
      </c>
      <c r="I135" s="18">
        <f t="shared" si="17"/>
        <v>0</v>
      </c>
      <c r="J135" s="11"/>
      <c r="K135" s="12">
        <f t="shared" si="18"/>
        <v>0</v>
      </c>
      <c r="M135" s="113">
        <v>1262</v>
      </c>
    </row>
    <row r="136" spans="1:13" ht="15" x14ac:dyDescent="0.25">
      <c r="A136" s="153" t="s">
        <v>1736</v>
      </c>
      <c r="B136" s="5"/>
      <c r="C136" s="112">
        <f t="shared" si="16"/>
        <v>0</v>
      </c>
      <c r="H136" s="11">
        <v>55</v>
      </c>
      <c r="I136" s="18">
        <f t="shared" si="17"/>
        <v>0</v>
      </c>
      <c r="J136" s="11"/>
      <c r="K136" s="12">
        <f t="shared" si="18"/>
        <v>0</v>
      </c>
      <c r="M136" s="113">
        <v>1263</v>
      </c>
    </row>
    <row r="137" spans="1:13" ht="15" x14ac:dyDescent="0.25">
      <c r="A137" s="153" t="s">
        <v>1737</v>
      </c>
      <c r="B137" s="5"/>
      <c r="C137" s="112">
        <f t="shared" si="16"/>
        <v>0</v>
      </c>
      <c r="H137" s="11">
        <v>56</v>
      </c>
      <c r="I137" s="18">
        <f t="shared" si="17"/>
        <v>0</v>
      </c>
      <c r="J137" s="11"/>
      <c r="K137" s="12">
        <f t="shared" si="18"/>
        <v>0</v>
      </c>
      <c r="M137" s="113">
        <v>1264</v>
      </c>
    </row>
    <row r="138" spans="1:13" ht="15" x14ac:dyDescent="0.25">
      <c r="A138" s="153" t="s">
        <v>1738</v>
      </c>
      <c r="B138" s="5"/>
      <c r="C138" s="112">
        <f t="shared" si="16"/>
        <v>0</v>
      </c>
      <c r="H138" s="11">
        <v>57</v>
      </c>
      <c r="I138" s="18">
        <f t="shared" si="17"/>
        <v>0</v>
      </c>
      <c r="J138" s="11"/>
      <c r="K138" s="12">
        <f t="shared" si="18"/>
        <v>0</v>
      </c>
      <c r="M138" s="113">
        <v>1265</v>
      </c>
    </row>
    <row r="139" spans="1:13" ht="15" x14ac:dyDescent="0.25">
      <c r="A139" s="153" t="s">
        <v>1739</v>
      </c>
      <c r="B139" s="5"/>
      <c r="C139" s="112">
        <f t="shared" si="16"/>
        <v>0</v>
      </c>
      <c r="D139" s="165" t="s">
        <v>30</v>
      </c>
      <c r="E139" s="165"/>
      <c r="F139" s="166">
        <f>D57</f>
        <v>0</v>
      </c>
      <c r="G139" s="166"/>
      <c r="H139" s="11">
        <v>58</v>
      </c>
      <c r="I139" s="18">
        <f t="shared" si="17"/>
        <v>0</v>
      </c>
      <c r="J139" s="11"/>
      <c r="K139" s="12">
        <f t="shared" si="18"/>
        <v>0</v>
      </c>
      <c r="M139" s="113">
        <v>1266</v>
      </c>
    </row>
    <row r="140" spans="1:13" ht="15" x14ac:dyDescent="0.25">
      <c r="A140" s="153" t="s">
        <v>1740</v>
      </c>
      <c r="B140" s="5"/>
      <c r="C140" s="112">
        <f t="shared" si="16"/>
        <v>0</v>
      </c>
      <c r="D140" s="165"/>
      <c r="E140" s="165"/>
      <c r="F140" s="166"/>
      <c r="G140" s="166"/>
      <c r="H140" s="11">
        <v>59</v>
      </c>
      <c r="I140" s="18">
        <f t="shared" si="17"/>
        <v>0</v>
      </c>
      <c r="J140" s="11"/>
      <c r="K140" s="12">
        <f t="shared" si="18"/>
        <v>0</v>
      </c>
      <c r="M140" s="113">
        <v>1267</v>
      </c>
    </row>
    <row r="141" spans="1:13" ht="15" x14ac:dyDescent="0.25">
      <c r="A141" s="153" t="s">
        <v>1566</v>
      </c>
      <c r="B141" s="5"/>
      <c r="C141" s="112">
        <f t="shared" si="16"/>
        <v>0</v>
      </c>
      <c r="D141" s="166" t="s">
        <v>32</v>
      </c>
      <c r="E141" s="166"/>
      <c r="F141" s="167">
        <f>SUM(B82:B193)</f>
        <v>0</v>
      </c>
      <c r="G141" s="168"/>
      <c r="H141" s="11">
        <v>60</v>
      </c>
      <c r="I141" s="18">
        <f t="shared" si="17"/>
        <v>0</v>
      </c>
      <c r="J141" s="11"/>
      <c r="K141" s="12">
        <f t="shared" si="18"/>
        <v>0</v>
      </c>
      <c r="M141" s="113">
        <v>1268</v>
      </c>
    </row>
    <row r="142" spans="1:13" ht="15" x14ac:dyDescent="0.25">
      <c r="A142" s="153" t="s">
        <v>1741</v>
      </c>
      <c r="B142" s="5"/>
      <c r="C142" s="112">
        <f t="shared" si="16"/>
        <v>0</v>
      </c>
      <c r="D142" s="166"/>
      <c r="E142" s="166"/>
      <c r="F142" s="168"/>
      <c r="G142" s="168"/>
      <c r="H142" s="11">
        <v>61</v>
      </c>
      <c r="I142" s="18">
        <f t="shared" si="17"/>
        <v>0</v>
      </c>
      <c r="J142" s="11"/>
      <c r="K142" s="12">
        <f t="shared" si="18"/>
        <v>0</v>
      </c>
      <c r="M142" s="113">
        <v>1269</v>
      </c>
    </row>
    <row r="143" spans="1:13" ht="15" x14ac:dyDescent="0.25">
      <c r="A143" s="153" t="s">
        <v>290</v>
      </c>
      <c r="B143" s="5"/>
      <c r="C143" s="112">
        <f t="shared" si="16"/>
        <v>0</v>
      </c>
      <c r="D143" s="166" t="s">
        <v>31</v>
      </c>
      <c r="E143" s="166"/>
      <c r="F143" s="169">
        <f>F93</f>
        <v>0</v>
      </c>
      <c r="G143" s="169"/>
      <c r="H143" s="11">
        <v>62</v>
      </c>
      <c r="I143" s="18">
        <f t="shared" si="17"/>
        <v>0</v>
      </c>
      <c r="J143" s="11"/>
      <c r="K143" s="12">
        <f t="shared" si="18"/>
        <v>0</v>
      </c>
      <c r="M143" s="113">
        <v>1270</v>
      </c>
    </row>
    <row r="144" spans="1:13" ht="15" x14ac:dyDescent="0.25">
      <c r="A144" s="153" t="s">
        <v>169</v>
      </c>
      <c r="B144" s="5"/>
      <c r="C144" s="112">
        <f t="shared" si="16"/>
        <v>0</v>
      </c>
      <c r="D144" s="166"/>
      <c r="E144" s="166"/>
      <c r="F144" s="169"/>
      <c r="G144" s="169"/>
      <c r="H144" s="11">
        <v>63</v>
      </c>
      <c r="I144" s="18">
        <f t="shared" si="17"/>
        <v>0</v>
      </c>
      <c r="J144" s="11"/>
      <c r="K144" s="12">
        <f t="shared" si="18"/>
        <v>0</v>
      </c>
      <c r="M144" s="113">
        <v>1271</v>
      </c>
    </row>
    <row r="145" spans="1:13" ht="15" x14ac:dyDescent="0.25">
      <c r="A145" s="153" t="s">
        <v>1742</v>
      </c>
      <c r="B145" s="5"/>
      <c r="C145" s="112">
        <f t="shared" si="16"/>
        <v>0</v>
      </c>
      <c r="H145" s="11">
        <v>64</v>
      </c>
      <c r="I145" s="18">
        <f t="shared" si="17"/>
        <v>0</v>
      </c>
      <c r="J145" s="11"/>
      <c r="K145" s="12">
        <f t="shared" si="18"/>
        <v>0</v>
      </c>
      <c r="M145" s="113">
        <v>1272</v>
      </c>
    </row>
    <row r="146" spans="1:13" ht="15" x14ac:dyDescent="0.25">
      <c r="A146" s="153" t="s">
        <v>1743</v>
      </c>
      <c r="B146" s="5"/>
      <c r="C146" s="112">
        <f t="shared" ref="C146:C194" si="19">IF(IF(B146&gt;0,IF(K147&lt;=$F$89,B146,$F$89-K146),0)&lt;0,0,IF(B146&gt;0,IF(K147&lt;=$F$89,B146,$F$89-K146),0))</f>
        <v>0</v>
      </c>
      <c r="H146" s="11">
        <v>65</v>
      </c>
      <c r="I146" s="18">
        <f t="shared" si="17"/>
        <v>0</v>
      </c>
      <c r="J146" s="11"/>
      <c r="K146" s="12">
        <f t="shared" si="18"/>
        <v>0</v>
      </c>
      <c r="M146" s="113">
        <v>1273</v>
      </c>
    </row>
    <row r="147" spans="1:13" ht="15" x14ac:dyDescent="0.25">
      <c r="A147" s="153" t="s">
        <v>1744</v>
      </c>
      <c r="B147" s="5"/>
      <c r="C147" s="112">
        <f t="shared" si="19"/>
        <v>0</v>
      </c>
      <c r="H147" s="11">
        <v>66</v>
      </c>
      <c r="I147" s="18">
        <f t="shared" ref="I147:I193" si="20">B146-C146</f>
        <v>0</v>
      </c>
      <c r="J147" s="11"/>
      <c r="K147" s="12">
        <f t="shared" si="18"/>
        <v>0</v>
      </c>
      <c r="M147" s="113">
        <v>1274</v>
      </c>
    </row>
    <row r="148" spans="1:13" ht="15" x14ac:dyDescent="0.25">
      <c r="A148" s="153" t="s">
        <v>151</v>
      </c>
      <c r="B148" s="5"/>
      <c r="C148" s="112">
        <f t="shared" si="19"/>
        <v>0</v>
      </c>
      <c r="H148" s="11">
        <v>67</v>
      </c>
      <c r="I148" s="18">
        <f t="shared" si="20"/>
        <v>0</v>
      </c>
      <c r="J148" s="11"/>
      <c r="K148" s="12">
        <f t="shared" ref="K148:K195" si="21">K147+B147</f>
        <v>0</v>
      </c>
      <c r="M148" s="113">
        <v>1275</v>
      </c>
    </row>
    <row r="149" spans="1:13" ht="15" x14ac:dyDescent="0.25">
      <c r="A149" s="153" t="s">
        <v>1745</v>
      </c>
      <c r="B149" s="5"/>
      <c r="C149" s="112">
        <f t="shared" si="19"/>
        <v>0</v>
      </c>
      <c r="H149" s="11">
        <v>68</v>
      </c>
      <c r="I149" s="18">
        <f t="shared" si="20"/>
        <v>0</v>
      </c>
      <c r="J149" s="11"/>
      <c r="K149" s="12">
        <f t="shared" si="21"/>
        <v>0</v>
      </c>
      <c r="M149" s="113">
        <v>1276</v>
      </c>
    </row>
    <row r="150" spans="1:13" ht="15" x14ac:dyDescent="0.25">
      <c r="A150" s="153" t="s">
        <v>1746</v>
      </c>
      <c r="B150" s="5"/>
      <c r="C150" s="112">
        <f t="shared" si="19"/>
        <v>0</v>
      </c>
      <c r="H150" s="11">
        <v>69</v>
      </c>
      <c r="I150" s="18">
        <f t="shared" si="20"/>
        <v>0</v>
      </c>
      <c r="J150" s="11"/>
      <c r="K150" s="12">
        <f t="shared" si="21"/>
        <v>0</v>
      </c>
      <c r="M150" s="113">
        <v>1277</v>
      </c>
    </row>
    <row r="151" spans="1:13" ht="15" x14ac:dyDescent="0.25">
      <c r="A151" s="153" t="s">
        <v>154</v>
      </c>
      <c r="B151" s="5"/>
      <c r="C151" s="112">
        <f t="shared" si="19"/>
        <v>0</v>
      </c>
      <c r="H151" s="11">
        <v>70</v>
      </c>
      <c r="I151" s="18">
        <f t="shared" si="20"/>
        <v>0</v>
      </c>
      <c r="J151" s="11"/>
      <c r="K151" s="12">
        <f t="shared" si="21"/>
        <v>0</v>
      </c>
      <c r="M151" s="113">
        <v>1278</v>
      </c>
    </row>
    <row r="152" spans="1:13" ht="15" x14ac:dyDescent="0.25">
      <c r="A152" s="153" t="s">
        <v>1747</v>
      </c>
      <c r="B152" s="5"/>
      <c r="C152" s="112">
        <f t="shared" si="19"/>
        <v>0</v>
      </c>
      <c r="H152" s="11">
        <v>71</v>
      </c>
      <c r="I152" s="18">
        <f t="shared" si="20"/>
        <v>0</v>
      </c>
      <c r="J152" s="11"/>
      <c r="K152" s="12">
        <f t="shared" si="21"/>
        <v>0</v>
      </c>
      <c r="M152" s="113">
        <v>1279</v>
      </c>
    </row>
    <row r="153" spans="1:13" ht="15" x14ac:dyDescent="0.25">
      <c r="A153" s="153" t="s">
        <v>1748</v>
      </c>
      <c r="B153" s="5"/>
      <c r="C153" s="112">
        <f t="shared" si="19"/>
        <v>0</v>
      </c>
      <c r="H153" s="11">
        <v>72</v>
      </c>
      <c r="I153" s="18">
        <f t="shared" si="20"/>
        <v>0</v>
      </c>
      <c r="J153" s="11"/>
      <c r="K153" s="12">
        <f t="shared" si="21"/>
        <v>0</v>
      </c>
      <c r="M153" s="113">
        <v>1280</v>
      </c>
    </row>
    <row r="154" spans="1:13" ht="15" x14ac:dyDescent="0.25">
      <c r="A154" s="153" t="s">
        <v>1749</v>
      </c>
      <c r="B154" s="5"/>
      <c r="C154" s="112">
        <f t="shared" si="19"/>
        <v>0</v>
      </c>
      <c r="H154" s="11">
        <v>73</v>
      </c>
      <c r="I154" s="18">
        <f t="shared" si="20"/>
        <v>0</v>
      </c>
      <c r="J154" s="11"/>
      <c r="K154" s="12">
        <f t="shared" si="21"/>
        <v>0</v>
      </c>
      <c r="M154" s="113">
        <v>1281</v>
      </c>
    </row>
    <row r="155" spans="1:13" ht="15" x14ac:dyDescent="0.25">
      <c r="A155" s="153" t="s">
        <v>258</v>
      </c>
      <c r="B155" s="5"/>
      <c r="C155" s="112">
        <f t="shared" si="19"/>
        <v>0</v>
      </c>
      <c r="H155" s="11">
        <v>74</v>
      </c>
      <c r="I155" s="18">
        <f t="shared" si="20"/>
        <v>0</v>
      </c>
      <c r="J155" s="11"/>
      <c r="K155" s="12">
        <f t="shared" si="21"/>
        <v>0</v>
      </c>
      <c r="M155" s="113">
        <v>1282</v>
      </c>
    </row>
    <row r="156" spans="1:13" ht="15" x14ac:dyDescent="0.25">
      <c r="A156" s="153" t="s">
        <v>1548</v>
      </c>
      <c r="B156" s="5"/>
      <c r="C156" s="112">
        <f t="shared" si="19"/>
        <v>0</v>
      </c>
      <c r="H156" s="11">
        <v>75</v>
      </c>
      <c r="I156" s="18">
        <f t="shared" si="20"/>
        <v>0</v>
      </c>
      <c r="J156" s="11"/>
      <c r="K156" s="12">
        <f t="shared" si="21"/>
        <v>0</v>
      </c>
      <c r="M156" s="113">
        <v>1283</v>
      </c>
    </row>
    <row r="157" spans="1:13" ht="15" x14ac:dyDescent="0.25">
      <c r="A157" s="153" t="s">
        <v>1750</v>
      </c>
      <c r="B157" s="5"/>
      <c r="C157" s="112">
        <f t="shared" si="19"/>
        <v>0</v>
      </c>
      <c r="H157" s="11">
        <v>76</v>
      </c>
      <c r="I157" s="18">
        <f t="shared" si="20"/>
        <v>0</v>
      </c>
      <c r="J157" s="11"/>
      <c r="K157" s="12">
        <f t="shared" si="21"/>
        <v>0</v>
      </c>
      <c r="M157" s="113">
        <v>1284</v>
      </c>
    </row>
    <row r="158" spans="1:13" ht="15" x14ac:dyDescent="0.25">
      <c r="A158" s="153" t="s">
        <v>1751</v>
      </c>
      <c r="B158" s="5"/>
      <c r="C158" s="112">
        <f t="shared" si="19"/>
        <v>0</v>
      </c>
      <c r="H158" s="11">
        <v>77</v>
      </c>
      <c r="I158" s="18">
        <f t="shared" si="20"/>
        <v>0</v>
      </c>
      <c r="J158" s="11"/>
      <c r="K158" s="12">
        <f t="shared" si="21"/>
        <v>0</v>
      </c>
      <c r="M158" s="113">
        <v>1285</v>
      </c>
    </row>
    <row r="159" spans="1:13" ht="15" x14ac:dyDescent="0.25">
      <c r="A159" s="153" t="s">
        <v>148</v>
      </c>
      <c r="B159" s="5"/>
      <c r="C159" s="112">
        <f t="shared" si="19"/>
        <v>0</v>
      </c>
      <c r="H159" s="11">
        <v>78</v>
      </c>
      <c r="I159" s="18">
        <f t="shared" si="20"/>
        <v>0</v>
      </c>
      <c r="K159" s="12">
        <f t="shared" si="21"/>
        <v>0</v>
      </c>
      <c r="M159" s="113">
        <v>1286</v>
      </c>
    </row>
    <row r="160" spans="1:13" ht="15" x14ac:dyDescent="0.25">
      <c r="A160" s="153" t="s">
        <v>1752</v>
      </c>
      <c r="B160" s="5"/>
      <c r="C160" s="112">
        <f t="shared" si="19"/>
        <v>0</v>
      </c>
      <c r="H160" s="11">
        <v>79</v>
      </c>
      <c r="I160" s="18">
        <f t="shared" si="20"/>
        <v>0</v>
      </c>
      <c r="K160" s="12">
        <f t="shared" si="21"/>
        <v>0</v>
      </c>
      <c r="M160" s="113">
        <v>1287</v>
      </c>
    </row>
    <row r="161" spans="1:13" ht="15" x14ac:dyDescent="0.25">
      <c r="A161" s="153" t="s">
        <v>1753</v>
      </c>
      <c r="B161" s="5"/>
      <c r="C161" s="112">
        <f t="shared" si="19"/>
        <v>0</v>
      </c>
      <c r="H161" s="11">
        <v>80</v>
      </c>
      <c r="I161" s="18">
        <f t="shared" si="20"/>
        <v>0</v>
      </c>
      <c r="J161" s="11"/>
      <c r="K161" s="12">
        <f t="shared" si="21"/>
        <v>0</v>
      </c>
      <c r="M161" s="113">
        <v>1288</v>
      </c>
    </row>
    <row r="162" spans="1:13" ht="15" x14ac:dyDescent="0.25">
      <c r="A162" s="153" t="s">
        <v>1568</v>
      </c>
      <c r="B162" s="5"/>
      <c r="C162" s="112">
        <f t="shared" si="19"/>
        <v>0</v>
      </c>
      <c r="H162" s="11">
        <v>81</v>
      </c>
      <c r="I162" s="18">
        <f t="shared" si="20"/>
        <v>0</v>
      </c>
      <c r="K162" s="12">
        <f t="shared" si="21"/>
        <v>0</v>
      </c>
      <c r="M162" s="113">
        <v>1289</v>
      </c>
    </row>
    <row r="163" spans="1:13" ht="15" x14ac:dyDescent="0.25">
      <c r="A163" s="153" t="s">
        <v>133</v>
      </c>
      <c r="B163" s="5"/>
      <c r="C163" s="112">
        <f t="shared" si="19"/>
        <v>0</v>
      </c>
      <c r="H163" s="11">
        <v>82</v>
      </c>
      <c r="I163" s="18">
        <f t="shared" si="20"/>
        <v>0</v>
      </c>
      <c r="K163" s="12">
        <f t="shared" si="21"/>
        <v>0</v>
      </c>
      <c r="M163" s="113">
        <v>1290</v>
      </c>
    </row>
    <row r="164" spans="1:13" ht="15" x14ac:dyDescent="0.25">
      <c r="A164" s="153" t="s">
        <v>1570</v>
      </c>
      <c r="B164" s="5"/>
      <c r="C164" s="112">
        <f t="shared" si="19"/>
        <v>0</v>
      </c>
      <c r="H164" s="11">
        <v>83</v>
      </c>
      <c r="I164" s="18">
        <f t="shared" si="20"/>
        <v>0</v>
      </c>
      <c r="J164" s="11"/>
      <c r="K164" s="12">
        <f t="shared" si="21"/>
        <v>0</v>
      </c>
      <c r="M164" s="113">
        <v>1291</v>
      </c>
    </row>
    <row r="165" spans="1:13" ht="15" x14ac:dyDescent="0.25">
      <c r="A165" s="153" t="s">
        <v>1754</v>
      </c>
      <c r="B165" s="5"/>
      <c r="C165" s="112">
        <f t="shared" si="19"/>
        <v>0</v>
      </c>
      <c r="H165" s="11">
        <v>84</v>
      </c>
      <c r="I165" s="18">
        <f t="shared" si="20"/>
        <v>0</v>
      </c>
      <c r="K165" s="12">
        <f t="shared" si="21"/>
        <v>0</v>
      </c>
      <c r="M165" s="113">
        <v>1292</v>
      </c>
    </row>
    <row r="166" spans="1:13" ht="15" x14ac:dyDescent="0.25">
      <c r="A166" s="153" t="s">
        <v>1755</v>
      </c>
      <c r="B166" s="5"/>
      <c r="C166" s="112">
        <f t="shared" si="19"/>
        <v>0</v>
      </c>
      <c r="H166" s="11">
        <v>85</v>
      </c>
      <c r="I166" s="18">
        <f t="shared" si="20"/>
        <v>0</v>
      </c>
      <c r="K166" s="12">
        <f t="shared" si="21"/>
        <v>0</v>
      </c>
      <c r="M166" s="113">
        <v>1293</v>
      </c>
    </row>
    <row r="167" spans="1:13" ht="15" x14ac:dyDescent="0.25">
      <c r="A167" s="153" t="s">
        <v>300</v>
      </c>
      <c r="B167" s="5"/>
      <c r="C167" s="112">
        <f t="shared" si="19"/>
        <v>0</v>
      </c>
      <c r="H167" s="11">
        <v>86</v>
      </c>
      <c r="I167" s="18">
        <f t="shared" si="20"/>
        <v>0</v>
      </c>
      <c r="J167" s="11"/>
      <c r="K167" s="12">
        <f t="shared" si="21"/>
        <v>0</v>
      </c>
      <c r="M167" s="113">
        <v>1294</v>
      </c>
    </row>
    <row r="168" spans="1:13" ht="15" x14ac:dyDescent="0.25">
      <c r="A168" s="153" t="s">
        <v>1756</v>
      </c>
      <c r="B168" s="5"/>
      <c r="C168" s="112">
        <f t="shared" si="19"/>
        <v>0</v>
      </c>
      <c r="H168" s="11">
        <v>87</v>
      </c>
      <c r="I168" s="18">
        <f t="shared" si="20"/>
        <v>0</v>
      </c>
      <c r="K168" s="12">
        <f t="shared" si="21"/>
        <v>0</v>
      </c>
      <c r="M168" s="113">
        <v>1295</v>
      </c>
    </row>
    <row r="169" spans="1:13" ht="15" x14ac:dyDescent="0.25">
      <c r="A169" s="153" t="s">
        <v>1757</v>
      </c>
      <c r="B169" s="5"/>
      <c r="C169" s="112">
        <f t="shared" si="19"/>
        <v>0</v>
      </c>
      <c r="H169" s="11">
        <v>88</v>
      </c>
      <c r="I169" s="18">
        <f t="shared" si="20"/>
        <v>0</v>
      </c>
      <c r="K169" s="12">
        <f t="shared" si="21"/>
        <v>0</v>
      </c>
      <c r="M169" s="113">
        <v>1296</v>
      </c>
    </row>
    <row r="170" spans="1:13" ht="15" x14ac:dyDescent="0.25">
      <c r="A170" s="153" t="s">
        <v>1589</v>
      </c>
      <c r="B170" s="5"/>
      <c r="C170" s="112">
        <f t="shared" si="19"/>
        <v>0</v>
      </c>
      <c r="H170" s="11">
        <v>89</v>
      </c>
      <c r="I170" s="18">
        <f t="shared" si="20"/>
        <v>0</v>
      </c>
      <c r="J170" s="11"/>
      <c r="K170" s="12">
        <f t="shared" si="21"/>
        <v>0</v>
      </c>
      <c r="M170" s="113">
        <v>1297</v>
      </c>
    </row>
    <row r="171" spans="1:13" ht="15" x14ac:dyDescent="0.25">
      <c r="A171" s="153" t="s">
        <v>1758</v>
      </c>
      <c r="B171" s="5"/>
      <c r="C171" s="112">
        <f t="shared" si="19"/>
        <v>0</v>
      </c>
      <c r="H171" s="11">
        <v>90</v>
      </c>
      <c r="I171" s="18">
        <f t="shared" si="20"/>
        <v>0</v>
      </c>
      <c r="K171" s="12">
        <f t="shared" si="21"/>
        <v>0</v>
      </c>
      <c r="M171" s="113">
        <v>1298</v>
      </c>
    </row>
    <row r="172" spans="1:13" ht="15" x14ac:dyDescent="0.25">
      <c r="A172" s="153" t="s">
        <v>1759</v>
      </c>
      <c r="B172" s="5"/>
      <c r="C172" s="112">
        <f t="shared" si="19"/>
        <v>0</v>
      </c>
      <c r="H172" s="11">
        <v>91</v>
      </c>
      <c r="I172" s="18">
        <f t="shared" si="20"/>
        <v>0</v>
      </c>
      <c r="K172" s="12">
        <f t="shared" si="21"/>
        <v>0</v>
      </c>
      <c r="M172" s="113">
        <v>1299</v>
      </c>
    </row>
    <row r="173" spans="1:13" ht="15" x14ac:dyDescent="0.25">
      <c r="A173" s="153" t="s">
        <v>1760</v>
      </c>
      <c r="B173" s="5"/>
      <c r="C173" s="112">
        <f t="shared" si="19"/>
        <v>0</v>
      </c>
      <c r="H173" s="11">
        <v>92</v>
      </c>
      <c r="I173" s="18">
        <f t="shared" si="20"/>
        <v>0</v>
      </c>
      <c r="J173" s="11"/>
      <c r="K173" s="12">
        <f t="shared" si="21"/>
        <v>0</v>
      </c>
      <c r="M173" s="113">
        <v>1300</v>
      </c>
    </row>
    <row r="174" spans="1:13" ht="15" x14ac:dyDescent="0.25">
      <c r="A174" s="153" t="s">
        <v>1761</v>
      </c>
      <c r="B174" s="5"/>
      <c r="C174" s="112">
        <f t="shared" si="19"/>
        <v>0</v>
      </c>
      <c r="H174" s="11">
        <v>93</v>
      </c>
      <c r="I174" s="18">
        <f t="shared" si="20"/>
        <v>0</v>
      </c>
      <c r="K174" s="12">
        <f t="shared" si="21"/>
        <v>0</v>
      </c>
      <c r="M174" s="113">
        <v>1301</v>
      </c>
    </row>
    <row r="175" spans="1:13" ht="15" x14ac:dyDescent="0.25">
      <c r="A175" s="153" t="s">
        <v>1579</v>
      </c>
      <c r="B175" s="5"/>
      <c r="C175" s="112">
        <f t="shared" si="19"/>
        <v>0</v>
      </c>
      <c r="H175" s="11">
        <v>94</v>
      </c>
      <c r="I175" s="18">
        <f t="shared" si="20"/>
        <v>0</v>
      </c>
      <c r="K175" s="12">
        <f t="shared" si="21"/>
        <v>0</v>
      </c>
      <c r="M175" s="113">
        <v>1302</v>
      </c>
    </row>
    <row r="176" spans="1:13" ht="15" x14ac:dyDescent="0.25">
      <c r="A176" s="153" t="s">
        <v>1762</v>
      </c>
      <c r="B176" s="5"/>
      <c r="C176" s="112">
        <f t="shared" si="19"/>
        <v>0</v>
      </c>
      <c r="H176" s="11">
        <v>95</v>
      </c>
      <c r="I176" s="18">
        <f t="shared" si="20"/>
        <v>0</v>
      </c>
      <c r="K176" s="12">
        <f t="shared" si="21"/>
        <v>0</v>
      </c>
      <c r="M176" s="113">
        <v>1303</v>
      </c>
    </row>
    <row r="177" spans="1:13" ht="15" x14ac:dyDescent="0.25">
      <c r="A177" s="153" t="s">
        <v>1594</v>
      </c>
      <c r="B177" s="5"/>
      <c r="C177" s="112">
        <f t="shared" si="19"/>
        <v>0</v>
      </c>
      <c r="H177" s="11">
        <v>96</v>
      </c>
      <c r="I177" s="18">
        <f t="shared" si="20"/>
        <v>0</v>
      </c>
      <c r="K177" s="12">
        <f t="shared" si="21"/>
        <v>0</v>
      </c>
      <c r="M177" s="113">
        <v>1304</v>
      </c>
    </row>
    <row r="178" spans="1:13" ht="15" x14ac:dyDescent="0.25">
      <c r="A178" s="153" t="s">
        <v>299</v>
      </c>
      <c r="B178" s="5"/>
      <c r="C178" s="112">
        <f t="shared" si="19"/>
        <v>0</v>
      </c>
      <c r="H178" s="11">
        <v>97</v>
      </c>
      <c r="I178" s="18">
        <f t="shared" si="20"/>
        <v>0</v>
      </c>
      <c r="K178" s="12">
        <f t="shared" si="21"/>
        <v>0</v>
      </c>
      <c r="M178" s="113">
        <v>1305</v>
      </c>
    </row>
    <row r="179" spans="1:13" ht="15" x14ac:dyDescent="0.25">
      <c r="A179" s="153" t="s">
        <v>1763</v>
      </c>
      <c r="B179" s="5"/>
      <c r="C179" s="112">
        <f t="shared" si="19"/>
        <v>0</v>
      </c>
      <c r="H179" s="11">
        <v>98</v>
      </c>
      <c r="I179" s="18">
        <f t="shared" si="20"/>
        <v>0</v>
      </c>
      <c r="K179" s="12">
        <f t="shared" si="21"/>
        <v>0</v>
      </c>
      <c r="M179" s="113">
        <v>1306</v>
      </c>
    </row>
    <row r="180" spans="1:13" ht="15" x14ac:dyDescent="0.25">
      <c r="A180" s="153" t="s">
        <v>1764</v>
      </c>
      <c r="B180" s="5"/>
      <c r="C180" s="112">
        <f t="shared" si="19"/>
        <v>0</v>
      </c>
      <c r="H180" s="11">
        <v>99</v>
      </c>
      <c r="I180" s="18">
        <f t="shared" si="20"/>
        <v>0</v>
      </c>
      <c r="K180" s="12">
        <f t="shared" si="21"/>
        <v>0</v>
      </c>
      <c r="M180" s="113">
        <v>1307</v>
      </c>
    </row>
    <row r="181" spans="1:13" ht="15" x14ac:dyDescent="0.25">
      <c r="A181" s="153" t="s">
        <v>1765</v>
      </c>
      <c r="B181" s="5"/>
      <c r="C181" s="112">
        <f t="shared" si="19"/>
        <v>0</v>
      </c>
      <c r="H181" s="11">
        <v>100</v>
      </c>
      <c r="I181" s="18">
        <f t="shared" si="20"/>
        <v>0</v>
      </c>
      <c r="K181" s="12">
        <f t="shared" si="21"/>
        <v>0</v>
      </c>
      <c r="M181" s="113">
        <v>1308</v>
      </c>
    </row>
    <row r="182" spans="1:13" ht="15" hidden="1" x14ac:dyDescent="0.2">
      <c r="A182" s="120"/>
      <c r="B182" s="5"/>
      <c r="C182" s="112">
        <f t="shared" si="19"/>
        <v>0</v>
      </c>
      <c r="H182" s="11">
        <v>101</v>
      </c>
      <c r="I182" s="18">
        <f t="shared" si="20"/>
        <v>0</v>
      </c>
      <c r="K182" s="12">
        <f t="shared" si="21"/>
        <v>0</v>
      </c>
      <c r="M182" s="113">
        <v>1309</v>
      </c>
    </row>
    <row r="183" spans="1:13" ht="15" hidden="1" x14ac:dyDescent="0.2">
      <c r="A183" s="120"/>
      <c r="B183" s="5"/>
      <c r="C183" s="112">
        <f t="shared" si="19"/>
        <v>0</v>
      </c>
      <c r="H183" s="11">
        <v>102</v>
      </c>
      <c r="I183" s="18">
        <f t="shared" si="20"/>
        <v>0</v>
      </c>
      <c r="K183" s="12">
        <f t="shared" si="21"/>
        <v>0</v>
      </c>
      <c r="M183" s="113">
        <v>1310</v>
      </c>
    </row>
    <row r="184" spans="1:13" ht="15" hidden="1" x14ac:dyDescent="0.2">
      <c r="A184" s="120"/>
      <c r="B184" s="5"/>
      <c r="C184" s="112">
        <f t="shared" si="19"/>
        <v>0</v>
      </c>
      <c r="H184" s="11">
        <v>103</v>
      </c>
      <c r="I184" s="18">
        <f t="shared" si="20"/>
        <v>0</v>
      </c>
      <c r="K184" s="12">
        <f t="shared" si="21"/>
        <v>0</v>
      </c>
      <c r="M184" s="113">
        <v>1311</v>
      </c>
    </row>
    <row r="185" spans="1:13" ht="15" hidden="1" x14ac:dyDescent="0.2">
      <c r="A185" s="120"/>
      <c r="B185" s="5"/>
      <c r="C185" s="112">
        <f t="shared" si="19"/>
        <v>0</v>
      </c>
      <c r="H185" s="11">
        <v>104</v>
      </c>
      <c r="I185" s="18">
        <f t="shared" si="20"/>
        <v>0</v>
      </c>
      <c r="K185" s="12">
        <f t="shared" si="21"/>
        <v>0</v>
      </c>
      <c r="M185" s="113">
        <v>1312</v>
      </c>
    </row>
    <row r="186" spans="1:13" ht="15" hidden="1" x14ac:dyDescent="0.2">
      <c r="A186" s="120"/>
      <c r="B186" s="5"/>
      <c r="C186" s="112">
        <f t="shared" si="19"/>
        <v>0</v>
      </c>
      <c r="H186" s="11">
        <v>105</v>
      </c>
      <c r="I186" s="18">
        <f t="shared" si="20"/>
        <v>0</v>
      </c>
      <c r="K186" s="12">
        <f t="shared" si="21"/>
        <v>0</v>
      </c>
      <c r="M186" s="113">
        <v>1313</v>
      </c>
    </row>
    <row r="187" spans="1:13" ht="15" hidden="1" x14ac:dyDescent="0.2">
      <c r="A187" s="120"/>
      <c r="B187" s="5"/>
      <c r="C187" s="112">
        <f t="shared" si="19"/>
        <v>0</v>
      </c>
      <c r="H187" s="11">
        <v>106</v>
      </c>
      <c r="I187" s="18">
        <f t="shared" si="20"/>
        <v>0</v>
      </c>
      <c r="K187" s="12">
        <f t="shared" si="21"/>
        <v>0</v>
      </c>
      <c r="M187" s="113">
        <v>1314</v>
      </c>
    </row>
    <row r="188" spans="1:13" ht="15" hidden="1" x14ac:dyDescent="0.2">
      <c r="A188" s="111"/>
      <c r="B188" s="5"/>
      <c r="C188" s="112">
        <f t="shared" si="19"/>
        <v>0</v>
      </c>
      <c r="H188" s="11">
        <v>107</v>
      </c>
      <c r="I188" s="18">
        <f t="shared" si="20"/>
        <v>0</v>
      </c>
      <c r="K188" s="12">
        <f t="shared" si="21"/>
        <v>0</v>
      </c>
      <c r="M188" s="113">
        <v>1315</v>
      </c>
    </row>
    <row r="189" spans="1:13" ht="15" hidden="1" x14ac:dyDescent="0.2">
      <c r="A189" s="111"/>
      <c r="B189" s="5"/>
      <c r="C189" s="112">
        <f t="shared" si="19"/>
        <v>0</v>
      </c>
      <c r="H189" s="11">
        <v>108</v>
      </c>
      <c r="I189" s="18">
        <f t="shared" si="20"/>
        <v>0</v>
      </c>
      <c r="K189" s="12">
        <f t="shared" si="21"/>
        <v>0</v>
      </c>
      <c r="M189" s="113">
        <v>1316</v>
      </c>
    </row>
    <row r="190" spans="1:13" ht="15" hidden="1" x14ac:dyDescent="0.2">
      <c r="A190" s="111"/>
      <c r="B190" s="5"/>
      <c r="C190" s="112">
        <f t="shared" si="19"/>
        <v>0</v>
      </c>
      <c r="H190" s="11">
        <v>109</v>
      </c>
      <c r="I190" s="18">
        <f t="shared" si="20"/>
        <v>0</v>
      </c>
      <c r="K190" s="12">
        <f t="shared" si="21"/>
        <v>0</v>
      </c>
      <c r="M190" s="113">
        <v>1317</v>
      </c>
    </row>
    <row r="191" spans="1:13" ht="15" hidden="1" x14ac:dyDescent="0.2">
      <c r="A191" s="111"/>
      <c r="B191" s="5"/>
      <c r="C191" s="112">
        <f t="shared" si="19"/>
        <v>0</v>
      </c>
      <c r="H191" s="11">
        <v>110</v>
      </c>
      <c r="I191" s="18">
        <f t="shared" si="20"/>
        <v>0</v>
      </c>
      <c r="K191" s="12">
        <f t="shared" si="21"/>
        <v>0</v>
      </c>
      <c r="M191" s="113">
        <v>1318</v>
      </c>
    </row>
    <row r="192" spans="1:13" ht="15" hidden="1" x14ac:dyDescent="0.2">
      <c r="A192" s="111"/>
      <c r="B192" s="5"/>
      <c r="C192" s="112">
        <f t="shared" si="19"/>
        <v>0</v>
      </c>
      <c r="H192" s="11">
        <v>111</v>
      </c>
      <c r="I192" s="18">
        <f t="shared" si="20"/>
        <v>0</v>
      </c>
      <c r="K192" s="12">
        <f t="shared" si="21"/>
        <v>0</v>
      </c>
      <c r="M192" s="113">
        <v>1319</v>
      </c>
    </row>
    <row r="193" spans="1:13" ht="15" hidden="1" x14ac:dyDescent="0.2">
      <c r="A193" s="111"/>
      <c r="B193" s="5"/>
      <c r="C193" s="112">
        <f t="shared" si="19"/>
        <v>0</v>
      </c>
      <c r="H193" s="11">
        <v>112</v>
      </c>
      <c r="I193" s="18">
        <f t="shared" si="20"/>
        <v>0</v>
      </c>
      <c r="K193" s="12">
        <f t="shared" si="21"/>
        <v>0</v>
      </c>
      <c r="M193" s="113">
        <v>1320</v>
      </c>
    </row>
    <row r="194" spans="1:13" ht="15" hidden="1" x14ac:dyDescent="0.2">
      <c r="B194" s="114"/>
      <c r="C194" s="112">
        <f t="shared" si="19"/>
        <v>0</v>
      </c>
      <c r="K194" s="12">
        <f t="shared" si="21"/>
        <v>0</v>
      </c>
    </row>
    <row r="195" spans="1:13" hidden="1" x14ac:dyDescent="0.2">
      <c r="K195" s="12">
        <f t="shared" si="21"/>
        <v>0</v>
      </c>
    </row>
    <row r="196" spans="1:13" hidden="1" x14ac:dyDescent="0.2"/>
  </sheetData>
  <sheetProtection algorithmName="SHA-512" hashValue="jhdrz8E6qHvye5gZbl/mmnCoUcQ+5moFzyzBUiexNRyBj0lMe3Wr4BiqEiiEcezMtNsVSXKan62991qAMLvrOA==" saltValue="APpdzxbAnOlz3IDxbEdGjA==" spinCount="100000" sheet="1" selectLockedCells="1"/>
  <mergeCells count="24">
    <mergeCell ref="E74:G76"/>
    <mergeCell ref="A1:C1"/>
    <mergeCell ref="D1:E3"/>
    <mergeCell ref="A31:A37"/>
    <mergeCell ref="A38:A42"/>
    <mergeCell ref="A43:A48"/>
    <mergeCell ref="A50:A55"/>
    <mergeCell ref="B56:C56"/>
    <mergeCell ref="B57:C57"/>
    <mergeCell ref="E72:G73"/>
    <mergeCell ref="E22:G25"/>
    <mergeCell ref="E26:G26"/>
    <mergeCell ref="D89:E90"/>
    <mergeCell ref="F89:G90"/>
    <mergeCell ref="D91:E92"/>
    <mergeCell ref="F91:G92"/>
    <mergeCell ref="D93:E94"/>
    <mergeCell ref="F93:G94"/>
    <mergeCell ref="D139:E140"/>
    <mergeCell ref="F139:G140"/>
    <mergeCell ref="D141:E142"/>
    <mergeCell ref="F141:G142"/>
    <mergeCell ref="D143:E144"/>
    <mergeCell ref="F143:G144"/>
  </mergeCells>
  <conditionalFormatting sqref="D31:D55">
    <cfRule type="cellIs" dxfId="11" priority="3" operator="greaterThan">
      <formula>0</formula>
    </cfRule>
    <cfRule type="cellIs" dxfId="10" priority="4" operator="greaterThan">
      <formula>0</formula>
    </cfRule>
  </conditionalFormatting>
  <conditionalFormatting sqref="I74:I76">
    <cfRule type="cellIs" dxfId="9" priority="5" operator="greaterThan">
      <formula>0</formula>
    </cfRule>
  </conditionalFormatting>
  <conditionalFormatting sqref="I83:I193">
    <cfRule type="cellIs" dxfId="8" priority="6" operator="greaterThan">
      <formula>0</formula>
    </cfRule>
    <cfRule type="cellIs" dxfId="7" priority="7" operator="greaterThan">
      <formula>0</formula>
    </cfRule>
  </conditionalFormatting>
  <conditionalFormatting sqref="Q31:Q45">
    <cfRule type="cellIs" dxfId="6" priority="1" operator="greaterThan">
      <formula>0</formula>
    </cfRule>
    <cfRule type="cellIs" dxfId="5" priority="2" operator="greaterThan">
      <formula>0</formula>
    </cfRule>
  </conditionalFormatting>
  <dataValidations count="2">
    <dataValidation type="whole" allowBlank="1" showInputMessage="1" showErrorMessage="1" errorTitle="מס' תשלומים לא תקין" error="לא ניתן לבצע יותר מ12 תשלומים מינימום לתשלום 30 ש&quot;ח" sqref="B66" xr:uid="{9BA1BC2C-DCC0-487A-86DF-CD592CE7A48A}">
      <formula1>1</formula1>
      <formula2>12</formula2>
    </dataValidation>
    <dataValidation showInputMessage="1" showErrorMessage="1" sqref="D24 D26" xr:uid="{82753096-149D-42E8-871D-61DB695C5D48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errorTitle="נא לבחור עיר מתוך הרשימה" error="נא לבחור מרשימה_x000a_ניתן ללחוץ על החץ בצד שמאל לפתיחת רשימה" xr:uid="{9E36EF3D-2664-4D75-9FF4-1E5E24E6970F}">
          <x14:formula1>
            <xm:f>גיליון2!$Q$1:$Q$1241</xm:f>
          </x14:formula1>
          <xm:sqref>B9 E9</xm:sqref>
        </x14:dataValidation>
        <x14:dataValidation type="list" allowBlank="1" showDropDown="1" showInputMessage="1" showErrorMessage="1" errorTitle="קוד קהילה שגוי" error="קהילה זו אינה מופיע ברשימה נא לבדוק שוב ._x000a_או להקיש 0 לחלק לכלל הקהילות" xr:uid="{D7052CFD-44F7-422A-920B-93A05C12C79F}">
          <x14:formula1>
            <xm:f>גיליון2!$A$3:$A$170</xm:f>
          </x14:formula1>
          <xm:sqref>A73:A75</xm:sqref>
        </x14:dataValidation>
        <x14:dataValidation type="list" allowBlank="1" showInputMessage="1" showErrorMessage="1" xr:uid="{9BEB5CA7-A144-47F4-A0BF-EBD004C0A169}">
          <x14:formula1>
            <xm:f>גיליון2!$I$3:$I$14</xm:f>
          </x14:formula1>
          <xm:sqref>B60</xm:sqref>
        </x14:dataValidation>
        <x14:dataValidation type="list" allowBlank="1" showInputMessage="1" showErrorMessage="1" xr:uid="{BDFB841B-C87B-4C30-A4F4-8F65BEF177D6}">
          <x14:formula1>
            <xm:f>גיליון2!$K$3:$K$8</xm:f>
          </x14:formula1>
          <xm:sqref>B61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95"/>
  <sheetViews>
    <sheetView rightToLeft="1" zoomScale="75" zoomScaleNormal="75" zoomScaleSheetLayoutView="75" workbookViewId="0">
      <selection activeCell="D24" sqref="D24"/>
    </sheetView>
  </sheetViews>
  <sheetFormatPr defaultRowHeight="14.25" x14ac:dyDescent="0.2"/>
  <cols>
    <col min="1" max="1" width="28.25" customWidth="1"/>
    <col min="2" max="2" width="26.25" customWidth="1"/>
    <col min="3" max="3" width="13.25" customWidth="1"/>
    <col min="4" max="4" width="17.125" customWidth="1"/>
    <col min="5" max="5" width="19" customWidth="1"/>
    <col min="6" max="6" width="9" customWidth="1"/>
    <col min="7" max="7" width="14" customWidth="1"/>
    <col min="8" max="8" width="9" hidden="1" customWidth="1"/>
    <col min="9" max="9" width="26.125" hidden="1" customWidth="1"/>
    <col min="10" max="10" width="14.625" hidden="1" customWidth="1"/>
    <col min="11" max="11" width="19.125" hidden="1" customWidth="1"/>
    <col min="12" max="14" width="13.125" hidden="1" customWidth="1"/>
    <col min="15" max="15" width="9" hidden="1" customWidth="1"/>
    <col min="16" max="16" width="17.25" hidden="1" customWidth="1"/>
    <col min="17" max="17" width="26.375" hidden="1" customWidth="1"/>
    <col min="18" max="18" width="12" hidden="1" customWidth="1"/>
    <col min="19" max="19" width="12.625" hidden="1" customWidth="1"/>
    <col min="20" max="20" width="10.375" hidden="1" customWidth="1"/>
    <col min="21" max="21" width="9" hidden="1" customWidth="1"/>
    <col min="22" max="23" width="0" hidden="1" customWidth="1"/>
  </cols>
  <sheetData>
    <row r="1" spans="1:5" ht="18" x14ac:dyDescent="0.25">
      <c r="A1" s="172" t="s">
        <v>56</v>
      </c>
      <c r="B1" s="172"/>
      <c r="C1" s="172"/>
      <c r="D1" s="173" t="s">
        <v>264</v>
      </c>
      <c r="E1" s="174"/>
    </row>
    <row r="2" spans="1:5" ht="18" customHeight="1" x14ac:dyDescent="0.2">
      <c r="D2" s="175"/>
      <c r="E2" s="176"/>
    </row>
    <row r="3" spans="1:5" ht="18" x14ac:dyDescent="0.25">
      <c r="A3" s="64" t="s">
        <v>3</v>
      </c>
      <c r="B3" s="65"/>
      <c r="D3" s="175"/>
      <c r="E3" s="176"/>
    </row>
    <row r="4" spans="1:5" x14ac:dyDescent="0.2">
      <c r="A4" t="s">
        <v>0</v>
      </c>
      <c r="B4" s="1"/>
      <c r="D4" s="66" t="s">
        <v>1</v>
      </c>
      <c r="E4" s="37"/>
    </row>
    <row r="5" spans="1:5" x14ac:dyDescent="0.2">
      <c r="A5" t="s">
        <v>1</v>
      </c>
      <c r="B5" s="1"/>
      <c r="D5" s="66" t="s">
        <v>2</v>
      </c>
      <c r="E5" s="37"/>
    </row>
    <row r="6" spans="1:5" x14ac:dyDescent="0.2">
      <c r="A6" t="s">
        <v>2</v>
      </c>
      <c r="B6" s="1"/>
      <c r="D6" s="66" t="s">
        <v>54</v>
      </c>
      <c r="E6" s="37"/>
    </row>
    <row r="7" spans="1:5" x14ac:dyDescent="0.2">
      <c r="A7" t="s">
        <v>54</v>
      </c>
      <c r="B7" s="1"/>
      <c r="D7" s="66" t="s">
        <v>55</v>
      </c>
      <c r="E7" s="37"/>
    </row>
    <row r="8" spans="1:5" x14ac:dyDescent="0.2">
      <c r="A8" t="s">
        <v>55</v>
      </c>
      <c r="B8" s="1"/>
      <c r="D8" s="66" t="s">
        <v>262</v>
      </c>
      <c r="E8" s="37"/>
    </row>
    <row r="9" spans="1:5" x14ac:dyDescent="0.2">
      <c r="A9" t="s">
        <v>4</v>
      </c>
      <c r="B9" s="1"/>
      <c r="D9" s="66" t="s">
        <v>4</v>
      </c>
      <c r="E9" s="37"/>
    </row>
    <row r="10" spans="1:5" x14ac:dyDescent="0.2">
      <c r="A10" t="s">
        <v>5</v>
      </c>
      <c r="B10" s="1"/>
      <c r="D10" s="66" t="s">
        <v>5</v>
      </c>
      <c r="E10" s="37"/>
    </row>
    <row r="11" spans="1:5" x14ac:dyDescent="0.2">
      <c r="A11" t="s">
        <v>6</v>
      </c>
      <c r="B11" s="1"/>
      <c r="D11" s="66" t="s">
        <v>6</v>
      </c>
      <c r="E11" s="37"/>
    </row>
    <row r="12" spans="1:5" ht="15" thickBot="1" x14ac:dyDescent="0.25">
      <c r="A12" t="s">
        <v>36</v>
      </c>
      <c r="B12" s="1"/>
      <c r="D12" s="67"/>
      <c r="E12" s="38"/>
    </row>
    <row r="13" spans="1:5" hidden="1" x14ac:dyDescent="0.2">
      <c r="B13" s="68"/>
    </row>
    <row r="14" spans="1:5" hidden="1" x14ac:dyDescent="0.2"/>
    <row r="15" spans="1:5" hidden="1" x14ac:dyDescent="0.2"/>
    <row r="16" spans="1:5" ht="20.25" x14ac:dyDescent="0.3">
      <c r="A16" s="69" t="s">
        <v>8</v>
      </c>
      <c r="D16" s="70"/>
    </row>
    <row r="17" spans="1:20" ht="40.5" customHeight="1" x14ac:dyDescent="0.25">
      <c r="A17" s="71" t="s">
        <v>10</v>
      </c>
      <c r="B17" s="72" t="s">
        <v>17</v>
      </c>
      <c r="C17" s="73" t="s">
        <v>11</v>
      </c>
      <c r="D17" s="74" t="s">
        <v>12</v>
      </c>
      <c r="H17" s="11" t="s">
        <v>43</v>
      </c>
      <c r="I17" s="11" t="s">
        <v>44</v>
      </c>
      <c r="J17" s="11" t="s">
        <v>106</v>
      </c>
      <c r="K17" s="27" t="s">
        <v>1527</v>
      </c>
      <c r="L17" s="6">
        <f>SUM(K18:K25)</f>
        <v>1800</v>
      </c>
      <c r="R17" s="121"/>
    </row>
    <row r="18" spans="1:20" ht="15" x14ac:dyDescent="0.2">
      <c r="A18" s="75" t="s">
        <v>9</v>
      </c>
      <c r="B18" s="76">
        <v>3</v>
      </c>
      <c r="C18" s="76">
        <v>90</v>
      </c>
      <c r="D18" s="39"/>
      <c r="H18" s="11">
        <v>1</v>
      </c>
      <c r="I18" s="11">
        <v>0</v>
      </c>
      <c r="J18" s="11"/>
      <c r="K18" s="27">
        <f>D18*C18</f>
        <v>0</v>
      </c>
      <c r="R18" s="121"/>
    </row>
    <row r="19" spans="1:20" ht="15" x14ac:dyDescent="0.2">
      <c r="A19" s="75" t="s">
        <v>37</v>
      </c>
      <c r="B19" s="76">
        <v>10</v>
      </c>
      <c r="C19" s="76">
        <v>180</v>
      </c>
      <c r="D19" s="39"/>
      <c r="H19" s="11">
        <v>2</v>
      </c>
      <c r="I19" s="11">
        <v>0</v>
      </c>
      <c r="J19" s="11"/>
      <c r="K19" s="27">
        <f t="shared" ref="K19:K27" si="0">D19*C19</f>
        <v>0</v>
      </c>
      <c r="R19" s="121"/>
    </row>
    <row r="20" spans="1:20" ht="15" x14ac:dyDescent="0.2">
      <c r="A20" t="s">
        <v>14</v>
      </c>
      <c r="B20" s="76">
        <v>25</v>
      </c>
      <c r="C20" s="76">
        <v>360</v>
      </c>
      <c r="D20" s="39"/>
      <c r="H20" s="11">
        <v>3</v>
      </c>
      <c r="I20" s="11">
        <v>0</v>
      </c>
      <c r="J20" s="11"/>
      <c r="K20" s="27">
        <f t="shared" si="0"/>
        <v>0</v>
      </c>
      <c r="R20" s="121"/>
    </row>
    <row r="21" spans="1:20" ht="14.25" customHeight="1" x14ac:dyDescent="0.2">
      <c r="A21" s="75" t="s">
        <v>13</v>
      </c>
      <c r="B21" s="76">
        <v>85</v>
      </c>
      <c r="C21" s="76">
        <v>840</v>
      </c>
      <c r="D21" s="63"/>
      <c r="E21" s="190" t="s">
        <v>33</v>
      </c>
      <c r="F21" s="190"/>
      <c r="G21" s="190"/>
      <c r="H21" s="11">
        <v>4</v>
      </c>
      <c r="I21" s="11">
        <v>1</v>
      </c>
      <c r="J21" s="11"/>
      <c r="K21" s="27">
        <f t="shared" si="0"/>
        <v>0</v>
      </c>
      <c r="Q21" s="188" t="s">
        <v>1634</v>
      </c>
      <c r="R21" s="188"/>
    </row>
    <row r="22" spans="1:20" ht="14.25" customHeight="1" x14ac:dyDescent="0.2">
      <c r="A22" s="75" t="s">
        <v>100</v>
      </c>
      <c r="B22" s="76">
        <v>150</v>
      </c>
      <c r="C22" s="76">
        <v>1200</v>
      </c>
      <c r="D22" s="63"/>
      <c r="E22" s="190"/>
      <c r="F22" s="190"/>
      <c r="G22" s="190"/>
      <c r="H22" s="11">
        <v>5</v>
      </c>
      <c r="I22" s="11">
        <v>2</v>
      </c>
      <c r="J22" s="11"/>
      <c r="K22" s="27">
        <f t="shared" si="0"/>
        <v>0</v>
      </c>
      <c r="Q22" s="188"/>
      <c r="R22" s="188"/>
    </row>
    <row r="23" spans="1:20" ht="14.25" customHeight="1" x14ac:dyDescent="0.2">
      <c r="A23" s="75" t="s">
        <v>107</v>
      </c>
      <c r="B23" s="76">
        <v>250</v>
      </c>
      <c r="C23" s="76">
        <v>1800</v>
      </c>
      <c r="D23" s="63">
        <v>1</v>
      </c>
      <c r="E23" s="190"/>
      <c r="F23" s="190"/>
      <c r="G23" s="190"/>
      <c r="H23" s="11">
        <v>6</v>
      </c>
      <c r="I23" s="11">
        <v>3</v>
      </c>
      <c r="J23" s="11"/>
      <c r="K23" s="27">
        <f t="shared" si="0"/>
        <v>1800</v>
      </c>
      <c r="Q23" s="188"/>
      <c r="R23" s="188"/>
    </row>
    <row r="24" spans="1:20" ht="15" customHeight="1" x14ac:dyDescent="0.2">
      <c r="A24" s="75" t="s">
        <v>1523</v>
      </c>
      <c r="B24" s="76">
        <v>400</v>
      </c>
      <c r="C24" s="76">
        <v>2400</v>
      </c>
      <c r="D24" s="63"/>
      <c r="E24" s="190"/>
      <c r="F24" s="190"/>
      <c r="G24" s="190"/>
      <c r="H24" s="11">
        <v>7</v>
      </c>
      <c r="I24" s="11">
        <v>4</v>
      </c>
      <c r="J24" s="11"/>
      <c r="K24" s="27">
        <f t="shared" si="0"/>
        <v>0</v>
      </c>
      <c r="Q24" s="188"/>
      <c r="R24" s="188"/>
    </row>
    <row r="25" spans="1:20" ht="15" customHeight="1" x14ac:dyDescent="0.2">
      <c r="A25" s="75" t="s">
        <v>99</v>
      </c>
      <c r="B25" s="76">
        <v>0</v>
      </c>
      <c r="C25" s="76">
        <v>30</v>
      </c>
      <c r="D25" s="63"/>
      <c r="E25" s="190" t="s">
        <v>1524</v>
      </c>
      <c r="F25" s="190"/>
      <c r="G25" s="190"/>
      <c r="H25" s="11">
        <v>8</v>
      </c>
      <c r="I25" s="11">
        <v>0</v>
      </c>
      <c r="J25" s="11"/>
      <c r="K25" s="27">
        <f t="shared" ref="K25" si="1">D25*C25</f>
        <v>0</v>
      </c>
      <c r="Q25" s="188"/>
      <c r="R25" s="188"/>
    </row>
    <row r="26" spans="1:20" ht="45" hidden="1" customHeight="1" x14ac:dyDescent="0.2">
      <c r="A26" s="75" t="s">
        <v>123</v>
      </c>
      <c r="B26" s="76">
        <v>0</v>
      </c>
      <c r="C26" s="76">
        <v>14</v>
      </c>
      <c r="D26" s="77"/>
      <c r="E26" s="190"/>
      <c r="F26" s="190"/>
      <c r="G26" s="190"/>
      <c r="H26" s="11">
        <v>13</v>
      </c>
      <c r="I26" s="11">
        <v>0</v>
      </c>
      <c r="J26" s="11"/>
      <c r="K26" s="27">
        <f t="shared" si="0"/>
        <v>0</v>
      </c>
    </row>
    <row r="27" spans="1:20" ht="15.75" hidden="1" customHeight="1" thickBot="1" x14ac:dyDescent="0.25">
      <c r="A27" s="75" t="s">
        <v>122</v>
      </c>
      <c r="B27" s="76">
        <v>0</v>
      </c>
      <c r="C27" s="76">
        <v>18</v>
      </c>
      <c r="D27" s="77"/>
      <c r="E27" s="190"/>
      <c r="F27" s="190"/>
      <c r="G27" s="190"/>
      <c r="H27" s="11">
        <v>14</v>
      </c>
      <c r="I27" s="11">
        <v>0</v>
      </c>
      <c r="J27" s="11"/>
      <c r="K27" s="27">
        <f t="shared" si="0"/>
        <v>0</v>
      </c>
    </row>
    <row r="28" spans="1:20" ht="15" hidden="1" customHeight="1" x14ac:dyDescent="0.2">
      <c r="A28" s="75"/>
      <c r="D28" s="68"/>
      <c r="E28" s="190"/>
      <c r="F28" s="190"/>
      <c r="G28" s="190"/>
      <c r="H28" s="11"/>
      <c r="I28" s="11"/>
      <c r="J28" s="11"/>
      <c r="K28" s="11"/>
    </row>
    <row r="29" spans="1:20" ht="32.25" customHeight="1" x14ac:dyDescent="0.35">
      <c r="A29" s="78" t="s">
        <v>24</v>
      </c>
      <c r="E29" s="190"/>
      <c r="F29" s="190"/>
      <c r="G29" s="190"/>
      <c r="H29" s="11"/>
      <c r="I29" s="11"/>
      <c r="J29" s="11"/>
      <c r="K29" s="11" t="s">
        <v>48</v>
      </c>
      <c r="Q29" s="78" t="s">
        <v>1622</v>
      </c>
      <c r="T29" s="148">
        <f>$D$56</f>
        <v>1800</v>
      </c>
    </row>
    <row r="30" spans="1:20" ht="27.75" customHeight="1" thickBot="1" x14ac:dyDescent="0.3">
      <c r="A30" s="79"/>
      <c r="B30" s="80" t="s">
        <v>26</v>
      </c>
      <c r="C30" s="81" t="s">
        <v>38</v>
      </c>
      <c r="D30" s="82" t="s">
        <v>39</v>
      </c>
      <c r="H30" s="11"/>
      <c r="I30" s="11"/>
      <c r="J30" s="11"/>
      <c r="K30" s="12" t="s">
        <v>113</v>
      </c>
      <c r="L30" t="s">
        <v>114</v>
      </c>
      <c r="M30" t="s">
        <v>116</v>
      </c>
      <c r="N30" t="s">
        <v>1631</v>
      </c>
      <c r="O30" t="s">
        <v>115</v>
      </c>
      <c r="P30" t="s">
        <v>1632</v>
      </c>
      <c r="Q30" s="80" t="s">
        <v>26</v>
      </c>
      <c r="R30" s="122" t="s">
        <v>38</v>
      </c>
      <c r="S30" s="80" t="s">
        <v>39</v>
      </c>
      <c r="T30" t="s">
        <v>1612</v>
      </c>
    </row>
    <row r="31" spans="1:20" ht="15" x14ac:dyDescent="0.25">
      <c r="A31" s="177" t="s">
        <v>117</v>
      </c>
      <c r="B31" s="83" t="s">
        <v>118</v>
      </c>
      <c r="C31" s="54"/>
      <c r="D31" s="87">
        <f>IF($J$61&gt;0,IF(O31&lt;$J$61,IF(K31&lt;=$J$61,C31,0),0),0)</f>
        <v>0</v>
      </c>
      <c r="H31" s="11">
        <v>17</v>
      </c>
      <c r="I31" s="55">
        <v>1</v>
      </c>
      <c r="J31" s="56"/>
      <c r="K31" s="57">
        <f>C31</f>
        <v>0</v>
      </c>
      <c r="L31" s="57">
        <f>C31</f>
        <v>0</v>
      </c>
      <c r="M31" s="57"/>
      <c r="N31" s="57"/>
      <c r="O31" s="85">
        <f>0</f>
        <v>0</v>
      </c>
      <c r="Q31" s="80" t="s">
        <v>1613</v>
      </c>
      <c r="R31" s="150">
        <v>1</v>
      </c>
      <c r="S31" s="149"/>
      <c r="T31">
        <v>200</v>
      </c>
    </row>
    <row r="32" spans="1:20" ht="15" x14ac:dyDescent="0.25">
      <c r="A32" s="178"/>
      <c r="B32" s="115" t="s">
        <v>1529</v>
      </c>
      <c r="C32" s="40"/>
      <c r="D32" s="87">
        <f t="shared" ref="D32:D37" si="2">IF($J$61&gt;0,IF(O32&lt;$J$61,IF(K32&lt;=$J$61,C32,0),0),0)</f>
        <v>0</v>
      </c>
      <c r="H32" s="11">
        <v>18</v>
      </c>
      <c r="I32" s="58">
        <v>1</v>
      </c>
      <c r="J32" s="11"/>
      <c r="K32" s="12">
        <f>K31+C32</f>
        <v>0</v>
      </c>
      <c r="L32" s="12">
        <f>L31+C32</f>
        <v>0</v>
      </c>
      <c r="M32" s="12"/>
      <c r="N32" s="12"/>
      <c r="O32" s="88">
        <f t="shared" ref="O32:O55" si="3">O31+D31</f>
        <v>0</v>
      </c>
      <c r="Q32" s="80" t="s">
        <v>290</v>
      </c>
      <c r="R32" s="150">
        <v>1</v>
      </c>
      <c r="S32" s="149"/>
      <c r="T32">
        <v>201</v>
      </c>
    </row>
    <row r="33" spans="1:20" ht="15" x14ac:dyDescent="0.25">
      <c r="A33" s="178"/>
      <c r="B33" s="115" t="s">
        <v>1530</v>
      </c>
      <c r="C33" s="40"/>
      <c r="D33" s="87">
        <f>IF($J$61&gt;0,IF(O33&lt;$J$61,IF(K33&lt;=$J$61,C33,0),0),0)</f>
        <v>0</v>
      </c>
      <c r="H33" s="11">
        <v>19</v>
      </c>
      <c r="I33" s="58">
        <v>1</v>
      </c>
      <c r="J33" s="11"/>
      <c r="K33" s="12">
        <f t="shared" ref="K33:K42" si="4">K32+C33</f>
        <v>0</v>
      </c>
      <c r="L33" s="12">
        <f t="shared" ref="L33:L42" si="5">L32+C33</f>
        <v>0</v>
      </c>
      <c r="M33" s="12"/>
      <c r="N33" s="12"/>
      <c r="O33" s="88">
        <f t="shared" si="3"/>
        <v>0</v>
      </c>
      <c r="Q33" s="80" t="s">
        <v>1614</v>
      </c>
      <c r="R33" s="150">
        <v>1</v>
      </c>
      <c r="S33" s="149"/>
      <c r="T33">
        <v>202</v>
      </c>
    </row>
    <row r="34" spans="1:20" ht="15.75" thickBot="1" x14ac:dyDescent="0.3">
      <c r="A34" s="178"/>
      <c r="B34" s="116" t="s">
        <v>1531</v>
      </c>
      <c r="C34" s="40"/>
      <c r="D34" s="87">
        <f t="shared" si="2"/>
        <v>0</v>
      </c>
      <c r="H34" s="11">
        <v>20</v>
      </c>
      <c r="I34" s="58">
        <v>1</v>
      </c>
      <c r="J34" s="11"/>
      <c r="K34" s="12">
        <f t="shared" si="4"/>
        <v>0</v>
      </c>
      <c r="L34" s="12">
        <f t="shared" si="5"/>
        <v>0</v>
      </c>
      <c r="M34" s="12"/>
      <c r="N34" s="12"/>
      <c r="O34" s="88">
        <f t="shared" si="3"/>
        <v>0</v>
      </c>
      <c r="Q34" s="80" t="s">
        <v>1615</v>
      </c>
      <c r="R34" s="150"/>
      <c r="S34" s="149"/>
      <c r="T34">
        <v>203</v>
      </c>
    </row>
    <row r="35" spans="1:20" ht="15.75" thickTop="1" x14ac:dyDescent="0.25">
      <c r="A35" s="178"/>
      <c r="B35" s="86"/>
      <c r="C35" s="40"/>
      <c r="D35" s="87">
        <f t="shared" si="2"/>
        <v>0</v>
      </c>
      <c r="H35" s="11"/>
      <c r="I35" s="58">
        <v>1</v>
      </c>
      <c r="J35" s="11"/>
      <c r="K35" s="12">
        <f t="shared" si="4"/>
        <v>0</v>
      </c>
      <c r="L35" s="12">
        <f t="shared" si="5"/>
        <v>0</v>
      </c>
      <c r="M35" s="12"/>
      <c r="N35" s="12"/>
      <c r="O35" s="88">
        <f t="shared" si="3"/>
        <v>0</v>
      </c>
      <c r="Q35" s="80" t="s">
        <v>1616</v>
      </c>
      <c r="R35" s="150"/>
      <c r="S35" s="149"/>
      <c r="T35">
        <v>204</v>
      </c>
    </row>
    <row r="36" spans="1:20" ht="15" x14ac:dyDescent="0.25">
      <c r="A36" s="178"/>
      <c r="B36" s="86"/>
      <c r="C36" s="40"/>
      <c r="D36" s="87">
        <f t="shared" si="2"/>
        <v>0</v>
      </c>
      <c r="H36" s="11"/>
      <c r="I36" s="58">
        <v>1</v>
      </c>
      <c r="J36" s="11"/>
      <c r="K36" s="12">
        <f t="shared" si="4"/>
        <v>0</v>
      </c>
      <c r="L36" s="12">
        <f t="shared" si="5"/>
        <v>0</v>
      </c>
      <c r="M36" s="12"/>
      <c r="N36" s="12"/>
      <c r="O36" s="88">
        <f t="shared" si="3"/>
        <v>0</v>
      </c>
      <c r="Q36" s="80" t="s">
        <v>1617</v>
      </c>
      <c r="R36" s="150"/>
      <c r="S36" s="149"/>
      <c r="T36">
        <v>205</v>
      </c>
    </row>
    <row r="37" spans="1:20" ht="15.75" thickBot="1" x14ac:dyDescent="0.3">
      <c r="A37" s="189"/>
      <c r="C37" s="30"/>
      <c r="D37" s="87">
        <f t="shared" si="2"/>
        <v>0</v>
      </c>
      <c r="H37" s="11"/>
      <c r="I37" s="59">
        <v>1</v>
      </c>
      <c r="J37" s="60"/>
      <c r="K37" s="61">
        <f t="shared" si="4"/>
        <v>0</v>
      </c>
      <c r="L37" s="123">
        <f>L36+C37</f>
        <v>0</v>
      </c>
      <c r="M37" s="61"/>
      <c r="N37" s="61"/>
      <c r="O37" s="89">
        <f t="shared" si="3"/>
        <v>0</v>
      </c>
      <c r="Q37" s="80" t="s">
        <v>1618</v>
      </c>
      <c r="R37" s="150"/>
      <c r="S37" s="149"/>
      <c r="T37">
        <v>206</v>
      </c>
    </row>
    <row r="38" spans="1:20" ht="15" customHeight="1" thickBot="1" x14ac:dyDescent="0.3">
      <c r="A38" s="177" t="s">
        <v>25</v>
      </c>
      <c r="B38" s="83" t="s">
        <v>119</v>
      </c>
      <c r="C38" s="54"/>
      <c r="D38" s="84">
        <f>IF($J$63&gt;0,IF(O37&lt;$J$61,IF(K37&lt;=$J$61,C38),0),0)</f>
        <v>0</v>
      </c>
      <c r="H38" s="11">
        <v>21</v>
      </c>
      <c r="I38" s="55">
        <v>2</v>
      </c>
      <c r="J38" s="56"/>
      <c r="K38" s="57">
        <f t="shared" si="4"/>
        <v>0</v>
      </c>
      <c r="L38" s="57">
        <f>C38</f>
        <v>0</v>
      </c>
      <c r="M38" s="57">
        <f>C38</f>
        <v>0</v>
      </c>
      <c r="N38" s="57"/>
      <c r="O38" s="85">
        <f t="shared" si="3"/>
        <v>0</v>
      </c>
      <c r="Q38" s="80" t="s">
        <v>1619</v>
      </c>
      <c r="R38" s="150"/>
      <c r="S38" s="149"/>
      <c r="T38">
        <v>207</v>
      </c>
    </row>
    <row r="39" spans="1:20" ht="15.75" thickBot="1" x14ac:dyDescent="0.3">
      <c r="A39" s="178"/>
      <c r="B39" s="115" t="s">
        <v>1532</v>
      </c>
      <c r="C39" s="40"/>
      <c r="D39" s="84">
        <f t="shared" ref="D39:D42" si="6">IF($J$63&gt;0,IF(O38&lt;$J$61,IF(K38&lt;=$J$61,C39),0),0)</f>
        <v>0</v>
      </c>
      <c r="H39" s="11">
        <v>22</v>
      </c>
      <c r="I39" s="58">
        <v>2</v>
      </c>
      <c r="J39" s="11"/>
      <c r="K39" s="12">
        <f t="shared" si="4"/>
        <v>0</v>
      </c>
      <c r="L39" s="12">
        <f t="shared" si="5"/>
        <v>0</v>
      </c>
      <c r="M39" s="12">
        <f>M38+C39</f>
        <v>0</v>
      </c>
      <c r="N39" s="12"/>
      <c r="O39" s="88">
        <f t="shared" si="3"/>
        <v>0</v>
      </c>
      <c r="Q39" s="80" t="s">
        <v>1620</v>
      </c>
      <c r="R39" s="150"/>
      <c r="S39" s="149"/>
      <c r="T39">
        <v>208</v>
      </c>
    </row>
    <row r="40" spans="1:20" ht="15.75" thickBot="1" x14ac:dyDescent="0.3">
      <c r="A40" s="178"/>
      <c r="B40" s="115" t="s">
        <v>1533</v>
      </c>
      <c r="C40" s="40"/>
      <c r="D40" s="84">
        <f t="shared" si="6"/>
        <v>0</v>
      </c>
      <c r="H40" s="11">
        <v>23</v>
      </c>
      <c r="I40" s="58">
        <v>2</v>
      </c>
      <c r="J40" s="11"/>
      <c r="K40" s="12">
        <f t="shared" si="4"/>
        <v>0</v>
      </c>
      <c r="L40" s="12">
        <f t="shared" si="5"/>
        <v>0</v>
      </c>
      <c r="M40" s="12">
        <f t="shared" ref="M40:M42" si="7">M39+C40</f>
        <v>0</v>
      </c>
      <c r="N40" s="12"/>
      <c r="O40" s="88">
        <f t="shared" si="3"/>
        <v>0</v>
      </c>
      <c r="Q40" s="80" t="s">
        <v>1621</v>
      </c>
      <c r="R40" s="150"/>
      <c r="S40" s="149"/>
      <c r="T40">
        <v>209</v>
      </c>
    </row>
    <row r="41" spans="1:20" ht="15.75" thickBot="1" x14ac:dyDescent="0.3">
      <c r="A41" s="178"/>
      <c r="B41" s="117" t="s">
        <v>1534</v>
      </c>
      <c r="C41" s="40"/>
      <c r="D41" s="84">
        <f t="shared" si="6"/>
        <v>0</v>
      </c>
      <c r="H41" s="11">
        <v>24</v>
      </c>
      <c r="I41" s="58">
        <v>2</v>
      </c>
      <c r="J41" s="11"/>
      <c r="K41" s="12">
        <f t="shared" si="4"/>
        <v>0</v>
      </c>
      <c r="L41" s="12">
        <f t="shared" si="5"/>
        <v>0</v>
      </c>
      <c r="M41" s="12">
        <f t="shared" si="7"/>
        <v>0</v>
      </c>
      <c r="N41" s="12"/>
      <c r="O41" s="88">
        <f t="shared" si="3"/>
        <v>0</v>
      </c>
      <c r="Q41" s="147" t="s">
        <v>1633</v>
      </c>
      <c r="R41" s="147">
        <f>SUM(R31:R40)</f>
        <v>3</v>
      </c>
      <c r="S41" s="147">
        <f>SUM(S31:S40)</f>
        <v>0</v>
      </c>
    </row>
    <row r="42" spans="1:20" ht="15.75" thickBot="1" x14ac:dyDescent="0.3">
      <c r="A42" s="189"/>
      <c r="B42" s="79"/>
      <c r="C42" s="30"/>
      <c r="D42" s="84">
        <f t="shared" si="6"/>
        <v>0</v>
      </c>
      <c r="H42" s="11"/>
      <c r="I42" s="59">
        <v>2</v>
      </c>
      <c r="J42" s="60"/>
      <c r="K42" s="61">
        <f t="shared" si="4"/>
        <v>0</v>
      </c>
      <c r="L42" s="123">
        <f t="shared" si="5"/>
        <v>0</v>
      </c>
      <c r="M42" s="61">
        <f t="shared" si="7"/>
        <v>0</v>
      </c>
      <c r="N42" s="61"/>
      <c r="O42" s="89">
        <f t="shared" si="3"/>
        <v>0</v>
      </c>
      <c r="Q42" s="151"/>
      <c r="R42" s="151"/>
      <c r="S42" s="133"/>
    </row>
    <row r="43" spans="1:20" ht="30" customHeight="1" thickBot="1" x14ac:dyDescent="0.3">
      <c r="A43" s="177" t="s">
        <v>108</v>
      </c>
      <c r="B43" s="83" t="s">
        <v>120</v>
      </c>
      <c r="C43" s="54"/>
      <c r="D43" s="84">
        <f>IF($J$62&gt;0,IF(O43&lt;$J$61,IF(N43&lt;=J62,IF(K43&lt;=$J$61,IF(N43&lt;$J$62,C43,0),0),0),0),0)</f>
        <v>0</v>
      </c>
      <c r="H43" s="11">
        <v>25</v>
      </c>
      <c r="I43" s="55">
        <v>3</v>
      </c>
      <c r="J43" s="90"/>
      <c r="K43" s="57">
        <f>K42+C43</f>
        <v>0</v>
      </c>
      <c r="L43" s="57">
        <f>C43</f>
        <v>0</v>
      </c>
      <c r="M43" s="57">
        <f>M42+C43</f>
        <v>0</v>
      </c>
      <c r="N43" s="57">
        <f>C43</f>
        <v>0</v>
      </c>
      <c r="O43" s="85">
        <f t="shared" si="3"/>
        <v>0</v>
      </c>
      <c r="P43" s="107">
        <f>D43</f>
        <v>0</v>
      </c>
      <c r="Q43" s="151"/>
      <c r="R43" s="151"/>
      <c r="S43" s="133"/>
    </row>
    <row r="44" spans="1:20" ht="15.75" customHeight="1" thickTop="1" thickBot="1" x14ac:dyDescent="0.3">
      <c r="A44" s="178"/>
      <c r="B44" s="118" t="s">
        <v>1535</v>
      </c>
      <c r="C44" s="40">
        <v>1</v>
      </c>
      <c r="D44" s="84">
        <f>IF($J$62&gt;0,IF(O44&lt;$J$61,IF(N44&lt;=$J$63,IF(K44&lt;=$J$61,IF(N44&lt;$J$62,C44,0),0),0),0),0)</f>
        <v>0</v>
      </c>
      <c r="H44" s="11">
        <v>26</v>
      </c>
      <c r="I44" s="58">
        <v>3</v>
      </c>
      <c r="J44" s="11"/>
      <c r="K44" s="12">
        <f t="shared" ref="K44:K55" si="8">K43+C44</f>
        <v>1</v>
      </c>
      <c r="L44" s="12">
        <f>L43+C44</f>
        <v>1</v>
      </c>
      <c r="M44" s="12">
        <f>M43+C44</f>
        <v>1</v>
      </c>
      <c r="N44" s="12">
        <f>N43+C44</f>
        <v>1</v>
      </c>
      <c r="O44" s="88">
        <f t="shared" si="3"/>
        <v>0</v>
      </c>
      <c r="P44" s="107">
        <f>P43+D44</f>
        <v>0</v>
      </c>
      <c r="Q44" s="151"/>
      <c r="R44" s="151"/>
      <c r="S44" s="133"/>
    </row>
    <row r="45" spans="1:20" ht="15.75" thickBot="1" x14ac:dyDescent="0.3">
      <c r="A45" s="178"/>
      <c r="B45" s="115" t="s">
        <v>1536</v>
      </c>
      <c r="C45" s="40"/>
      <c r="D45" s="84">
        <f t="shared" ref="D45:D49" si="9">IF($J$62&gt;0,IF(O45&lt;$J$61,IF(N45&lt;=$J$63,IF(K45&lt;=$J$61,IF(N45&lt;$J$62,C45,0),0),0),0),0)</f>
        <v>0</v>
      </c>
      <c r="H45" s="11">
        <v>27</v>
      </c>
      <c r="I45" s="58">
        <v>3</v>
      </c>
      <c r="J45" s="11"/>
      <c r="K45" s="12">
        <f t="shared" si="8"/>
        <v>1</v>
      </c>
      <c r="L45" s="12">
        <f t="shared" ref="L45:L48" si="10">L44+C45</f>
        <v>1</v>
      </c>
      <c r="M45" s="12">
        <f t="shared" ref="M45:M48" si="11">M44+C45</f>
        <v>1</v>
      </c>
      <c r="N45" s="12">
        <f t="shared" ref="N45:N55" si="12">N44+C45</f>
        <v>1</v>
      </c>
      <c r="O45" s="88">
        <f t="shared" si="3"/>
        <v>0</v>
      </c>
      <c r="P45" s="107">
        <f t="shared" ref="P45:P55" si="13">P44+D45</f>
        <v>0</v>
      </c>
      <c r="Q45" s="151"/>
      <c r="R45" s="151"/>
      <c r="S45" s="133"/>
    </row>
    <row r="46" spans="1:20" ht="15.75" thickBot="1" x14ac:dyDescent="0.3">
      <c r="A46" s="178"/>
      <c r="B46" s="115" t="s">
        <v>1537</v>
      </c>
      <c r="C46" s="40"/>
      <c r="D46" s="84">
        <f t="shared" si="9"/>
        <v>0</v>
      </c>
      <c r="H46" s="11">
        <v>28</v>
      </c>
      <c r="I46" s="58">
        <v>3</v>
      </c>
      <c r="J46" s="11"/>
      <c r="K46" s="12">
        <f t="shared" si="8"/>
        <v>1</v>
      </c>
      <c r="L46" s="12">
        <f>L45+C46</f>
        <v>1</v>
      </c>
      <c r="M46" s="12">
        <f t="shared" si="11"/>
        <v>1</v>
      </c>
      <c r="N46" s="12">
        <f t="shared" si="12"/>
        <v>1</v>
      </c>
      <c r="O46" s="88">
        <f t="shared" si="3"/>
        <v>0</v>
      </c>
      <c r="P46" s="107">
        <f t="shared" si="13"/>
        <v>0</v>
      </c>
      <c r="Q46" s="151"/>
      <c r="R46" s="151"/>
      <c r="S46" s="133"/>
    </row>
    <row r="47" spans="1:20" ht="15.75" thickBot="1" x14ac:dyDescent="0.25">
      <c r="A47" s="178"/>
      <c r="B47" s="86"/>
      <c r="C47" s="40"/>
      <c r="D47" s="84">
        <f t="shared" si="9"/>
        <v>0</v>
      </c>
      <c r="H47" s="11"/>
      <c r="I47" s="58">
        <v>3</v>
      </c>
      <c r="J47" s="11"/>
      <c r="K47" s="12">
        <f t="shared" si="8"/>
        <v>1</v>
      </c>
      <c r="L47" s="12">
        <f t="shared" si="10"/>
        <v>1</v>
      </c>
      <c r="M47" s="12">
        <f t="shared" si="11"/>
        <v>1</v>
      </c>
      <c r="N47" s="12">
        <f t="shared" si="12"/>
        <v>1</v>
      </c>
      <c r="O47" s="88">
        <f t="shared" si="3"/>
        <v>0</v>
      </c>
      <c r="P47" s="107">
        <f t="shared" si="13"/>
        <v>0</v>
      </c>
    </row>
    <row r="48" spans="1:20" ht="15.75" thickBot="1" x14ac:dyDescent="0.25">
      <c r="A48" s="178"/>
      <c r="B48" s="86"/>
      <c r="C48" s="40"/>
      <c r="D48" s="84">
        <f t="shared" si="9"/>
        <v>0</v>
      </c>
      <c r="H48" s="11"/>
      <c r="I48" s="58">
        <v>3</v>
      </c>
      <c r="K48" s="12">
        <f t="shared" si="8"/>
        <v>1</v>
      </c>
      <c r="L48" s="12">
        <f t="shared" si="10"/>
        <v>1</v>
      </c>
      <c r="M48" s="12">
        <f t="shared" si="11"/>
        <v>1</v>
      </c>
      <c r="N48" s="12">
        <f t="shared" si="12"/>
        <v>1</v>
      </c>
      <c r="O48" s="88">
        <f t="shared" si="3"/>
        <v>0</v>
      </c>
      <c r="P48" s="107">
        <f t="shared" si="13"/>
        <v>0</v>
      </c>
    </row>
    <row r="49" spans="1:16" ht="15.75" thickBot="1" x14ac:dyDescent="0.25">
      <c r="A49" s="91"/>
      <c r="B49" s="92"/>
      <c r="C49" s="53"/>
      <c r="D49" s="84">
        <f t="shared" si="9"/>
        <v>0</v>
      </c>
      <c r="H49" s="11"/>
      <c r="I49" s="59">
        <v>3</v>
      </c>
      <c r="J49" s="94"/>
      <c r="K49" s="61">
        <f t="shared" si="8"/>
        <v>1</v>
      </c>
      <c r="L49" s="123">
        <f>L48+C55</f>
        <v>1</v>
      </c>
      <c r="M49" s="124">
        <f>M48+C49</f>
        <v>1</v>
      </c>
      <c r="N49" s="12">
        <f t="shared" si="12"/>
        <v>1</v>
      </c>
      <c r="O49" s="89">
        <f t="shared" si="3"/>
        <v>0</v>
      </c>
      <c r="P49" s="107">
        <f t="shared" si="13"/>
        <v>0</v>
      </c>
    </row>
    <row r="50" spans="1:16" ht="15.75" thickBot="1" x14ac:dyDescent="0.25">
      <c r="A50" s="180" t="s">
        <v>265</v>
      </c>
      <c r="B50" s="95" t="s">
        <v>266</v>
      </c>
      <c r="C50" s="19"/>
      <c r="D50" s="93">
        <f>IF($J$60&gt;0,IF(L50&lt;=$J$60,IF(O50&lt;$J$62,C50,0),0),0)</f>
        <v>0</v>
      </c>
      <c r="H50" s="11">
        <v>29</v>
      </c>
      <c r="I50" s="55">
        <v>4</v>
      </c>
      <c r="J50" s="90"/>
      <c r="K50" s="57">
        <f>K49+C50</f>
        <v>1</v>
      </c>
      <c r="L50" s="57">
        <f>C50</f>
        <v>0</v>
      </c>
      <c r="M50" s="57"/>
      <c r="N50" s="12">
        <f t="shared" si="12"/>
        <v>1</v>
      </c>
      <c r="O50" s="89">
        <f t="shared" si="3"/>
        <v>0</v>
      </c>
      <c r="P50" s="107">
        <f t="shared" si="13"/>
        <v>0</v>
      </c>
    </row>
    <row r="51" spans="1:16" ht="15.75" thickBot="1" x14ac:dyDescent="0.25">
      <c r="A51" s="178"/>
      <c r="B51" s="119" t="s">
        <v>1538</v>
      </c>
      <c r="C51" s="40"/>
      <c r="D51" s="93">
        <f t="shared" ref="D51:D55" si="14">IF($J$60&gt;0,IF(L51&lt;=$J$60,IF(O51&lt;$J$62,C51,0),0),0)</f>
        <v>0</v>
      </c>
      <c r="H51" s="11">
        <v>30</v>
      </c>
      <c r="I51" s="58">
        <v>4</v>
      </c>
      <c r="K51" s="12">
        <f t="shared" si="8"/>
        <v>1</v>
      </c>
      <c r="L51" s="12">
        <f>L50+C51</f>
        <v>0</v>
      </c>
      <c r="M51" s="12"/>
      <c r="N51" s="12">
        <f t="shared" si="12"/>
        <v>1</v>
      </c>
      <c r="O51" s="89">
        <f t="shared" si="3"/>
        <v>0</v>
      </c>
      <c r="P51" s="107">
        <f t="shared" si="13"/>
        <v>0</v>
      </c>
    </row>
    <row r="52" spans="1:16" ht="15.75" thickBot="1" x14ac:dyDescent="0.25">
      <c r="A52" s="178"/>
      <c r="B52" s="86" t="s">
        <v>267</v>
      </c>
      <c r="C52" s="40"/>
      <c r="D52" s="93">
        <f t="shared" si="14"/>
        <v>0</v>
      </c>
      <c r="H52" s="11">
        <v>31</v>
      </c>
      <c r="I52" s="58">
        <v>4</v>
      </c>
      <c r="K52" s="12">
        <f t="shared" si="8"/>
        <v>1</v>
      </c>
      <c r="L52" s="12">
        <f t="shared" ref="L52:L55" si="15">L51+C52</f>
        <v>0</v>
      </c>
      <c r="M52" s="12"/>
      <c r="N52" s="12">
        <f t="shared" si="12"/>
        <v>1</v>
      </c>
      <c r="O52" s="89">
        <f t="shared" si="3"/>
        <v>0</v>
      </c>
      <c r="P52" s="107">
        <f t="shared" si="13"/>
        <v>0</v>
      </c>
    </row>
    <row r="53" spans="1:16" ht="15.75" thickBot="1" x14ac:dyDescent="0.25">
      <c r="A53" s="178"/>
      <c r="B53" s="86"/>
      <c r="C53" s="40"/>
      <c r="D53" s="93">
        <f t="shared" si="14"/>
        <v>0</v>
      </c>
      <c r="H53" s="11"/>
      <c r="I53" s="58">
        <v>4</v>
      </c>
      <c r="K53" s="12">
        <f t="shared" si="8"/>
        <v>1</v>
      </c>
      <c r="L53" s="12">
        <f t="shared" si="15"/>
        <v>0</v>
      </c>
      <c r="M53" s="12"/>
      <c r="N53" s="12">
        <f t="shared" si="12"/>
        <v>1</v>
      </c>
      <c r="O53" s="89">
        <f t="shared" si="3"/>
        <v>0</v>
      </c>
      <c r="P53" s="107">
        <f t="shared" si="13"/>
        <v>0</v>
      </c>
    </row>
    <row r="54" spans="1:16" ht="15.75" thickBot="1" x14ac:dyDescent="0.25">
      <c r="A54" s="178"/>
      <c r="B54" s="86"/>
      <c r="C54" s="40"/>
      <c r="D54" s="93">
        <f t="shared" si="14"/>
        <v>0</v>
      </c>
      <c r="H54" s="11"/>
      <c r="I54" s="58">
        <v>4</v>
      </c>
      <c r="K54" s="12">
        <f t="shared" si="8"/>
        <v>1</v>
      </c>
      <c r="L54" s="12">
        <f t="shared" si="15"/>
        <v>0</v>
      </c>
      <c r="M54" s="12"/>
      <c r="N54" s="12">
        <f t="shared" si="12"/>
        <v>1</v>
      </c>
      <c r="O54" s="89">
        <f t="shared" si="3"/>
        <v>0</v>
      </c>
      <c r="P54" s="107">
        <f t="shared" si="13"/>
        <v>0</v>
      </c>
    </row>
    <row r="55" spans="1:16" ht="15.75" thickBot="1" x14ac:dyDescent="0.25">
      <c r="A55" s="181"/>
      <c r="B55" s="92"/>
      <c r="C55" s="53"/>
      <c r="D55" s="93">
        <f t="shared" si="14"/>
        <v>0</v>
      </c>
      <c r="I55" s="59">
        <v>4</v>
      </c>
      <c r="J55" s="94"/>
      <c r="K55" s="124">
        <f t="shared" si="8"/>
        <v>1</v>
      </c>
      <c r="L55" s="123">
        <f t="shared" si="15"/>
        <v>0</v>
      </c>
      <c r="M55" s="61"/>
      <c r="N55" s="12">
        <f t="shared" si="12"/>
        <v>1</v>
      </c>
      <c r="O55" s="89">
        <f t="shared" si="3"/>
        <v>0</v>
      </c>
      <c r="P55" s="107">
        <f t="shared" si="13"/>
        <v>0</v>
      </c>
    </row>
    <row r="56" spans="1:16" ht="35.25" customHeight="1" x14ac:dyDescent="0.2">
      <c r="B56" s="182" t="s">
        <v>15</v>
      </c>
      <c r="C56" s="182"/>
      <c r="D56" s="97">
        <f>D18*C18+D19*C19+D20*C20+D21*C21+D22*C22+C24*D24+C25*D25+C26*D26+C27*D27+D23*C23</f>
        <v>1800</v>
      </c>
      <c r="H56" s="27"/>
      <c r="I56" s="11"/>
      <c r="J56" s="62" t="s">
        <v>53</v>
      </c>
      <c r="K56" s="62" t="s">
        <v>109</v>
      </c>
      <c r="L56" s="6"/>
      <c r="M56" s="6"/>
      <c r="N56" s="6"/>
    </row>
    <row r="57" spans="1:16" ht="23.25" customHeight="1" x14ac:dyDescent="0.2">
      <c r="B57" s="182" t="s">
        <v>16</v>
      </c>
      <c r="C57" s="182"/>
      <c r="D57" s="98">
        <f>D18*B18+D19*B19+D20*B20+D21*B21+D22*B22+D38*40+D31*20+D43*80+B23*D23+D24*B24+D50*100</f>
        <v>250</v>
      </c>
      <c r="H57" s="11">
        <v>57</v>
      </c>
      <c r="I57" s="13" t="s">
        <v>52</v>
      </c>
      <c r="J57" s="99">
        <f>D21</f>
        <v>0</v>
      </c>
      <c r="K57" s="99">
        <f>SUM(D31:D37)</f>
        <v>0</v>
      </c>
      <c r="L57" s="107"/>
    </row>
    <row r="58" spans="1:16" ht="23.25" x14ac:dyDescent="0.35">
      <c r="A58" s="78" t="s">
        <v>18</v>
      </c>
      <c r="H58" s="11">
        <v>58</v>
      </c>
      <c r="I58" s="13" t="s">
        <v>110</v>
      </c>
      <c r="J58" s="100">
        <f>D22</f>
        <v>0</v>
      </c>
      <c r="K58" s="99">
        <f>SUM(D38:D42)</f>
        <v>0</v>
      </c>
      <c r="L58" s="107"/>
      <c r="P58" s="96" t="s">
        <v>112</v>
      </c>
    </row>
    <row r="59" spans="1:16" ht="15" x14ac:dyDescent="0.2">
      <c r="A59" t="s">
        <v>19</v>
      </c>
      <c r="B59" s="3"/>
      <c r="H59" s="11">
        <v>59</v>
      </c>
      <c r="I59" s="11" t="s">
        <v>111</v>
      </c>
      <c r="J59" s="100">
        <f>D23</f>
        <v>1</v>
      </c>
      <c r="K59" s="99">
        <f>SUM(D43:D49)</f>
        <v>0</v>
      </c>
      <c r="L59" s="107"/>
      <c r="P59" s="101">
        <f>J61-K61</f>
        <v>1</v>
      </c>
    </row>
    <row r="60" spans="1:16" ht="15" x14ac:dyDescent="0.2">
      <c r="A60" t="s">
        <v>22</v>
      </c>
      <c r="B60" s="3"/>
      <c r="H60" s="11">
        <v>60</v>
      </c>
      <c r="I60" s="11" t="s">
        <v>302</v>
      </c>
      <c r="J60" s="100">
        <f>D24</f>
        <v>0</v>
      </c>
      <c r="K60" s="99">
        <f>SUM(D50:D55)</f>
        <v>0</v>
      </c>
      <c r="L60" s="107"/>
    </row>
    <row r="61" spans="1:16" ht="15" x14ac:dyDescent="0.2">
      <c r="A61" t="s">
        <v>1528</v>
      </c>
      <c r="B61" s="3"/>
      <c r="H61" s="11">
        <v>61</v>
      </c>
      <c r="I61" s="11" t="s">
        <v>303</v>
      </c>
      <c r="J61" s="145">
        <f>J57+J58+J59+J60</f>
        <v>1</v>
      </c>
      <c r="K61" s="145">
        <f>K57+K58+K59+K60</f>
        <v>0</v>
      </c>
      <c r="L61" s="146"/>
    </row>
    <row r="62" spans="1:16" ht="15" x14ac:dyDescent="0.2">
      <c r="A62" t="s">
        <v>23</v>
      </c>
      <c r="B62" s="3"/>
      <c r="H62" s="11">
        <v>62</v>
      </c>
      <c r="I62" s="11" t="s">
        <v>305</v>
      </c>
      <c r="J62" s="100">
        <f>J60+J59</f>
        <v>1</v>
      </c>
      <c r="K62" s="99">
        <f>K59+K60</f>
        <v>0</v>
      </c>
      <c r="L62" s="107"/>
    </row>
    <row r="63" spans="1:16" ht="15" x14ac:dyDescent="0.2">
      <c r="A63" t="s">
        <v>20</v>
      </c>
      <c r="B63" s="4"/>
      <c r="H63" s="11">
        <v>63</v>
      </c>
      <c r="I63" s="11" t="s">
        <v>304</v>
      </c>
      <c r="J63" s="100">
        <f>J60+J59+J58</f>
        <v>1</v>
      </c>
      <c r="K63" s="99">
        <f>K58+K59+K60</f>
        <v>0</v>
      </c>
      <c r="L63" s="107"/>
    </row>
    <row r="64" spans="1:16" x14ac:dyDescent="0.2">
      <c r="A64" t="s">
        <v>21</v>
      </c>
      <c r="B64" s="4"/>
      <c r="H64" s="11"/>
      <c r="I64" s="11"/>
      <c r="J64" s="12"/>
      <c r="K64" s="12"/>
    </row>
    <row r="65" spans="1:14" x14ac:dyDescent="0.2">
      <c r="A65" t="s">
        <v>15</v>
      </c>
      <c r="B65" s="9">
        <f>D56</f>
        <v>1800</v>
      </c>
      <c r="C65" t="s">
        <v>34</v>
      </c>
      <c r="H65" s="11"/>
      <c r="I65" s="11"/>
      <c r="J65" s="12"/>
      <c r="K65" s="12"/>
    </row>
    <row r="66" spans="1:14" x14ac:dyDescent="0.2">
      <c r="A66" s="102" t="s">
        <v>35</v>
      </c>
      <c r="B66" s="10">
        <v>1</v>
      </c>
      <c r="H66" s="11"/>
      <c r="I66" s="11"/>
      <c r="J66" s="11"/>
      <c r="K66" s="11"/>
    </row>
    <row r="67" spans="1:14" x14ac:dyDescent="0.2">
      <c r="A67" s="102"/>
      <c r="H67" s="11"/>
      <c r="I67" s="11"/>
      <c r="J67" s="11"/>
      <c r="K67" s="11"/>
    </row>
    <row r="68" spans="1:14" hidden="1" x14ac:dyDescent="0.2">
      <c r="A68" s="102"/>
      <c r="H68" s="11"/>
      <c r="I68" s="11"/>
      <c r="J68" s="11"/>
      <c r="K68" s="11"/>
    </row>
    <row r="69" spans="1:14" hidden="1" x14ac:dyDescent="0.2">
      <c r="A69" s="102"/>
      <c r="H69" s="11"/>
      <c r="I69" s="11"/>
      <c r="J69" s="11"/>
      <c r="K69" s="11"/>
    </row>
    <row r="70" spans="1:14" hidden="1" x14ac:dyDescent="0.2">
      <c r="H70" s="11"/>
      <c r="I70" s="11"/>
      <c r="J70" s="11"/>
      <c r="K70" s="11"/>
    </row>
    <row r="71" spans="1:14" ht="18" customHeight="1" x14ac:dyDescent="0.25">
      <c r="A71" s="64" t="s">
        <v>7</v>
      </c>
      <c r="H71" s="11"/>
      <c r="I71" s="11"/>
      <c r="J71" s="11"/>
      <c r="K71" s="11"/>
    </row>
    <row r="72" spans="1:14" ht="36.75" customHeight="1" x14ac:dyDescent="0.25">
      <c r="A72" s="103" t="s">
        <v>95</v>
      </c>
      <c r="B72" s="103" t="s">
        <v>42</v>
      </c>
      <c r="C72" s="104" t="s">
        <v>45</v>
      </c>
      <c r="D72" s="104" t="s">
        <v>121</v>
      </c>
      <c r="E72" s="183" t="s">
        <v>96</v>
      </c>
      <c r="F72" s="183"/>
      <c r="G72" s="183"/>
      <c r="H72" s="11"/>
      <c r="I72" s="11"/>
      <c r="J72" s="11"/>
      <c r="K72" s="11"/>
    </row>
    <row r="73" spans="1:14" ht="29.25" customHeight="1" x14ac:dyDescent="0.25">
      <c r="A73" s="29"/>
      <c r="B73" s="2"/>
      <c r="C73" s="105">
        <f>IF(IF($B$65-B73-B74-B75&gt;=0,B73,B73+($B$65-B73-B74-B75))&lt;0,0,IF($B$65-B73-B74-B75&gt;=0,B73,B73+($B$65-B73-B74-B75)))</f>
        <v>0</v>
      </c>
      <c r="D73" s="106" t="str">
        <f>VLOOKUP(A:A,גיליון2!A:B,2,0)</f>
        <v>קופה כללית</v>
      </c>
      <c r="E73" s="183"/>
      <c r="F73" s="183"/>
      <c r="G73" s="183"/>
      <c r="H73" s="11"/>
      <c r="I73" s="14" t="s">
        <v>51</v>
      </c>
      <c r="J73" s="11"/>
      <c r="K73" s="11"/>
      <c r="L73" s="107">
        <f>D56-B73-B74-B75</f>
        <v>1800</v>
      </c>
      <c r="M73" s="107"/>
      <c r="N73" s="107"/>
    </row>
    <row r="74" spans="1:14" ht="28.5" customHeight="1" x14ac:dyDescent="0.2">
      <c r="A74" s="29"/>
      <c r="B74" s="2"/>
      <c r="C74" s="105">
        <f>IF(IF($B$65-B74-B75-B76&gt;=0,B74,B74+($B$65-B74-B75-B76))&lt;0,0,IF($B$65-B74-B75-B76&gt;=0,B74,B74+($B$65-B74-B75-B76)))</f>
        <v>0</v>
      </c>
      <c r="D74" s="106" t="str">
        <f>VLOOKUP(A:A,גיליון2!A:B,2,0)</f>
        <v>קופה כללית</v>
      </c>
      <c r="E74" s="170" t="s">
        <v>27</v>
      </c>
      <c r="F74" s="170"/>
      <c r="G74" s="170"/>
      <c r="H74" s="11"/>
      <c r="I74" s="15">
        <f>B73-C73</f>
        <v>0</v>
      </c>
      <c r="J74" s="11"/>
      <c r="K74" s="16"/>
    </row>
    <row r="75" spans="1:14" ht="30" customHeight="1" x14ac:dyDescent="0.2">
      <c r="A75" s="29"/>
      <c r="B75" s="2"/>
      <c r="C75" s="105">
        <f>IF(IF($B$65-B75-B76-B77&gt;=0,B75,B75+($B$65-B75-B76-B77))&lt;0,0,IF($B$65-B75-B76-B77&gt;=0,B75,B75+($B$65-B75-B76-B77)))</f>
        <v>0</v>
      </c>
      <c r="D75" s="106" t="str">
        <f>VLOOKUP(A:A,גיליון2!A:B,2,0)</f>
        <v>קופה כללית</v>
      </c>
      <c r="E75" s="170"/>
      <c r="F75" s="170"/>
      <c r="G75" s="170"/>
      <c r="H75" s="11"/>
      <c r="I75" s="15">
        <f>B74-C74</f>
        <v>0</v>
      </c>
      <c r="J75" s="11"/>
      <c r="K75" s="16"/>
    </row>
    <row r="76" spans="1:14" ht="15" x14ac:dyDescent="0.2">
      <c r="A76" s="98" t="s">
        <v>50</v>
      </c>
      <c r="B76" s="97">
        <f>IF(L17-B73-B74-B75&lt;0,0,L17-B73-B74-B75)</f>
        <v>1800</v>
      </c>
      <c r="E76" s="171"/>
      <c r="F76" s="170"/>
      <c r="G76" s="170"/>
      <c r="H76" s="11"/>
      <c r="I76" s="15">
        <f>B75-C75</f>
        <v>0</v>
      </c>
      <c r="J76" s="11"/>
      <c r="K76" s="16"/>
    </row>
    <row r="77" spans="1:14" ht="15" x14ac:dyDescent="0.2">
      <c r="A77" s="98"/>
      <c r="B77" s="97"/>
      <c r="H77" s="11"/>
      <c r="I77" s="11"/>
      <c r="J77" s="11"/>
      <c r="K77" s="11"/>
    </row>
    <row r="78" spans="1:14" ht="15" hidden="1" x14ac:dyDescent="0.2">
      <c r="A78" s="98"/>
      <c r="B78" s="97"/>
      <c r="H78" s="11"/>
      <c r="I78" s="11"/>
      <c r="J78" s="11"/>
      <c r="K78" s="11"/>
    </row>
    <row r="79" spans="1:14" hidden="1" x14ac:dyDescent="0.2">
      <c r="H79" s="11"/>
      <c r="I79" s="11"/>
      <c r="J79" s="11"/>
      <c r="K79" s="11"/>
    </row>
    <row r="80" spans="1:14" ht="18" x14ac:dyDescent="0.25">
      <c r="A80" s="64" t="s">
        <v>28</v>
      </c>
      <c r="H80" s="11"/>
      <c r="I80" s="11"/>
      <c r="J80" s="11"/>
      <c r="K80" s="11"/>
    </row>
    <row r="81" spans="1:15" ht="31.5" customHeight="1" x14ac:dyDescent="0.25">
      <c r="A81" s="108" t="s">
        <v>29</v>
      </c>
      <c r="B81" s="109" t="s">
        <v>40</v>
      </c>
      <c r="C81" s="104" t="s">
        <v>41</v>
      </c>
      <c r="H81" s="11" t="s">
        <v>46</v>
      </c>
      <c r="I81" s="11"/>
      <c r="J81" s="11"/>
      <c r="K81" s="11" t="s">
        <v>48</v>
      </c>
      <c r="O81" s="110" t="s">
        <v>97</v>
      </c>
    </row>
    <row r="82" spans="1:15" ht="18.75" customHeight="1" x14ac:dyDescent="0.2">
      <c r="A82" s="120" t="s">
        <v>286</v>
      </c>
      <c r="B82" s="5"/>
      <c r="C82" s="112">
        <f t="shared" ref="C82:C113" si="16">IF(IF(B82&gt;0,IF(K83&lt;=$F$89,B82,$F$89-K82),0)&lt;0,0,IF(B82&gt;0,IF(K83&lt;=$F$89,B82,$F$89-K82),0))</f>
        <v>0</v>
      </c>
      <c r="H82" s="11">
        <v>1</v>
      </c>
      <c r="I82" s="17" t="s">
        <v>49</v>
      </c>
      <c r="J82" s="11"/>
      <c r="K82" s="12"/>
      <c r="O82" s="11">
        <v>1</v>
      </c>
    </row>
    <row r="83" spans="1:15" ht="15" x14ac:dyDescent="0.2">
      <c r="A83" s="120" t="s">
        <v>1539</v>
      </c>
      <c r="B83" s="5"/>
      <c r="C83" s="112">
        <f t="shared" si="16"/>
        <v>0</v>
      </c>
      <c r="H83" s="11">
        <v>2</v>
      </c>
      <c r="I83" s="18">
        <f t="shared" ref="I83:I114" si="17">B82-C82</f>
        <v>0</v>
      </c>
      <c r="J83" s="11"/>
      <c r="K83" s="12">
        <f>B82</f>
        <v>0</v>
      </c>
      <c r="O83" s="11">
        <v>2</v>
      </c>
    </row>
    <row r="84" spans="1:15" ht="15" x14ac:dyDescent="0.2">
      <c r="A84" s="120" t="s">
        <v>126</v>
      </c>
      <c r="B84" s="5"/>
      <c r="C84" s="112">
        <f t="shared" si="16"/>
        <v>0</v>
      </c>
      <c r="H84" s="11">
        <v>3</v>
      </c>
      <c r="I84" s="18">
        <f t="shared" si="17"/>
        <v>0</v>
      </c>
      <c r="J84" s="11"/>
      <c r="K84" s="12">
        <f t="shared" ref="K84:K115" si="18">K83+B83</f>
        <v>0</v>
      </c>
      <c r="O84" s="11">
        <v>3</v>
      </c>
    </row>
    <row r="85" spans="1:15" ht="15" x14ac:dyDescent="0.2">
      <c r="A85" s="120" t="s">
        <v>1540</v>
      </c>
      <c r="B85" s="5"/>
      <c r="C85" s="112">
        <f t="shared" si="16"/>
        <v>0</v>
      </c>
      <c r="H85" s="11">
        <v>4</v>
      </c>
      <c r="I85" s="18">
        <f t="shared" si="17"/>
        <v>0</v>
      </c>
      <c r="J85" s="11"/>
      <c r="K85" s="12">
        <f t="shared" si="18"/>
        <v>0</v>
      </c>
      <c r="O85" s="11">
        <v>4</v>
      </c>
    </row>
    <row r="86" spans="1:15" ht="15.75" customHeight="1" x14ac:dyDescent="0.2">
      <c r="A86" s="120" t="s">
        <v>292</v>
      </c>
      <c r="B86" s="5"/>
      <c r="C86" s="112">
        <f t="shared" si="16"/>
        <v>0</v>
      </c>
      <c r="H86" s="11">
        <v>5</v>
      </c>
      <c r="I86" s="18">
        <f t="shared" si="17"/>
        <v>0</v>
      </c>
      <c r="J86" s="11"/>
      <c r="K86" s="12">
        <f t="shared" si="18"/>
        <v>0</v>
      </c>
      <c r="O86" s="11">
        <v>5</v>
      </c>
    </row>
    <row r="87" spans="1:15" ht="15.75" customHeight="1" x14ac:dyDescent="0.2">
      <c r="A87" s="120" t="s">
        <v>1541</v>
      </c>
      <c r="B87" s="5"/>
      <c r="C87" s="112">
        <f t="shared" si="16"/>
        <v>0</v>
      </c>
      <c r="H87" s="11">
        <v>6</v>
      </c>
      <c r="I87" s="18">
        <f t="shared" si="17"/>
        <v>0</v>
      </c>
      <c r="J87" s="11"/>
      <c r="K87" s="12">
        <f t="shared" si="18"/>
        <v>0</v>
      </c>
      <c r="O87" s="11">
        <v>6</v>
      </c>
    </row>
    <row r="88" spans="1:15" ht="15" x14ac:dyDescent="0.2">
      <c r="A88" s="120" t="s">
        <v>130</v>
      </c>
      <c r="B88" s="5"/>
      <c r="C88" s="112">
        <f t="shared" si="16"/>
        <v>0</v>
      </c>
      <c r="H88" s="11">
        <v>7</v>
      </c>
      <c r="I88" s="18">
        <f t="shared" si="17"/>
        <v>0</v>
      </c>
      <c r="J88" s="11"/>
      <c r="K88" s="12">
        <f t="shared" si="18"/>
        <v>0</v>
      </c>
      <c r="O88" s="11">
        <v>7</v>
      </c>
    </row>
    <row r="89" spans="1:15" ht="15" x14ac:dyDescent="0.2">
      <c r="A89" s="120" t="s">
        <v>129</v>
      </c>
      <c r="B89" s="5"/>
      <c r="C89" s="112">
        <f t="shared" si="16"/>
        <v>0</v>
      </c>
      <c r="D89" s="165" t="s">
        <v>30</v>
      </c>
      <c r="E89" s="165"/>
      <c r="F89" s="166">
        <f>D57</f>
        <v>250</v>
      </c>
      <c r="G89" s="166"/>
      <c r="H89" s="11">
        <v>8</v>
      </c>
      <c r="I89" s="18">
        <f t="shared" si="17"/>
        <v>0</v>
      </c>
      <c r="J89" s="11"/>
      <c r="K89" s="12">
        <f t="shared" si="18"/>
        <v>0</v>
      </c>
      <c r="O89" s="11">
        <v>8</v>
      </c>
    </row>
    <row r="90" spans="1:15" ht="15" x14ac:dyDescent="0.2">
      <c r="A90" s="120" t="s">
        <v>1542</v>
      </c>
      <c r="B90" s="5"/>
      <c r="C90" s="112">
        <f t="shared" si="16"/>
        <v>0</v>
      </c>
      <c r="D90" s="165"/>
      <c r="E90" s="165"/>
      <c r="F90" s="166"/>
      <c r="G90" s="166"/>
      <c r="H90" s="11">
        <v>9</v>
      </c>
      <c r="I90" s="18">
        <f t="shared" si="17"/>
        <v>0</v>
      </c>
      <c r="J90" s="11"/>
      <c r="K90" s="12">
        <f t="shared" si="18"/>
        <v>0</v>
      </c>
      <c r="O90" s="11">
        <v>9</v>
      </c>
    </row>
    <row r="91" spans="1:15" ht="15" x14ac:dyDescent="0.2">
      <c r="A91" s="120" t="s">
        <v>288</v>
      </c>
      <c r="B91" s="5"/>
      <c r="C91" s="112">
        <f t="shared" si="16"/>
        <v>0</v>
      </c>
      <c r="D91" s="166" t="s">
        <v>32</v>
      </c>
      <c r="E91" s="166"/>
      <c r="F91" s="167">
        <f>SUM(B82:B193)</f>
        <v>0</v>
      </c>
      <c r="G91" s="168"/>
      <c r="H91" s="11">
        <v>10</v>
      </c>
      <c r="I91" s="18">
        <f t="shared" si="17"/>
        <v>0</v>
      </c>
      <c r="J91" s="11"/>
      <c r="K91" s="12">
        <f t="shared" si="18"/>
        <v>0</v>
      </c>
      <c r="O91" s="11">
        <v>10</v>
      </c>
    </row>
    <row r="92" spans="1:15" ht="15" x14ac:dyDescent="0.2">
      <c r="A92" s="120" t="s">
        <v>1543</v>
      </c>
      <c r="B92" s="5"/>
      <c r="C92" s="112">
        <f t="shared" si="16"/>
        <v>0</v>
      </c>
      <c r="D92" s="166"/>
      <c r="E92" s="166"/>
      <c r="F92" s="168"/>
      <c r="G92" s="168"/>
      <c r="H92" s="11">
        <v>11</v>
      </c>
      <c r="I92" s="18">
        <f t="shared" si="17"/>
        <v>0</v>
      </c>
      <c r="J92" s="11"/>
      <c r="K92" s="12">
        <f t="shared" si="18"/>
        <v>0</v>
      </c>
      <c r="O92" s="11">
        <v>11</v>
      </c>
    </row>
    <row r="93" spans="1:15" ht="15" x14ac:dyDescent="0.2">
      <c r="A93" s="120" t="s">
        <v>1544</v>
      </c>
      <c r="B93" s="5"/>
      <c r="C93" s="112">
        <f t="shared" si="16"/>
        <v>0</v>
      </c>
      <c r="D93" s="166" t="s">
        <v>31</v>
      </c>
      <c r="E93" s="166"/>
      <c r="F93" s="169">
        <f>IF(F91&lt;=F89,F89-F91,"חרגת בכמות הכרטיסים")</f>
        <v>250</v>
      </c>
      <c r="G93" s="169"/>
      <c r="H93" s="11">
        <v>12</v>
      </c>
      <c r="I93" s="18">
        <f t="shared" si="17"/>
        <v>0</v>
      </c>
      <c r="J93" s="11"/>
      <c r="K93" s="12">
        <f t="shared" si="18"/>
        <v>0</v>
      </c>
      <c r="O93" s="11">
        <v>12</v>
      </c>
    </row>
    <row r="94" spans="1:15" ht="15" x14ac:dyDescent="0.2">
      <c r="A94" s="120" t="s">
        <v>1545</v>
      </c>
      <c r="B94" s="5"/>
      <c r="C94" s="112">
        <f t="shared" si="16"/>
        <v>0</v>
      </c>
      <c r="D94" s="166"/>
      <c r="E94" s="166"/>
      <c r="F94" s="169"/>
      <c r="G94" s="169"/>
      <c r="H94" s="11">
        <v>13</v>
      </c>
      <c r="I94" s="18">
        <f t="shared" si="17"/>
        <v>0</v>
      </c>
      <c r="J94" s="11"/>
      <c r="K94" s="12">
        <f t="shared" si="18"/>
        <v>0</v>
      </c>
      <c r="O94" s="11">
        <v>13</v>
      </c>
    </row>
    <row r="95" spans="1:15" ht="15" x14ac:dyDescent="0.2">
      <c r="A95" s="120" t="s">
        <v>1546</v>
      </c>
      <c r="B95" s="5"/>
      <c r="C95" s="112">
        <f t="shared" si="16"/>
        <v>0</v>
      </c>
      <c r="H95" s="11">
        <v>14</v>
      </c>
      <c r="I95" s="18">
        <f t="shared" si="17"/>
        <v>0</v>
      </c>
      <c r="J95" s="11"/>
      <c r="K95" s="12">
        <f t="shared" si="18"/>
        <v>0</v>
      </c>
      <c r="O95" s="11">
        <v>14</v>
      </c>
    </row>
    <row r="96" spans="1:15" ht="15" x14ac:dyDescent="0.2">
      <c r="A96" s="120" t="s">
        <v>143</v>
      </c>
      <c r="B96" s="5"/>
      <c r="C96" s="112">
        <f t="shared" si="16"/>
        <v>0</v>
      </c>
      <c r="H96" s="11">
        <v>15</v>
      </c>
      <c r="I96" s="18">
        <f t="shared" si="17"/>
        <v>0</v>
      </c>
      <c r="J96" s="11"/>
      <c r="K96" s="12">
        <f t="shared" si="18"/>
        <v>0</v>
      </c>
      <c r="O96" s="11">
        <v>15</v>
      </c>
    </row>
    <row r="97" spans="1:15" ht="15" x14ac:dyDescent="0.2">
      <c r="A97" s="120" t="s">
        <v>142</v>
      </c>
      <c r="B97" s="5"/>
      <c r="C97" s="112">
        <f t="shared" si="16"/>
        <v>0</v>
      </c>
      <c r="H97" s="11">
        <v>16</v>
      </c>
      <c r="I97" s="18">
        <f t="shared" si="17"/>
        <v>0</v>
      </c>
      <c r="J97" s="11"/>
      <c r="K97" s="12">
        <f t="shared" si="18"/>
        <v>0</v>
      </c>
      <c r="L97" s="107"/>
      <c r="M97" s="107"/>
      <c r="N97" s="107"/>
      <c r="O97" s="11">
        <v>16</v>
      </c>
    </row>
    <row r="98" spans="1:15" ht="15" x14ac:dyDescent="0.2">
      <c r="A98" s="120" t="s">
        <v>1547</v>
      </c>
      <c r="B98" s="5"/>
      <c r="C98" s="112">
        <f t="shared" si="16"/>
        <v>0</v>
      </c>
      <c r="H98" s="11">
        <v>17</v>
      </c>
      <c r="I98" s="18">
        <f t="shared" si="17"/>
        <v>0</v>
      </c>
      <c r="J98" s="11"/>
      <c r="K98" s="12">
        <f t="shared" si="18"/>
        <v>0</v>
      </c>
      <c r="O98" s="11">
        <v>17</v>
      </c>
    </row>
    <row r="99" spans="1:15" ht="15" x14ac:dyDescent="0.2">
      <c r="A99" s="120" t="s">
        <v>260</v>
      </c>
      <c r="B99" s="5"/>
      <c r="C99" s="112">
        <f t="shared" si="16"/>
        <v>0</v>
      </c>
      <c r="H99" s="11">
        <v>18</v>
      </c>
      <c r="I99" s="18">
        <f t="shared" si="17"/>
        <v>0</v>
      </c>
      <c r="J99" s="11"/>
      <c r="K99" s="12">
        <f t="shared" si="18"/>
        <v>0</v>
      </c>
      <c r="O99" s="11">
        <v>18</v>
      </c>
    </row>
    <row r="100" spans="1:15" ht="15" x14ac:dyDescent="0.2">
      <c r="A100" s="120" t="s">
        <v>287</v>
      </c>
      <c r="B100" s="5"/>
      <c r="C100" s="112">
        <f t="shared" si="16"/>
        <v>0</v>
      </c>
      <c r="H100" s="11">
        <v>19</v>
      </c>
      <c r="I100" s="18">
        <f t="shared" si="17"/>
        <v>0</v>
      </c>
      <c r="J100" s="11"/>
      <c r="K100" s="12">
        <f t="shared" si="18"/>
        <v>0</v>
      </c>
      <c r="O100" s="11">
        <v>19</v>
      </c>
    </row>
    <row r="101" spans="1:15" ht="15" x14ac:dyDescent="0.2">
      <c r="A101" s="120" t="s">
        <v>172</v>
      </c>
      <c r="B101" s="5"/>
      <c r="C101" s="112">
        <f t="shared" si="16"/>
        <v>0</v>
      </c>
      <c r="H101" s="11">
        <v>20</v>
      </c>
      <c r="I101" s="18">
        <f t="shared" si="17"/>
        <v>0</v>
      </c>
      <c r="J101" s="11"/>
      <c r="K101" s="12">
        <f t="shared" si="18"/>
        <v>0</v>
      </c>
      <c r="O101" s="11">
        <v>20</v>
      </c>
    </row>
    <row r="102" spans="1:15" ht="15" x14ac:dyDescent="0.2">
      <c r="A102" s="120" t="s">
        <v>293</v>
      </c>
      <c r="B102" s="5"/>
      <c r="C102" s="112">
        <f t="shared" si="16"/>
        <v>0</v>
      </c>
      <c r="H102" s="11">
        <v>21</v>
      </c>
      <c r="I102" s="18">
        <f t="shared" si="17"/>
        <v>0</v>
      </c>
      <c r="J102" s="11"/>
      <c r="K102" s="12">
        <f t="shared" si="18"/>
        <v>0</v>
      </c>
      <c r="O102" s="11">
        <v>21</v>
      </c>
    </row>
    <row r="103" spans="1:15" ht="15" x14ac:dyDescent="0.2">
      <c r="A103" s="120" t="s">
        <v>258</v>
      </c>
      <c r="B103" s="5"/>
      <c r="C103" s="112">
        <f t="shared" si="16"/>
        <v>0</v>
      </c>
      <c r="H103" s="11">
        <v>22</v>
      </c>
      <c r="I103" s="18">
        <f t="shared" si="17"/>
        <v>0</v>
      </c>
      <c r="J103" s="11"/>
      <c r="K103" s="12">
        <f t="shared" si="18"/>
        <v>0</v>
      </c>
      <c r="O103" s="11">
        <v>22</v>
      </c>
    </row>
    <row r="104" spans="1:15" ht="15" x14ac:dyDescent="0.2">
      <c r="A104" s="120" t="s">
        <v>1548</v>
      </c>
      <c r="B104" s="5"/>
      <c r="C104" s="112">
        <f t="shared" si="16"/>
        <v>0</v>
      </c>
      <c r="H104" s="11">
        <v>23</v>
      </c>
      <c r="I104" s="18">
        <f t="shared" si="17"/>
        <v>0</v>
      </c>
      <c r="J104" s="11"/>
      <c r="K104" s="12">
        <f t="shared" si="18"/>
        <v>0</v>
      </c>
      <c r="O104" s="11">
        <v>23</v>
      </c>
    </row>
    <row r="105" spans="1:15" ht="15" x14ac:dyDescent="0.2">
      <c r="A105" s="120" t="s">
        <v>291</v>
      </c>
      <c r="B105" s="5"/>
      <c r="C105" s="112">
        <f t="shared" si="16"/>
        <v>0</v>
      </c>
      <c r="H105" s="11">
        <v>24</v>
      </c>
      <c r="I105" s="18">
        <f t="shared" si="17"/>
        <v>0</v>
      </c>
      <c r="J105" s="11"/>
      <c r="K105" s="12">
        <f t="shared" si="18"/>
        <v>0</v>
      </c>
      <c r="O105" s="11">
        <v>24</v>
      </c>
    </row>
    <row r="106" spans="1:15" ht="15" x14ac:dyDescent="0.2">
      <c r="A106" s="120" t="s">
        <v>148</v>
      </c>
      <c r="B106" s="5"/>
      <c r="C106" s="112">
        <f t="shared" si="16"/>
        <v>0</v>
      </c>
      <c r="H106" s="11">
        <v>25</v>
      </c>
      <c r="I106" s="18">
        <f t="shared" si="17"/>
        <v>0</v>
      </c>
      <c r="J106" s="11"/>
      <c r="K106" s="12">
        <f t="shared" si="18"/>
        <v>0</v>
      </c>
      <c r="O106" s="11">
        <v>25</v>
      </c>
    </row>
    <row r="107" spans="1:15" ht="15" x14ac:dyDescent="0.2">
      <c r="A107" s="120" t="s">
        <v>1549</v>
      </c>
      <c r="B107" s="5"/>
      <c r="C107" s="112">
        <f t="shared" si="16"/>
        <v>0</v>
      </c>
      <c r="H107" s="11">
        <v>26</v>
      </c>
      <c r="I107" s="18">
        <f t="shared" si="17"/>
        <v>0</v>
      </c>
      <c r="J107" s="11"/>
      <c r="K107" s="12">
        <f t="shared" si="18"/>
        <v>0</v>
      </c>
      <c r="O107" s="11">
        <v>26</v>
      </c>
    </row>
    <row r="108" spans="1:15" ht="15" x14ac:dyDescent="0.2">
      <c r="A108" s="120" t="s">
        <v>1550</v>
      </c>
      <c r="B108" s="5"/>
      <c r="C108" s="112">
        <f t="shared" si="16"/>
        <v>0</v>
      </c>
      <c r="H108" s="11">
        <v>27</v>
      </c>
      <c r="I108" s="18">
        <f t="shared" si="17"/>
        <v>0</v>
      </c>
      <c r="J108" s="11"/>
      <c r="K108" s="12">
        <f t="shared" si="18"/>
        <v>0</v>
      </c>
      <c r="O108" s="11">
        <v>27</v>
      </c>
    </row>
    <row r="109" spans="1:15" ht="15" x14ac:dyDescent="0.2">
      <c r="A109" s="120" t="s">
        <v>1551</v>
      </c>
      <c r="B109" s="5"/>
      <c r="C109" s="112">
        <f t="shared" si="16"/>
        <v>0</v>
      </c>
      <c r="H109" s="11">
        <v>28</v>
      </c>
      <c r="I109" s="18">
        <f t="shared" si="17"/>
        <v>0</v>
      </c>
      <c r="J109" s="11"/>
      <c r="K109" s="12">
        <f t="shared" si="18"/>
        <v>0</v>
      </c>
      <c r="O109" s="11">
        <v>28</v>
      </c>
    </row>
    <row r="110" spans="1:15" ht="15" x14ac:dyDescent="0.2">
      <c r="A110" s="120" t="s">
        <v>1552</v>
      </c>
      <c r="B110" s="5"/>
      <c r="C110" s="112">
        <f t="shared" si="16"/>
        <v>0</v>
      </c>
      <c r="H110" s="11">
        <v>29</v>
      </c>
      <c r="I110" s="18">
        <f t="shared" si="17"/>
        <v>0</v>
      </c>
      <c r="J110" s="11"/>
      <c r="K110" s="12">
        <f t="shared" si="18"/>
        <v>0</v>
      </c>
      <c r="O110" s="11">
        <v>29</v>
      </c>
    </row>
    <row r="111" spans="1:15" ht="15" x14ac:dyDescent="0.2">
      <c r="A111" s="120" t="s">
        <v>1553</v>
      </c>
      <c r="B111" s="5"/>
      <c r="C111" s="112">
        <f t="shared" si="16"/>
        <v>0</v>
      </c>
      <c r="H111" s="11">
        <v>30</v>
      </c>
      <c r="I111" s="18">
        <f t="shared" si="17"/>
        <v>0</v>
      </c>
      <c r="J111" s="11"/>
      <c r="K111" s="12">
        <f t="shared" si="18"/>
        <v>0</v>
      </c>
      <c r="O111" s="11">
        <v>30</v>
      </c>
    </row>
    <row r="112" spans="1:15" ht="15" x14ac:dyDescent="0.2">
      <c r="A112" s="120" t="s">
        <v>1554</v>
      </c>
      <c r="B112" s="5"/>
      <c r="C112" s="112">
        <f t="shared" si="16"/>
        <v>0</v>
      </c>
      <c r="H112" s="11">
        <v>31</v>
      </c>
      <c r="I112" s="18">
        <f t="shared" si="17"/>
        <v>0</v>
      </c>
      <c r="J112" s="11"/>
      <c r="K112" s="12">
        <f t="shared" si="18"/>
        <v>0</v>
      </c>
      <c r="O112" s="11">
        <v>31</v>
      </c>
    </row>
    <row r="113" spans="1:15" ht="15" x14ac:dyDescent="0.2">
      <c r="A113" s="120" t="s">
        <v>1555</v>
      </c>
      <c r="B113" s="5"/>
      <c r="C113" s="112">
        <f t="shared" si="16"/>
        <v>0</v>
      </c>
      <c r="H113" s="11">
        <v>32</v>
      </c>
      <c r="I113" s="18">
        <f t="shared" si="17"/>
        <v>0</v>
      </c>
      <c r="J113" s="11"/>
      <c r="K113" s="12">
        <f t="shared" si="18"/>
        <v>0</v>
      </c>
      <c r="O113" s="11">
        <v>32</v>
      </c>
    </row>
    <row r="114" spans="1:15" ht="15" x14ac:dyDescent="0.2">
      <c r="A114" s="120" t="s">
        <v>1556</v>
      </c>
      <c r="B114" s="5"/>
      <c r="C114" s="112">
        <f t="shared" ref="C114:C145" si="19">IF(IF(B114&gt;0,IF(K115&lt;=$F$89,B114,$F$89-K114),0)&lt;0,0,IF(B114&gt;0,IF(K115&lt;=$F$89,B114,$F$89-K114),0))</f>
        <v>0</v>
      </c>
      <c r="H114" s="11">
        <v>33</v>
      </c>
      <c r="I114" s="18">
        <f t="shared" si="17"/>
        <v>0</v>
      </c>
      <c r="J114" s="11"/>
      <c r="K114" s="12">
        <f t="shared" si="18"/>
        <v>0</v>
      </c>
      <c r="O114" s="11">
        <v>33</v>
      </c>
    </row>
    <row r="115" spans="1:15" ht="15" x14ac:dyDescent="0.2">
      <c r="A115" s="120" t="s">
        <v>1557</v>
      </c>
      <c r="B115" s="5"/>
      <c r="C115" s="112">
        <f t="shared" si="19"/>
        <v>0</v>
      </c>
      <c r="H115" s="11">
        <v>34</v>
      </c>
      <c r="I115" s="18">
        <f t="shared" ref="I115:I146" si="20">B114-C114</f>
        <v>0</v>
      </c>
      <c r="J115" s="11"/>
      <c r="K115" s="12">
        <f t="shared" si="18"/>
        <v>0</v>
      </c>
      <c r="O115" s="11">
        <v>34</v>
      </c>
    </row>
    <row r="116" spans="1:15" ht="15" x14ac:dyDescent="0.2">
      <c r="A116" s="120" t="s">
        <v>1558</v>
      </c>
      <c r="B116" s="5"/>
      <c r="C116" s="112">
        <f t="shared" si="19"/>
        <v>0</v>
      </c>
      <c r="H116" s="11">
        <v>35</v>
      </c>
      <c r="I116" s="18">
        <f t="shared" si="20"/>
        <v>0</v>
      </c>
      <c r="J116" s="11"/>
      <c r="K116" s="12">
        <f t="shared" ref="K116:K147" si="21">K115+B115</f>
        <v>0</v>
      </c>
      <c r="O116" s="11">
        <v>35</v>
      </c>
    </row>
    <row r="117" spans="1:15" ht="15" x14ac:dyDescent="0.2">
      <c r="A117" s="120" t="s">
        <v>1559</v>
      </c>
      <c r="B117" s="5"/>
      <c r="C117" s="112">
        <f t="shared" si="19"/>
        <v>0</v>
      </c>
      <c r="H117" s="11">
        <v>36</v>
      </c>
      <c r="I117" s="18">
        <f t="shared" si="20"/>
        <v>0</v>
      </c>
      <c r="J117" s="11"/>
      <c r="K117" s="12">
        <f t="shared" si="21"/>
        <v>0</v>
      </c>
      <c r="O117" s="11">
        <v>36</v>
      </c>
    </row>
    <row r="118" spans="1:15" ht="15" x14ac:dyDescent="0.2">
      <c r="A118" s="120" t="s">
        <v>1560</v>
      </c>
      <c r="B118" s="5"/>
      <c r="C118" s="112">
        <f t="shared" si="19"/>
        <v>0</v>
      </c>
      <c r="H118" s="11">
        <v>37</v>
      </c>
      <c r="I118" s="18">
        <f t="shared" si="20"/>
        <v>0</v>
      </c>
      <c r="J118" s="11"/>
      <c r="K118" s="12">
        <f t="shared" si="21"/>
        <v>0</v>
      </c>
      <c r="O118" s="11">
        <v>37</v>
      </c>
    </row>
    <row r="119" spans="1:15" ht="15" x14ac:dyDescent="0.2">
      <c r="A119" s="120" t="s">
        <v>195</v>
      </c>
      <c r="B119" s="5"/>
      <c r="C119" s="112">
        <f t="shared" si="19"/>
        <v>0</v>
      </c>
      <c r="H119" s="11">
        <v>38</v>
      </c>
      <c r="I119" s="18">
        <f t="shared" si="20"/>
        <v>0</v>
      </c>
      <c r="J119" s="11"/>
      <c r="K119" s="12">
        <f t="shared" si="21"/>
        <v>0</v>
      </c>
      <c r="O119" s="11">
        <v>38</v>
      </c>
    </row>
    <row r="120" spans="1:15" ht="15" x14ac:dyDescent="0.2">
      <c r="A120" s="120" t="s">
        <v>1561</v>
      </c>
      <c r="B120" s="5"/>
      <c r="C120" s="112">
        <f t="shared" si="19"/>
        <v>0</v>
      </c>
      <c r="H120" s="11">
        <v>39</v>
      </c>
      <c r="I120" s="18">
        <f t="shared" si="20"/>
        <v>0</v>
      </c>
      <c r="J120" s="11"/>
      <c r="K120" s="12">
        <f t="shared" si="21"/>
        <v>0</v>
      </c>
      <c r="O120" s="11">
        <v>39</v>
      </c>
    </row>
    <row r="121" spans="1:15" ht="15" x14ac:dyDescent="0.2">
      <c r="A121" s="120" t="s">
        <v>301</v>
      </c>
      <c r="B121" s="5"/>
      <c r="C121" s="112">
        <f t="shared" si="19"/>
        <v>0</v>
      </c>
      <c r="H121" s="11">
        <v>40</v>
      </c>
      <c r="I121" s="18">
        <f t="shared" si="20"/>
        <v>0</v>
      </c>
      <c r="J121" s="11"/>
      <c r="K121" s="12">
        <f t="shared" si="21"/>
        <v>0</v>
      </c>
      <c r="O121" s="11">
        <v>40</v>
      </c>
    </row>
    <row r="122" spans="1:15" ht="15" x14ac:dyDescent="0.2">
      <c r="A122" s="120" t="s">
        <v>1562</v>
      </c>
      <c r="B122" s="5"/>
      <c r="C122" s="112">
        <f t="shared" si="19"/>
        <v>0</v>
      </c>
      <c r="H122" s="11">
        <v>41</v>
      </c>
      <c r="I122" s="18">
        <f t="shared" si="20"/>
        <v>0</v>
      </c>
      <c r="J122" s="11"/>
      <c r="K122" s="12">
        <f t="shared" si="21"/>
        <v>0</v>
      </c>
      <c r="O122" s="11">
        <v>41</v>
      </c>
    </row>
    <row r="123" spans="1:15" ht="15" x14ac:dyDescent="0.2">
      <c r="A123" s="120" t="s">
        <v>1563</v>
      </c>
      <c r="B123" s="5"/>
      <c r="C123" s="112">
        <f t="shared" si="19"/>
        <v>0</v>
      </c>
      <c r="H123" s="11">
        <v>42</v>
      </c>
      <c r="I123" s="18">
        <f t="shared" si="20"/>
        <v>0</v>
      </c>
      <c r="J123" s="11"/>
      <c r="K123" s="12">
        <f t="shared" si="21"/>
        <v>0</v>
      </c>
      <c r="O123" s="11">
        <v>42</v>
      </c>
    </row>
    <row r="124" spans="1:15" ht="15" x14ac:dyDescent="0.2">
      <c r="A124" s="120" t="s">
        <v>150</v>
      </c>
      <c r="B124" s="5"/>
      <c r="C124" s="112">
        <f t="shared" si="19"/>
        <v>0</v>
      </c>
      <c r="H124" s="11">
        <v>43</v>
      </c>
      <c r="I124" s="18">
        <f t="shared" si="20"/>
        <v>0</v>
      </c>
      <c r="J124" s="11"/>
      <c r="K124" s="12">
        <f t="shared" si="21"/>
        <v>0</v>
      </c>
      <c r="O124" s="11">
        <v>43</v>
      </c>
    </row>
    <row r="125" spans="1:15" ht="15" x14ac:dyDescent="0.2">
      <c r="A125" s="120" t="s">
        <v>259</v>
      </c>
      <c r="B125" s="5"/>
      <c r="C125" s="112">
        <f t="shared" si="19"/>
        <v>0</v>
      </c>
      <c r="H125" s="11">
        <v>44</v>
      </c>
      <c r="I125" s="18">
        <f t="shared" si="20"/>
        <v>0</v>
      </c>
      <c r="J125" s="11"/>
      <c r="K125" s="12">
        <f t="shared" si="21"/>
        <v>0</v>
      </c>
      <c r="O125" s="11">
        <v>44</v>
      </c>
    </row>
    <row r="126" spans="1:15" ht="15" x14ac:dyDescent="0.2">
      <c r="A126" s="120" t="s">
        <v>1564</v>
      </c>
      <c r="B126" s="5"/>
      <c r="C126" s="112">
        <f t="shared" si="19"/>
        <v>0</v>
      </c>
      <c r="H126" s="11">
        <v>45</v>
      </c>
      <c r="I126" s="18">
        <f t="shared" si="20"/>
        <v>0</v>
      </c>
      <c r="J126" s="11"/>
      <c r="K126" s="12">
        <f t="shared" si="21"/>
        <v>0</v>
      </c>
      <c r="O126" s="11">
        <v>45</v>
      </c>
    </row>
    <row r="127" spans="1:15" ht="15" x14ac:dyDescent="0.2">
      <c r="A127" s="120" t="s">
        <v>1565</v>
      </c>
      <c r="B127" s="5"/>
      <c r="C127" s="112">
        <f t="shared" si="19"/>
        <v>0</v>
      </c>
      <c r="H127" s="11">
        <v>46</v>
      </c>
      <c r="I127" s="18">
        <f t="shared" si="20"/>
        <v>0</v>
      </c>
      <c r="J127" s="11"/>
      <c r="K127" s="12">
        <f t="shared" si="21"/>
        <v>0</v>
      </c>
      <c r="O127" s="11">
        <v>46</v>
      </c>
    </row>
    <row r="128" spans="1:15" ht="15" x14ac:dyDescent="0.2">
      <c r="A128" s="120" t="s">
        <v>1566</v>
      </c>
      <c r="B128" s="5"/>
      <c r="C128" s="112">
        <f t="shared" si="19"/>
        <v>0</v>
      </c>
      <c r="H128" s="11">
        <v>47</v>
      </c>
      <c r="I128" s="18">
        <f t="shared" si="20"/>
        <v>0</v>
      </c>
      <c r="J128" s="11"/>
      <c r="K128" s="12">
        <f t="shared" si="21"/>
        <v>0</v>
      </c>
      <c r="O128" s="11">
        <v>47</v>
      </c>
    </row>
    <row r="129" spans="1:15" ht="15" x14ac:dyDescent="0.2">
      <c r="A129" s="120" t="s">
        <v>1567</v>
      </c>
      <c r="B129" s="5"/>
      <c r="C129" s="112">
        <f t="shared" si="19"/>
        <v>0</v>
      </c>
      <c r="H129" s="11">
        <v>48</v>
      </c>
      <c r="I129" s="18">
        <f t="shared" si="20"/>
        <v>0</v>
      </c>
      <c r="J129" s="11"/>
      <c r="K129" s="12">
        <f t="shared" si="21"/>
        <v>0</v>
      </c>
      <c r="O129" s="11">
        <v>48</v>
      </c>
    </row>
    <row r="130" spans="1:15" ht="15" x14ac:dyDescent="0.2">
      <c r="A130" s="120" t="s">
        <v>1568</v>
      </c>
      <c r="B130" s="5"/>
      <c r="C130" s="112">
        <f t="shared" si="19"/>
        <v>0</v>
      </c>
      <c r="H130" s="11">
        <v>49</v>
      </c>
      <c r="I130" s="18">
        <f t="shared" si="20"/>
        <v>0</v>
      </c>
      <c r="J130" s="11"/>
      <c r="K130" s="12">
        <f t="shared" si="21"/>
        <v>0</v>
      </c>
      <c r="O130" s="11">
        <v>49</v>
      </c>
    </row>
    <row r="131" spans="1:15" ht="15" x14ac:dyDescent="0.2">
      <c r="A131" s="120" t="s">
        <v>1569</v>
      </c>
      <c r="B131" s="5"/>
      <c r="C131" s="112">
        <f t="shared" si="19"/>
        <v>0</v>
      </c>
      <c r="H131" s="11">
        <v>50</v>
      </c>
      <c r="I131" s="18">
        <f t="shared" si="20"/>
        <v>0</v>
      </c>
      <c r="J131" s="11"/>
      <c r="K131" s="12">
        <f t="shared" si="21"/>
        <v>0</v>
      </c>
      <c r="O131" s="11">
        <v>50</v>
      </c>
    </row>
    <row r="132" spans="1:15" ht="15" x14ac:dyDescent="0.2">
      <c r="A132" s="120" t="s">
        <v>1570</v>
      </c>
      <c r="B132" s="5"/>
      <c r="C132" s="112">
        <f t="shared" si="19"/>
        <v>0</v>
      </c>
      <c r="H132" s="11">
        <v>51</v>
      </c>
      <c r="I132" s="18">
        <f t="shared" si="20"/>
        <v>0</v>
      </c>
      <c r="J132" s="11"/>
      <c r="K132" s="12">
        <f t="shared" si="21"/>
        <v>0</v>
      </c>
      <c r="O132" s="11">
        <v>51</v>
      </c>
    </row>
    <row r="133" spans="1:15" ht="15" x14ac:dyDescent="0.2">
      <c r="A133" s="120" t="s">
        <v>145</v>
      </c>
      <c r="B133" s="5"/>
      <c r="C133" s="112">
        <f t="shared" si="19"/>
        <v>0</v>
      </c>
      <c r="H133" s="11">
        <v>52</v>
      </c>
      <c r="I133" s="18">
        <f t="shared" si="20"/>
        <v>0</v>
      </c>
      <c r="J133" s="11"/>
      <c r="K133" s="12">
        <f t="shared" si="21"/>
        <v>0</v>
      </c>
      <c r="O133" s="11">
        <v>52</v>
      </c>
    </row>
    <row r="134" spans="1:15" ht="15" x14ac:dyDescent="0.2">
      <c r="A134" s="120" t="s">
        <v>295</v>
      </c>
      <c r="B134" s="5"/>
      <c r="C134" s="112">
        <f t="shared" si="19"/>
        <v>0</v>
      </c>
      <c r="H134" s="11">
        <v>53</v>
      </c>
      <c r="I134" s="18">
        <f t="shared" si="20"/>
        <v>0</v>
      </c>
      <c r="J134" s="11"/>
      <c r="K134" s="12">
        <f t="shared" si="21"/>
        <v>0</v>
      </c>
      <c r="O134" s="11">
        <v>53</v>
      </c>
    </row>
    <row r="135" spans="1:15" ht="15" x14ac:dyDescent="0.2">
      <c r="A135" s="120" t="s">
        <v>1571</v>
      </c>
      <c r="B135" s="5"/>
      <c r="C135" s="112">
        <f t="shared" si="19"/>
        <v>0</v>
      </c>
      <c r="H135" s="11">
        <v>54</v>
      </c>
      <c r="I135" s="18">
        <f t="shared" si="20"/>
        <v>0</v>
      </c>
      <c r="J135" s="11"/>
      <c r="K135" s="12">
        <f t="shared" si="21"/>
        <v>0</v>
      </c>
      <c r="O135" s="11">
        <v>54</v>
      </c>
    </row>
    <row r="136" spans="1:15" ht="15" x14ac:dyDescent="0.2">
      <c r="A136" s="120" t="s">
        <v>1572</v>
      </c>
      <c r="B136" s="5"/>
      <c r="C136" s="112">
        <f t="shared" si="19"/>
        <v>0</v>
      </c>
      <c r="H136" s="11">
        <v>55</v>
      </c>
      <c r="I136" s="18">
        <f t="shared" si="20"/>
        <v>0</v>
      </c>
      <c r="J136" s="11"/>
      <c r="K136" s="12">
        <f t="shared" si="21"/>
        <v>0</v>
      </c>
      <c r="O136" s="11">
        <v>55</v>
      </c>
    </row>
    <row r="137" spans="1:15" ht="15" x14ac:dyDescent="0.2">
      <c r="A137" s="120" t="s">
        <v>1573</v>
      </c>
      <c r="B137" s="5"/>
      <c r="C137" s="112">
        <f t="shared" si="19"/>
        <v>0</v>
      </c>
      <c r="H137" s="11">
        <v>56</v>
      </c>
      <c r="I137" s="18">
        <f t="shared" si="20"/>
        <v>0</v>
      </c>
      <c r="J137" s="11"/>
      <c r="K137" s="12">
        <f t="shared" si="21"/>
        <v>0</v>
      </c>
      <c r="O137" s="11">
        <v>56</v>
      </c>
    </row>
    <row r="138" spans="1:15" ht="15" x14ac:dyDescent="0.2">
      <c r="A138" s="120" t="s">
        <v>1574</v>
      </c>
      <c r="B138" s="5"/>
      <c r="C138" s="112">
        <f t="shared" si="19"/>
        <v>0</v>
      </c>
      <c r="H138" s="11">
        <v>57</v>
      </c>
      <c r="I138" s="18">
        <f t="shared" si="20"/>
        <v>0</v>
      </c>
      <c r="J138" s="11"/>
      <c r="K138" s="12">
        <f t="shared" si="21"/>
        <v>0</v>
      </c>
      <c r="O138" s="11">
        <v>57</v>
      </c>
    </row>
    <row r="139" spans="1:15" ht="15" x14ac:dyDescent="0.2">
      <c r="A139" s="120" t="s">
        <v>1575</v>
      </c>
      <c r="B139" s="5"/>
      <c r="C139" s="112">
        <f t="shared" si="19"/>
        <v>0</v>
      </c>
      <c r="D139" s="165" t="s">
        <v>30</v>
      </c>
      <c r="E139" s="165"/>
      <c r="F139" s="166">
        <f>D57</f>
        <v>250</v>
      </c>
      <c r="G139" s="166"/>
      <c r="H139" s="11">
        <v>58</v>
      </c>
      <c r="I139" s="18">
        <f t="shared" si="20"/>
        <v>0</v>
      </c>
      <c r="J139" s="11"/>
      <c r="K139" s="12">
        <f t="shared" si="21"/>
        <v>0</v>
      </c>
      <c r="O139" s="11">
        <v>58</v>
      </c>
    </row>
    <row r="140" spans="1:15" ht="15" x14ac:dyDescent="0.2">
      <c r="A140" s="120" t="s">
        <v>1576</v>
      </c>
      <c r="B140" s="5"/>
      <c r="C140" s="112">
        <f t="shared" si="19"/>
        <v>0</v>
      </c>
      <c r="D140" s="165"/>
      <c r="E140" s="165"/>
      <c r="F140" s="166"/>
      <c r="G140" s="166"/>
      <c r="H140" s="11">
        <v>59</v>
      </c>
      <c r="I140" s="18">
        <f t="shared" si="20"/>
        <v>0</v>
      </c>
      <c r="J140" s="11"/>
      <c r="K140" s="12">
        <f t="shared" si="21"/>
        <v>0</v>
      </c>
      <c r="O140" s="11">
        <v>59</v>
      </c>
    </row>
    <row r="141" spans="1:15" ht="15" x14ac:dyDescent="0.2">
      <c r="A141" s="120" t="s">
        <v>1577</v>
      </c>
      <c r="B141" s="5"/>
      <c r="C141" s="112">
        <f t="shared" si="19"/>
        <v>0</v>
      </c>
      <c r="D141" s="166" t="s">
        <v>32</v>
      </c>
      <c r="E141" s="166"/>
      <c r="F141" s="167">
        <f>SUM(B82:B193)</f>
        <v>0</v>
      </c>
      <c r="G141" s="168"/>
      <c r="H141" s="11">
        <v>60</v>
      </c>
      <c r="I141" s="18">
        <f t="shared" si="20"/>
        <v>0</v>
      </c>
      <c r="J141" s="11"/>
      <c r="K141" s="12">
        <f t="shared" si="21"/>
        <v>0</v>
      </c>
      <c r="O141" s="11">
        <v>60</v>
      </c>
    </row>
    <row r="142" spans="1:15" ht="15" x14ac:dyDescent="0.2">
      <c r="A142" s="120" t="s">
        <v>1578</v>
      </c>
      <c r="B142" s="5"/>
      <c r="C142" s="112">
        <f t="shared" si="19"/>
        <v>0</v>
      </c>
      <c r="D142" s="166"/>
      <c r="E142" s="166"/>
      <c r="F142" s="168"/>
      <c r="G142" s="168"/>
      <c r="H142" s="11">
        <v>61</v>
      </c>
      <c r="I142" s="18">
        <f t="shared" si="20"/>
        <v>0</v>
      </c>
      <c r="J142" s="11"/>
      <c r="K142" s="12">
        <f t="shared" si="21"/>
        <v>0</v>
      </c>
      <c r="O142" s="11">
        <v>61</v>
      </c>
    </row>
    <row r="143" spans="1:15" ht="15" x14ac:dyDescent="0.2">
      <c r="A143" s="120" t="s">
        <v>1579</v>
      </c>
      <c r="B143" s="5"/>
      <c r="C143" s="112">
        <f t="shared" si="19"/>
        <v>0</v>
      </c>
      <c r="D143" s="166" t="s">
        <v>31</v>
      </c>
      <c r="E143" s="166"/>
      <c r="F143" s="169">
        <f>F93</f>
        <v>250</v>
      </c>
      <c r="G143" s="169"/>
      <c r="H143" s="11">
        <v>62</v>
      </c>
      <c r="I143" s="18">
        <f t="shared" si="20"/>
        <v>0</v>
      </c>
      <c r="J143" s="11"/>
      <c r="K143" s="12">
        <f t="shared" si="21"/>
        <v>0</v>
      </c>
      <c r="O143" s="11">
        <v>62</v>
      </c>
    </row>
    <row r="144" spans="1:15" ht="15" x14ac:dyDescent="0.2">
      <c r="A144" s="120" t="s">
        <v>1580</v>
      </c>
      <c r="B144" s="5"/>
      <c r="C144" s="112">
        <f t="shared" si="19"/>
        <v>0</v>
      </c>
      <c r="D144" s="166"/>
      <c r="E144" s="166"/>
      <c r="F144" s="169"/>
      <c r="G144" s="169"/>
      <c r="H144" s="11">
        <v>63</v>
      </c>
      <c r="I144" s="18">
        <f t="shared" si="20"/>
        <v>0</v>
      </c>
      <c r="J144" s="11"/>
      <c r="K144" s="12">
        <f t="shared" si="21"/>
        <v>0</v>
      </c>
      <c r="O144" s="11">
        <v>63</v>
      </c>
    </row>
    <row r="145" spans="1:15" ht="15" x14ac:dyDescent="0.2">
      <c r="A145" s="120" t="s">
        <v>1581</v>
      </c>
      <c r="B145" s="5"/>
      <c r="C145" s="112">
        <f t="shared" si="19"/>
        <v>0</v>
      </c>
      <c r="H145" s="11">
        <v>64</v>
      </c>
      <c r="I145" s="18">
        <f t="shared" si="20"/>
        <v>0</v>
      </c>
      <c r="J145" s="11"/>
      <c r="K145" s="12">
        <f t="shared" si="21"/>
        <v>0</v>
      </c>
      <c r="O145" s="11">
        <v>64</v>
      </c>
    </row>
    <row r="146" spans="1:15" ht="15" x14ac:dyDescent="0.2">
      <c r="A146" s="120" t="s">
        <v>1582</v>
      </c>
      <c r="B146" s="5"/>
      <c r="C146" s="112">
        <f t="shared" ref="C146:C194" si="22">IF(IF(B146&gt;0,IF(K147&lt;=$F$89,B146,$F$89-K146),0)&lt;0,0,IF(B146&gt;0,IF(K147&lt;=$F$89,B146,$F$89-K146),0))</f>
        <v>0</v>
      </c>
      <c r="H146" s="11">
        <v>65</v>
      </c>
      <c r="I146" s="18">
        <f t="shared" si="20"/>
        <v>0</v>
      </c>
      <c r="J146" s="11"/>
      <c r="K146" s="12">
        <f t="shared" si="21"/>
        <v>0</v>
      </c>
      <c r="O146" s="11">
        <v>65</v>
      </c>
    </row>
    <row r="147" spans="1:15" ht="15" x14ac:dyDescent="0.2">
      <c r="A147" s="120" t="s">
        <v>1583</v>
      </c>
      <c r="B147" s="5"/>
      <c r="C147" s="112">
        <f t="shared" si="22"/>
        <v>0</v>
      </c>
      <c r="H147" s="11">
        <v>66</v>
      </c>
      <c r="I147" s="18">
        <f t="shared" ref="I147:I193" si="23">B146-C146</f>
        <v>0</v>
      </c>
      <c r="J147" s="11"/>
      <c r="K147" s="12">
        <f t="shared" si="21"/>
        <v>0</v>
      </c>
      <c r="O147" s="11">
        <v>66</v>
      </c>
    </row>
    <row r="148" spans="1:15" ht="15" x14ac:dyDescent="0.2">
      <c r="A148" s="120" t="s">
        <v>1584</v>
      </c>
      <c r="B148" s="5"/>
      <c r="C148" s="112">
        <f t="shared" si="22"/>
        <v>0</v>
      </c>
      <c r="H148" s="11">
        <v>67</v>
      </c>
      <c r="I148" s="18">
        <f t="shared" si="23"/>
        <v>0</v>
      </c>
      <c r="J148" s="11"/>
      <c r="K148" s="12">
        <f t="shared" ref="K148:K195" si="24">K147+B147</f>
        <v>0</v>
      </c>
      <c r="O148" s="11">
        <v>67</v>
      </c>
    </row>
    <row r="149" spans="1:15" ht="15" x14ac:dyDescent="0.2">
      <c r="A149" s="120" t="s">
        <v>1585</v>
      </c>
      <c r="B149" s="5"/>
      <c r="C149" s="112">
        <f t="shared" si="22"/>
        <v>0</v>
      </c>
      <c r="H149" s="11">
        <v>68</v>
      </c>
      <c r="I149" s="18">
        <f t="shared" si="23"/>
        <v>0</v>
      </c>
      <c r="J149" s="11"/>
      <c r="K149" s="12">
        <f t="shared" si="24"/>
        <v>0</v>
      </c>
      <c r="O149" s="11">
        <v>68</v>
      </c>
    </row>
    <row r="150" spans="1:15" ht="15" x14ac:dyDescent="0.2">
      <c r="A150" s="120" t="s">
        <v>1586</v>
      </c>
      <c r="B150" s="5"/>
      <c r="C150" s="112">
        <f t="shared" si="22"/>
        <v>0</v>
      </c>
      <c r="H150" s="11">
        <v>69</v>
      </c>
      <c r="I150" s="18">
        <f t="shared" si="23"/>
        <v>0</v>
      </c>
      <c r="J150" s="11"/>
      <c r="K150" s="12">
        <f t="shared" si="24"/>
        <v>0</v>
      </c>
      <c r="O150" s="11">
        <v>69</v>
      </c>
    </row>
    <row r="151" spans="1:15" ht="15" x14ac:dyDescent="0.2">
      <c r="A151" s="120" t="s">
        <v>151</v>
      </c>
      <c r="B151" s="5"/>
      <c r="C151" s="112">
        <f t="shared" si="22"/>
        <v>0</v>
      </c>
      <c r="H151" s="11">
        <v>70</v>
      </c>
      <c r="I151" s="18">
        <f t="shared" si="23"/>
        <v>0</v>
      </c>
      <c r="J151" s="11"/>
      <c r="K151" s="12">
        <f t="shared" si="24"/>
        <v>0</v>
      </c>
      <c r="O151" s="11">
        <v>70</v>
      </c>
    </row>
    <row r="152" spans="1:15" ht="15" x14ac:dyDescent="0.2">
      <c r="A152" s="120" t="s">
        <v>1587</v>
      </c>
      <c r="B152" s="5"/>
      <c r="C152" s="112">
        <f t="shared" si="22"/>
        <v>0</v>
      </c>
      <c r="H152" s="11">
        <v>71</v>
      </c>
      <c r="I152" s="18">
        <f t="shared" si="23"/>
        <v>0</v>
      </c>
      <c r="J152" s="11"/>
      <c r="K152" s="12">
        <f t="shared" si="24"/>
        <v>0</v>
      </c>
      <c r="O152" s="11">
        <v>71</v>
      </c>
    </row>
    <row r="153" spans="1:15" ht="15" x14ac:dyDescent="0.2">
      <c r="A153" s="120" t="s">
        <v>154</v>
      </c>
      <c r="B153" s="5"/>
      <c r="C153" s="112">
        <f t="shared" si="22"/>
        <v>0</v>
      </c>
      <c r="H153" s="11">
        <v>72</v>
      </c>
      <c r="I153" s="18">
        <f t="shared" si="23"/>
        <v>0</v>
      </c>
      <c r="J153" s="11"/>
      <c r="K153" s="12">
        <f t="shared" si="24"/>
        <v>0</v>
      </c>
      <c r="O153" s="11">
        <v>72</v>
      </c>
    </row>
    <row r="154" spans="1:15" ht="15" x14ac:dyDescent="0.2">
      <c r="A154" s="120" t="s">
        <v>1588</v>
      </c>
      <c r="B154" s="5"/>
      <c r="C154" s="112">
        <f t="shared" si="22"/>
        <v>0</v>
      </c>
      <c r="H154" s="11">
        <v>73</v>
      </c>
      <c r="I154" s="18">
        <f t="shared" si="23"/>
        <v>0</v>
      </c>
      <c r="J154" s="11"/>
      <c r="K154" s="12">
        <f t="shared" si="24"/>
        <v>0</v>
      </c>
      <c r="O154" s="11">
        <v>73</v>
      </c>
    </row>
    <row r="155" spans="1:15" ht="15" x14ac:dyDescent="0.2">
      <c r="A155" s="120" t="s">
        <v>1589</v>
      </c>
      <c r="B155" s="5"/>
      <c r="C155" s="112">
        <f t="shared" si="22"/>
        <v>0</v>
      </c>
      <c r="H155" s="11">
        <v>74</v>
      </c>
      <c r="I155" s="18">
        <f t="shared" si="23"/>
        <v>0</v>
      </c>
      <c r="J155" s="11"/>
      <c r="K155" s="12">
        <f t="shared" si="24"/>
        <v>0</v>
      </c>
      <c r="O155" s="11">
        <v>74</v>
      </c>
    </row>
    <row r="156" spans="1:15" ht="15" x14ac:dyDescent="0.2">
      <c r="A156" s="120" t="s">
        <v>1590</v>
      </c>
      <c r="B156" s="5"/>
      <c r="C156" s="112">
        <f t="shared" si="22"/>
        <v>0</v>
      </c>
      <c r="H156" s="11">
        <v>75</v>
      </c>
      <c r="I156" s="18">
        <f t="shared" si="23"/>
        <v>0</v>
      </c>
      <c r="J156" s="11"/>
      <c r="K156" s="12">
        <f t="shared" si="24"/>
        <v>0</v>
      </c>
      <c r="O156" s="11">
        <v>75</v>
      </c>
    </row>
    <row r="157" spans="1:15" ht="15" x14ac:dyDescent="0.2">
      <c r="A157" s="120" t="s">
        <v>1591</v>
      </c>
      <c r="B157" s="5"/>
      <c r="C157" s="112">
        <f t="shared" si="22"/>
        <v>0</v>
      </c>
      <c r="H157" s="11">
        <v>76</v>
      </c>
      <c r="I157" s="18">
        <f t="shared" si="23"/>
        <v>0</v>
      </c>
      <c r="J157" s="11"/>
      <c r="K157" s="12">
        <f t="shared" si="24"/>
        <v>0</v>
      </c>
      <c r="O157" s="11">
        <v>76</v>
      </c>
    </row>
    <row r="158" spans="1:15" ht="15" x14ac:dyDescent="0.2">
      <c r="A158" s="120" t="s">
        <v>1592</v>
      </c>
      <c r="B158" s="5"/>
      <c r="C158" s="112">
        <f t="shared" si="22"/>
        <v>0</v>
      </c>
      <c r="H158" s="11">
        <v>77</v>
      </c>
      <c r="I158" s="18">
        <f t="shared" si="23"/>
        <v>0</v>
      </c>
      <c r="J158" s="11"/>
      <c r="K158" s="12">
        <f t="shared" si="24"/>
        <v>0</v>
      </c>
      <c r="O158" s="11">
        <v>77</v>
      </c>
    </row>
    <row r="159" spans="1:15" ht="15" x14ac:dyDescent="0.2">
      <c r="A159" s="120" t="s">
        <v>1593</v>
      </c>
      <c r="B159" s="5"/>
      <c r="C159" s="112">
        <f t="shared" si="22"/>
        <v>0</v>
      </c>
      <c r="H159" s="11">
        <v>78</v>
      </c>
      <c r="I159" s="18">
        <f t="shared" si="23"/>
        <v>0</v>
      </c>
      <c r="K159" s="12">
        <f t="shared" si="24"/>
        <v>0</v>
      </c>
      <c r="O159" s="11">
        <v>78</v>
      </c>
    </row>
    <row r="160" spans="1:15" ht="15" x14ac:dyDescent="0.2">
      <c r="A160" s="120" t="s">
        <v>299</v>
      </c>
      <c r="B160" s="5"/>
      <c r="C160" s="112">
        <f t="shared" si="22"/>
        <v>0</v>
      </c>
      <c r="H160" s="11">
        <v>79</v>
      </c>
      <c r="I160" s="18">
        <f t="shared" si="23"/>
        <v>0</v>
      </c>
      <c r="K160" s="12">
        <f t="shared" si="24"/>
        <v>0</v>
      </c>
      <c r="O160" s="11">
        <v>79</v>
      </c>
    </row>
    <row r="161" spans="1:15" ht="15" x14ac:dyDescent="0.2">
      <c r="A161" s="120" t="s">
        <v>1594</v>
      </c>
      <c r="B161" s="5"/>
      <c r="C161" s="112">
        <f t="shared" si="22"/>
        <v>0</v>
      </c>
      <c r="H161" s="11">
        <v>80</v>
      </c>
      <c r="I161" s="18">
        <f t="shared" si="23"/>
        <v>0</v>
      </c>
      <c r="J161" s="11"/>
      <c r="K161" s="12">
        <f t="shared" si="24"/>
        <v>0</v>
      </c>
      <c r="O161" s="11">
        <v>80</v>
      </c>
    </row>
    <row r="162" spans="1:15" ht="15" x14ac:dyDescent="0.2">
      <c r="A162" s="120" t="s">
        <v>300</v>
      </c>
      <c r="B162" s="5"/>
      <c r="C162" s="112">
        <f t="shared" si="22"/>
        <v>0</v>
      </c>
      <c r="H162" s="11">
        <v>81</v>
      </c>
      <c r="I162" s="18">
        <f t="shared" si="23"/>
        <v>0</v>
      </c>
      <c r="K162" s="12">
        <f t="shared" si="24"/>
        <v>0</v>
      </c>
      <c r="O162" s="11">
        <v>81</v>
      </c>
    </row>
    <row r="163" spans="1:15" ht="15" x14ac:dyDescent="0.2">
      <c r="A163" s="120" t="s">
        <v>1595</v>
      </c>
      <c r="B163" s="5"/>
      <c r="C163" s="112">
        <f t="shared" si="22"/>
        <v>0</v>
      </c>
      <c r="H163" s="11">
        <v>82</v>
      </c>
      <c r="I163" s="18">
        <f t="shared" si="23"/>
        <v>0</v>
      </c>
      <c r="K163" s="12">
        <f t="shared" si="24"/>
        <v>0</v>
      </c>
      <c r="O163" s="11">
        <v>82</v>
      </c>
    </row>
    <row r="164" spans="1:15" ht="15" x14ac:dyDescent="0.2">
      <c r="A164" s="120" t="s">
        <v>1596</v>
      </c>
      <c r="B164" s="5"/>
      <c r="C164" s="112">
        <f t="shared" si="22"/>
        <v>0</v>
      </c>
      <c r="H164" s="11">
        <v>83</v>
      </c>
      <c r="I164" s="18">
        <f t="shared" si="23"/>
        <v>0</v>
      </c>
      <c r="J164" s="11"/>
      <c r="K164" s="12">
        <f t="shared" si="24"/>
        <v>0</v>
      </c>
      <c r="O164" s="11">
        <v>83</v>
      </c>
    </row>
    <row r="165" spans="1:15" ht="15" x14ac:dyDescent="0.2">
      <c r="A165" s="120" t="s">
        <v>1597</v>
      </c>
      <c r="B165" s="5"/>
      <c r="C165" s="112">
        <f t="shared" si="22"/>
        <v>0</v>
      </c>
      <c r="H165" s="11">
        <v>84</v>
      </c>
      <c r="I165" s="18">
        <f t="shared" si="23"/>
        <v>0</v>
      </c>
      <c r="K165" s="12">
        <f t="shared" si="24"/>
        <v>0</v>
      </c>
      <c r="O165" s="11">
        <v>84</v>
      </c>
    </row>
    <row r="166" spans="1:15" ht="15" x14ac:dyDescent="0.2">
      <c r="A166" s="120" t="s">
        <v>1598</v>
      </c>
      <c r="B166" s="5"/>
      <c r="C166" s="112">
        <f t="shared" si="22"/>
        <v>0</v>
      </c>
      <c r="H166" s="11">
        <v>85</v>
      </c>
      <c r="I166" s="18">
        <f t="shared" si="23"/>
        <v>0</v>
      </c>
      <c r="K166" s="12">
        <f t="shared" si="24"/>
        <v>0</v>
      </c>
      <c r="O166" s="11">
        <v>85</v>
      </c>
    </row>
    <row r="167" spans="1:15" ht="15" x14ac:dyDescent="0.2">
      <c r="A167" s="120" t="s">
        <v>1599</v>
      </c>
      <c r="B167" s="5"/>
      <c r="C167" s="112">
        <f t="shared" si="22"/>
        <v>0</v>
      </c>
      <c r="H167" s="11">
        <v>86</v>
      </c>
      <c r="I167" s="18">
        <f t="shared" si="23"/>
        <v>0</v>
      </c>
      <c r="J167" s="11"/>
      <c r="K167" s="12">
        <f t="shared" si="24"/>
        <v>0</v>
      </c>
      <c r="O167" s="11">
        <v>86</v>
      </c>
    </row>
    <row r="168" spans="1:15" ht="15" x14ac:dyDescent="0.2">
      <c r="A168" s="120" t="s">
        <v>1600</v>
      </c>
      <c r="B168" s="5"/>
      <c r="C168" s="112">
        <f t="shared" si="22"/>
        <v>0</v>
      </c>
      <c r="H168" s="11">
        <v>87</v>
      </c>
      <c r="I168" s="18">
        <f t="shared" si="23"/>
        <v>0</v>
      </c>
      <c r="K168" s="12">
        <f t="shared" si="24"/>
        <v>0</v>
      </c>
      <c r="O168" s="11">
        <v>87</v>
      </c>
    </row>
    <row r="169" spans="1:15" ht="15" x14ac:dyDescent="0.2">
      <c r="A169" s="120" t="s">
        <v>192</v>
      </c>
      <c r="B169" s="5"/>
      <c r="C169" s="112">
        <f t="shared" si="22"/>
        <v>0</v>
      </c>
      <c r="H169" s="11">
        <v>88</v>
      </c>
      <c r="I169" s="18">
        <f t="shared" si="23"/>
        <v>0</v>
      </c>
      <c r="K169" s="12">
        <f t="shared" si="24"/>
        <v>0</v>
      </c>
      <c r="O169" s="11">
        <v>88</v>
      </c>
    </row>
    <row r="170" spans="1:15" ht="15" x14ac:dyDescent="0.2">
      <c r="A170" s="120" t="s">
        <v>1601</v>
      </c>
      <c r="B170" s="5"/>
      <c r="C170" s="112">
        <f t="shared" si="22"/>
        <v>0</v>
      </c>
      <c r="H170" s="11">
        <v>89</v>
      </c>
      <c r="I170" s="18">
        <f t="shared" si="23"/>
        <v>0</v>
      </c>
      <c r="J170" s="11"/>
      <c r="K170" s="12">
        <f t="shared" si="24"/>
        <v>0</v>
      </c>
      <c r="O170" s="11">
        <v>89</v>
      </c>
    </row>
    <row r="171" spans="1:15" ht="15" x14ac:dyDescent="0.2">
      <c r="A171" s="120" t="s">
        <v>298</v>
      </c>
      <c r="B171" s="5"/>
      <c r="C171" s="112">
        <f t="shared" si="22"/>
        <v>0</v>
      </c>
      <c r="H171" s="11">
        <v>90</v>
      </c>
      <c r="I171" s="18">
        <f t="shared" si="23"/>
        <v>0</v>
      </c>
      <c r="K171" s="12">
        <f t="shared" si="24"/>
        <v>0</v>
      </c>
      <c r="O171" s="11">
        <v>90</v>
      </c>
    </row>
    <row r="172" spans="1:15" ht="15" x14ac:dyDescent="0.2">
      <c r="A172" s="120" t="s">
        <v>1602</v>
      </c>
      <c r="B172" s="5"/>
      <c r="C172" s="112">
        <f t="shared" si="22"/>
        <v>0</v>
      </c>
      <c r="H172" s="11">
        <v>91</v>
      </c>
      <c r="I172" s="18">
        <f t="shared" si="23"/>
        <v>0</v>
      </c>
      <c r="K172" s="12">
        <f t="shared" si="24"/>
        <v>0</v>
      </c>
      <c r="O172" s="11">
        <v>91</v>
      </c>
    </row>
    <row r="173" spans="1:15" ht="15" x14ac:dyDescent="0.2">
      <c r="A173" s="120" t="s">
        <v>1603</v>
      </c>
      <c r="B173" s="5"/>
      <c r="C173" s="112">
        <f t="shared" si="22"/>
        <v>0</v>
      </c>
      <c r="H173" s="11">
        <v>92</v>
      </c>
      <c r="I173" s="18">
        <f t="shared" si="23"/>
        <v>0</v>
      </c>
      <c r="J173" s="11"/>
      <c r="K173" s="12">
        <f t="shared" si="24"/>
        <v>0</v>
      </c>
      <c r="O173" s="11">
        <v>92</v>
      </c>
    </row>
    <row r="174" spans="1:15" ht="15" x14ac:dyDescent="0.2">
      <c r="A174" s="120" t="s">
        <v>1604</v>
      </c>
      <c r="B174" s="5"/>
      <c r="C174" s="112">
        <f t="shared" si="22"/>
        <v>0</v>
      </c>
      <c r="H174" s="11">
        <v>93</v>
      </c>
      <c r="I174" s="18">
        <f t="shared" si="23"/>
        <v>0</v>
      </c>
      <c r="K174" s="12">
        <f t="shared" si="24"/>
        <v>0</v>
      </c>
      <c r="O174" s="11">
        <v>93</v>
      </c>
    </row>
    <row r="175" spans="1:15" ht="15" x14ac:dyDescent="0.2">
      <c r="A175" s="120" t="s">
        <v>296</v>
      </c>
      <c r="B175" s="5"/>
      <c r="C175" s="112">
        <f t="shared" si="22"/>
        <v>0</v>
      </c>
      <c r="H175" s="11">
        <v>94</v>
      </c>
      <c r="I175" s="18">
        <f t="shared" si="23"/>
        <v>0</v>
      </c>
      <c r="K175" s="12">
        <f t="shared" si="24"/>
        <v>0</v>
      </c>
      <c r="O175" s="11">
        <v>94</v>
      </c>
    </row>
    <row r="176" spans="1:15" ht="15" x14ac:dyDescent="0.2">
      <c r="A176" s="120" t="s">
        <v>1605</v>
      </c>
      <c r="B176" s="5"/>
      <c r="C176" s="112">
        <f t="shared" si="22"/>
        <v>0</v>
      </c>
      <c r="H176" s="11">
        <v>95</v>
      </c>
      <c r="I176" s="18">
        <f t="shared" si="23"/>
        <v>0</v>
      </c>
      <c r="K176" s="12">
        <f t="shared" si="24"/>
        <v>0</v>
      </c>
      <c r="O176" s="11">
        <v>95</v>
      </c>
    </row>
    <row r="177" spans="1:15" ht="15" x14ac:dyDescent="0.2">
      <c r="A177" s="120" t="s">
        <v>297</v>
      </c>
      <c r="B177" s="5"/>
      <c r="C177" s="112">
        <f t="shared" si="22"/>
        <v>0</v>
      </c>
      <c r="H177" s="11">
        <v>96</v>
      </c>
      <c r="I177" s="18">
        <f t="shared" si="23"/>
        <v>0</v>
      </c>
      <c r="K177" s="12">
        <f t="shared" si="24"/>
        <v>0</v>
      </c>
      <c r="O177" s="11">
        <v>96</v>
      </c>
    </row>
    <row r="178" spans="1:15" ht="15" x14ac:dyDescent="0.2">
      <c r="A178" s="120" t="s">
        <v>289</v>
      </c>
      <c r="B178" s="5"/>
      <c r="C178" s="112">
        <f t="shared" si="22"/>
        <v>0</v>
      </c>
      <c r="H178" s="11">
        <v>97</v>
      </c>
      <c r="I178" s="18">
        <f t="shared" si="23"/>
        <v>0</v>
      </c>
      <c r="K178" s="12">
        <f t="shared" si="24"/>
        <v>0</v>
      </c>
      <c r="O178" s="11">
        <v>97</v>
      </c>
    </row>
    <row r="179" spans="1:15" ht="15" x14ac:dyDescent="0.2">
      <c r="A179" s="120" t="s">
        <v>1606</v>
      </c>
      <c r="B179" s="5"/>
      <c r="C179" s="112">
        <f t="shared" si="22"/>
        <v>0</v>
      </c>
      <c r="H179" s="11">
        <v>98</v>
      </c>
      <c r="I179" s="18">
        <f t="shared" si="23"/>
        <v>0</v>
      </c>
      <c r="K179" s="12">
        <f t="shared" si="24"/>
        <v>0</v>
      </c>
      <c r="O179" s="11">
        <v>98</v>
      </c>
    </row>
    <row r="180" spans="1:15" ht="15" x14ac:dyDescent="0.2">
      <c r="A180" s="120" t="s">
        <v>181</v>
      </c>
      <c r="B180" s="5"/>
      <c r="C180" s="112">
        <f t="shared" si="22"/>
        <v>0</v>
      </c>
      <c r="H180" s="11">
        <v>99</v>
      </c>
      <c r="I180" s="18">
        <f t="shared" si="23"/>
        <v>0</v>
      </c>
      <c r="K180" s="12">
        <f t="shared" si="24"/>
        <v>0</v>
      </c>
      <c r="O180" s="11">
        <v>99</v>
      </c>
    </row>
    <row r="181" spans="1:15" ht="15" x14ac:dyDescent="0.2">
      <c r="A181" s="120" t="s">
        <v>178</v>
      </c>
      <c r="B181" s="5"/>
      <c r="C181" s="112">
        <f t="shared" si="22"/>
        <v>0</v>
      </c>
      <c r="H181" s="11">
        <v>100</v>
      </c>
      <c r="I181" s="18">
        <f t="shared" si="23"/>
        <v>0</v>
      </c>
      <c r="K181" s="12">
        <f t="shared" si="24"/>
        <v>0</v>
      </c>
      <c r="O181" s="11">
        <v>100</v>
      </c>
    </row>
    <row r="182" spans="1:15" ht="15" x14ac:dyDescent="0.2">
      <c r="A182" s="120" t="s">
        <v>1607</v>
      </c>
      <c r="B182" s="5"/>
      <c r="C182" s="112">
        <f t="shared" si="22"/>
        <v>0</v>
      </c>
      <c r="H182" s="11">
        <v>101</v>
      </c>
      <c r="I182" s="18">
        <f t="shared" si="23"/>
        <v>0</v>
      </c>
      <c r="K182" s="12">
        <f t="shared" si="24"/>
        <v>0</v>
      </c>
      <c r="O182" s="11">
        <v>101</v>
      </c>
    </row>
    <row r="183" spans="1:15" ht="15" x14ac:dyDescent="0.2">
      <c r="A183" s="120" t="s">
        <v>1608</v>
      </c>
      <c r="B183" s="5"/>
      <c r="C183" s="112">
        <f t="shared" si="22"/>
        <v>0</v>
      </c>
      <c r="H183" s="11">
        <v>102</v>
      </c>
      <c r="I183" s="18">
        <f t="shared" si="23"/>
        <v>0</v>
      </c>
      <c r="K183" s="12">
        <f t="shared" si="24"/>
        <v>0</v>
      </c>
      <c r="O183" s="11">
        <v>102</v>
      </c>
    </row>
    <row r="184" spans="1:15" ht="15" x14ac:dyDescent="0.2">
      <c r="A184" s="120" t="s">
        <v>261</v>
      </c>
      <c r="B184" s="5"/>
      <c r="C184" s="112">
        <f t="shared" si="22"/>
        <v>0</v>
      </c>
      <c r="H184" s="11">
        <v>103</v>
      </c>
      <c r="I184" s="18">
        <f t="shared" si="23"/>
        <v>0</v>
      </c>
      <c r="K184" s="12">
        <f t="shared" si="24"/>
        <v>0</v>
      </c>
      <c r="O184" s="11">
        <v>103</v>
      </c>
    </row>
    <row r="185" spans="1:15" ht="15" x14ac:dyDescent="0.2">
      <c r="A185" s="120" t="s">
        <v>294</v>
      </c>
      <c r="B185" s="5"/>
      <c r="C185" s="112">
        <f t="shared" si="22"/>
        <v>0</v>
      </c>
      <c r="H185" s="11">
        <v>104</v>
      </c>
      <c r="I185" s="18">
        <f t="shared" si="23"/>
        <v>0</v>
      </c>
      <c r="K185" s="12">
        <f t="shared" si="24"/>
        <v>0</v>
      </c>
      <c r="O185" s="11">
        <v>104</v>
      </c>
    </row>
    <row r="186" spans="1:15" ht="15" x14ac:dyDescent="0.2">
      <c r="A186" s="120" t="s">
        <v>1609</v>
      </c>
      <c r="B186" s="5"/>
      <c r="C186" s="112">
        <f t="shared" si="22"/>
        <v>0</v>
      </c>
      <c r="H186" s="11">
        <v>105</v>
      </c>
      <c r="I186" s="18">
        <f t="shared" si="23"/>
        <v>0</v>
      </c>
      <c r="K186" s="12">
        <f t="shared" si="24"/>
        <v>0</v>
      </c>
      <c r="O186" s="11">
        <v>105</v>
      </c>
    </row>
    <row r="187" spans="1:15" ht="15" x14ac:dyDescent="0.2">
      <c r="A187" s="120" t="s">
        <v>1610</v>
      </c>
      <c r="B187" s="5"/>
      <c r="C187" s="112">
        <f t="shared" si="22"/>
        <v>0</v>
      </c>
      <c r="H187" s="11">
        <v>106</v>
      </c>
      <c r="I187" s="18">
        <f t="shared" si="23"/>
        <v>0</v>
      </c>
      <c r="K187" s="12">
        <f t="shared" si="24"/>
        <v>0</v>
      </c>
      <c r="O187" s="11">
        <v>106</v>
      </c>
    </row>
    <row r="188" spans="1:15" ht="15" hidden="1" x14ac:dyDescent="0.2">
      <c r="A188" s="111"/>
      <c r="B188" s="5"/>
      <c r="C188" s="112">
        <f t="shared" si="22"/>
        <v>0</v>
      </c>
      <c r="H188" s="11">
        <v>107</v>
      </c>
      <c r="I188" s="18">
        <f t="shared" si="23"/>
        <v>0</v>
      </c>
      <c r="K188" s="12">
        <f t="shared" si="24"/>
        <v>0</v>
      </c>
      <c r="O188" s="113">
        <v>1315</v>
      </c>
    </row>
    <row r="189" spans="1:15" ht="15" hidden="1" x14ac:dyDescent="0.2">
      <c r="A189" s="111"/>
      <c r="B189" s="5"/>
      <c r="C189" s="112">
        <f t="shared" si="22"/>
        <v>0</v>
      </c>
      <c r="H189" s="11">
        <v>108</v>
      </c>
      <c r="I189" s="18">
        <f t="shared" si="23"/>
        <v>0</v>
      </c>
      <c r="K189" s="12">
        <f t="shared" si="24"/>
        <v>0</v>
      </c>
      <c r="O189" s="113">
        <v>1316</v>
      </c>
    </row>
    <row r="190" spans="1:15" ht="15" hidden="1" x14ac:dyDescent="0.2">
      <c r="A190" s="111"/>
      <c r="B190" s="5"/>
      <c r="C190" s="112">
        <f t="shared" si="22"/>
        <v>0</v>
      </c>
      <c r="H190" s="11">
        <v>109</v>
      </c>
      <c r="I190" s="18">
        <f t="shared" si="23"/>
        <v>0</v>
      </c>
      <c r="K190" s="12">
        <f t="shared" si="24"/>
        <v>0</v>
      </c>
      <c r="O190" s="113">
        <v>1317</v>
      </c>
    </row>
    <row r="191" spans="1:15" ht="15" hidden="1" x14ac:dyDescent="0.2">
      <c r="A191" s="111"/>
      <c r="B191" s="5"/>
      <c r="C191" s="112">
        <f t="shared" si="22"/>
        <v>0</v>
      </c>
      <c r="H191" s="11">
        <v>110</v>
      </c>
      <c r="I191" s="18">
        <f t="shared" si="23"/>
        <v>0</v>
      </c>
      <c r="K191" s="12">
        <f t="shared" si="24"/>
        <v>0</v>
      </c>
      <c r="O191" s="113">
        <v>1318</v>
      </c>
    </row>
    <row r="192" spans="1:15" ht="15" hidden="1" x14ac:dyDescent="0.2">
      <c r="A192" s="111"/>
      <c r="B192" s="5"/>
      <c r="C192" s="112">
        <f t="shared" si="22"/>
        <v>0</v>
      </c>
      <c r="H192" s="11">
        <v>111</v>
      </c>
      <c r="I192" s="18">
        <f t="shared" si="23"/>
        <v>0</v>
      </c>
      <c r="K192" s="12">
        <f t="shared" si="24"/>
        <v>0</v>
      </c>
      <c r="O192" s="113">
        <v>1319</v>
      </c>
    </row>
    <row r="193" spans="1:15" ht="15" hidden="1" x14ac:dyDescent="0.2">
      <c r="A193" s="111"/>
      <c r="B193" s="5"/>
      <c r="C193" s="112">
        <f t="shared" si="22"/>
        <v>0</v>
      </c>
      <c r="H193" s="11">
        <v>112</v>
      </c>
      <c r="I193" s="18">
        <f t="shared" si="23"/>
        <v>0</v>
      </c>
      <c r="K193" s="12">
        <f t="shared" si="24"/>
        <v>0</v>
      </c>
      <c r="O193" s="113">
        <v>1320</v>
      </c>
    </row>
    <row r="194" spans="1:15" ht="15" hidden="1" x14ac:dyDescent="0.2">
      <c r="B194" s="114"/>
      <c r="C194" s="112">
        <f t="shared" si="22"/>
        <v>0</v>
      </c>
      <c r="K194" s="12">
        <f t="shared" si="24"/>
        <v>0</v>
      </c>
    </row>
    <row r="195" spans="1:15" x14ac:dyDescent="0.2">
      <c r="K195" s="12">
        <f t="shared" si="24"/>
        <v>0</v>
      </c>
    </row>
  </sheetData>
  <sheetProtection selectLockedCells="1"/>
  <mergeCells count="25">
    <mergeCell ref="A1:C1"/>
    <mergeCell ref="D139:E140"/>
    <mergeCell ref="F139:G140"/>
    <mergeCell ref="D141:E142"/>
    <mergeCell ref="F141:G142"/>
    <mergeCell ref="B56:C56"/>
    <mergeCell ref="B57:C57"/>
    <mergeCell ref="A31:A37"/>
    <mergeCell ref="E74:G76"/>
    <mergeCell ref="E72:G73"/>
    <mergeCell ref="D1:E3"/>
    <mergeCell ref="A38:A42"/>
    <mergeCell ref="E21:G24"/>
    <mergeCell ref="A43:A48"/>
    <mergeCell ref="A50:A55"/>
    <mergeCell ref="E25:G29"/>
    <mergeCell ref="Q21:R25"/>
    <mergeCell ref="D143:E144"/>
    <mergeCell ref="F143:G144"/>
    <mergeCell ref="D89:E90"/>
    <mergeCell ref="D91:E92"/>
    <mergeCell ref="D93:E94"/>
    <mergeCell ref="F89:G90"/>
    <mergeCell ref="F91:G92"/>
    <mergeCell ref="F93:G94"/>
  </mergeCells>
  <conditionalFormatting sqref="D31:D55">
    <cfRule type="cellIs" dxfId="4" priority="3" operator="greaterThan">
      <formula>0</formula>
    </cfRule>
    <cfRule type="cellIs" dxfId="3" priority="4" operator="greaterThan">
      <formula>0</formula>
    </cfRule>
  </conditionalFormatting>
  <conditionalFormatting sqref="I74:I76">
    <cfRule type="cellIs" dxfId="2" priority="5" operator="greaterThan">
      <formula>0</formula>
    </cfRule>
  </conditionalFormatting>
  <conditionalFormatting sqref="I83:I193">
    <cfRule type="cellIs" dxfId="1" priority="6" operator="greaterThan">
      <formula>0</formula>
    </cfRule>
    <cfRule type="cellIs" dxfId="0" priority="7" operator="greaterThan">
      <formula>0</formula>
    </cfRule>
  </conditionalFormatting>
  <dataValidations count="2">
    <dataValidation type="whole" allowBlank="1" showInputMessage="1" showErrorMessage="1" errorTitle="מס' תשלומים לא תקין" error="לא ניתן לבצע יותר מ12 תשלומים מינימום לתשלום 30 ש&quot;ח" sqref="B66" xr:uid="{00000000-0002-0000-0000-000000000000}">
      <formula1>1</formula1>
      <formula2>12</formula2>
    </dataValidation>
    <dataValidation showInputMessage="1" showErrorMessage="1" sqref="D24:D25" xr:uid="{00000000-0002-0000-0000-000001000000}"/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2000000}">
          <x14:formula1>
            <xm:f>גיליון2!$I$3:$I$14</xm:f>
          </x14:formula1>
          <xm:sqref>B60</xm:sqref>
        </x14:dataValidation>
        <x14:dataValidation type="list" allowBlank="1" showDropDown="1" showInputMessage="1" showErrorMessage="1" errorTitle="קוד קהילה שגוי" error="קהילה זו אינה מופיע ברשימה נא לבדוק שוב ._x000a_או להקיש 0 לחלק לכלל הקהילות" xr:uid="{C902CF6E-D592-40D9-934B-7E0A34DEF177}">
          <x14:formula1>
            <xm:f>גיליון2!$A$3:$A$161</xm:f>
          </x14:formula1>
          <xm:sqref>A73:A75</xm:sqref>
        </x14:dataValidation>
        <x14:dataValidation type="list" allowBlank="1" showInputMessage="1" showErrorMessage="1" errorTitle="נא לבחור עיר מתוך הרשימה" error="נא לבחור מרשימה_x000a_ניתן ללחוץ על החץ בצד שמאל לפתיחת רשימה" xr:uid="{7B46547F-8082-4E6E-B4F7-CD1BD3111507}">
          <x14:formula1>
            <xm:f>גיליון2!$Q$1:$Q$1241</xm:f>
          </x14:formula1>
          <xm:sqref>B9 E9</xm:sqref>
        </x14:dataValidation>
        <x14:dataValidation type="list" allowBlank="1" showInputMessage="1" showErrorMessage="1" xr:uid="{00000000-0002-0000-0000-000003000000}">
          <x14:formula1>
            <xm:f>גיליון2!$K$3:$K$8</xm:f>
          </x14:formula1>
          <xm:sqref>B61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241"/>
  <sheetViews>
    <sheetView rightToLeft="1" topLeftCell="A3" workbookViewId="0">
      <selection activeCell="A3" sqref="A3:C170"/>
    </sheetView>
  </sheetViews>
  <sheetFormatPr defaultRowHeight="14.25" x14ac:dyDescent="0.2"/>
  <cols>
    <col min="1" max="4" width="16.25" customWidth="1"/>
    <col min="5" max="5" width="25.25" customWidth="1"/>
    <col min="6" max="6" width="16.25" customWidth="1"/>
    <col min="12" max="12" width="15" customWidth="1"/>
  </cols>
  <sheetData>
    <row r="1" spans="1:17" ht="36.75" thickBot="1" x14ac:dyDescent="0.25">
      <c r="A1" s="8" t="s">
        <v>47</v>
      </c>
      <c r="B1" s="7" t="s">
        <v>67</v>
      </c>
      <c r="C1" s="7" t="s">
        <v>68</v>
      </c>
      <c r="D1" s="7" t="s">
        <v>69</v>
      </c>
      <c r="F1" s="8"/>
      <c r="Q1" t="s">
        <v>306</v>
      </c>
    </row>
    <row r="2" spans="1:17" ht="18.75" thickBot="1" x14ac:dyDescent="0.25">
      <c r="A2" s="23">
        <v>0</v>
      </c>
      <c r="B2" s="24" t="s">
        <v>70</v>
      </c>
      <c r="C2" s="24"/>
      <c r="D2" s="7"/>
      <c r="F2" s="23"/>
      <c r="Q2" t="s">
        <v>307</v>
      </c>
    </row>
    <row r="3" spans="1:17" ht="15.75" thickBot="1" x14ac:dyDescent="0.3">
      <c r="A3">
        <v>0</v>
      </c>
      <c r="B3" t="s">
        <v>70</v>
      </c>
      <c r="C3" t="s">
        <v>74</v>
      </c>
      <c r="D3" s="36" t="s">
        <v>263</v>
      </c>
      <c r="E3" s="28"/>
      <c r="F3" s="20"/>
      <c r="I3" s="6" t="s">
        <v>57</v>
      </c>
      <c r="J3" s="6"/>
      <c r="K3" s="6" t="s">
        <v>66</v>
      </c>
      <c r="Q3" t="s">
        <v>308</v>
      </c>
    </row>
    <row r="4" spans="1:17" ht="15" thickBot="1" x14ac:dyDescent="0.25">
      <c r="A4">
        <v>101</v>
      </c>
      <c r="B4" t="s">
        <v>209</v>
      </c>
      <c r="C4" t="s">
        <v>201</v>
      </c>
      <c r="D4" s="41" t="s">
        <v>201</v>
      </c>
      <c r="E4" s="28"/>
      <c r="F4" s="20"/>
      <c r="I4" s="6" t="s">
        <v>58</v>
      </c>
      <c r="J4" s="6"/>
      <c r="K4" s="6" t="s">
        <v>98</v>
      </c>
      <c r="Q4" t="s">
        <v>309</v>
      </c>
    </row>
    <row r="5" spans="1:17" ht="15" thickBot="1" x14ac:dyDescent="0.25">
      <c r="A5">
        <v>103</v>
      </c>
      <c r="B5" t="s">
        <v>1635</v>
      </c>
      <c r="C5" t="s">
        <v>86</v>
      </c>
      <c r="D5" s="41" t="s">
        <v>210</v>
      </c>
      <c r="E5" s="28"/>
      <c r="F5" s="20"/>
      <c r="I5" s="6" t="s">
        <v>59</v>
      </c>
      <c r="J5" s="6"/>
      <c r="K5" s="6" t="s">
        <v>207</v>
      </c>
      <c r="Q5" t="s">
        <v>310</v>
      </c>
    </row>
    <row r="6" spans="1:17" ht="15" thickBot="1" x14ac:dyDescent="0.25">
      <c r="A6">
        <v>108</v>
      </c>
      <c r="B6" t="s">
        <v>1636</v>
      </c>
      <c r="C6" t="s">
        <v>86</v>
      </c>
      <c r="D6" s="41" t="s">
        <v>71</v>
      </c>
      <c r="E6" s="28"/>
      <c r="F6" s="20"/>
      <c r="I6" s="6" t="s">
        <v>60</v>
      </c>
      <c r="J6" s="6"/>
      <c r="K6" s="6" t="s">
        <v>208</v>
      </c>
      <c r="Q6" t="s">
        <v>311</v>
      </c>
    </row>
    <row r="7" spans="1:17" ht="15" thickBot="1" x14ac:dyDescent="0.25">
      <c r="A7">
        <v>110</v>
      </c>
      <c r="B7" t="s">
        <v>1637</v>
      </c>
      <c r="C7" t="s">
        <v>86</v>
      </c>
      <c r="D7" s="41" t="s">
        <v>71</v>
      </c>
      <c r="E7" s="28"/>
      <c r="F7" s="20"/>
      <c r="I7" s="6" t="s">
        <v>61</v>
      </c>
      <c r="J7" s="6"/>
      <c r="K7">
        <v>2027</v>
      </c>
      <c r="Q7" t="s">
        <v>312</v>
      </c>
    </row>
    <row r="8" spans="1:17" ht="15" thickBot="1" x14ac:dyDescent="0.25">
      <c r="A8">
        <v>112</v>
      </c>
      <c r="B8" t="s">
        <v>1638</v>
      </c>
      <c r="C8" t="s">
        <v>86</v>
      </c>
      <c r="D8" s="41" t="s">
        <v>71</v>
      </c>
      <c r="E8" s="28"/>
      <c r="F8" s="25"/>
      <c r="I8" s="6" t="s">
        <v>62</v>
      </c>
      <c r="J8" s="6"/>
      <c r="K8" s="6" t="s">
        <v>1696</v>
      </c>
      <c r="Q8" t="s">
        <v>313</v>
      </c>
    </row>
    <row r="9" spans="1:17" ht="15" thickBot="1" x14ac:dyDescent="0.25">
      <c r="A9">
        <v>203</v>
      </c>
      <c r="B9" t="s">
        <v>268</v>
      </c>
      <c r="C9" t="s">
        <v>71</v>
      </c>
      <c r="D9" s="41" t="s">
        <v>71</v>
      </c>
      <c r="E9" s="28"/>
      <c r="F9" s="20"/>
      <c r="I9" s="6" t="s">
        <v>63</v>
      </c>
      <c r="J9" s="6"/>
      <c r="K9">
        <v>2029</v>
      </c>
      <c r="Q9" t="s">
        <v>314</v>
      </c>
    </row>
    <row r="10" spans="1:17" ht="15" thickBot="1" x14ac:dyDescent="0.25">
      <c r="A10">
        <v>223</v>
      </c>
      <c r="B10" t="s">
        <v>202</v>
      </c>
      <c r="D10" s="42" t="s">
        <v>71</v>
      </c>
      <c r="E10" s="28"/>
      <c r="F10" s="20"/>
      <c r="I10" s="6" t="s">
        <v>64</v>
      </c>
      <c r="J10" s="6"/>
      <c r="K10" s="6" t="s">
        <v>1775</v>
      </c>
      <c r="Q10" t="s">
        <v>315</v>
      </c>
    </row>
    <row r="11" spans="1:17" ht="15" thickBot="1" x14ac:dyDescent="0.25">
      <c r="A11">
        <v>224</v>
      </c>
      <c r="B11" t="s">
        <v>1776</v>
      </c>
      <c r="D11" s="41" t="s">
        <v>212</v>
      </c>
      <c r="E11" s="28"/>
      <c r="F11" s="20"/>
      <c r="I11" s="6" t="s">
        <v>65</v>
      </c>
      <c r="J11" s="6"/>
      <c r="K11" s="6"/>
      <c r="Q11" t="s">
        <v>316</v>
      </c>
    </row>
    <row r="12" spans="1:17" ht="15" thickBot="1" x14ac:dyDescent="0.25">
      <c r="A12">
        <v>240</v>
      </c>
      <c r="B12" t="s">
        <v>211</v>
      </c>
      <c r="C12" t="s">
        <v>1299</v>
      </c>
      <c r="D12" s="42" t="s">
        <v>269</v>
      </c>
      <c r="E12" s="28"/>
      <c r="F12" s="20"/>
      <c r="I12" s="6">
        <v>10</v>
      </c>
      <c r="J12" s="6"/>
      <c r="K12" s="6"/>
      <c r="Q12" t="s">
        <v>317</v>
      </c>
    </row>
    <row r="13" spans="1:17" ht="15" thickBot="1" x14ac:dyDescent="0.25">
      <c r="A13">
        <v>250</v>
      </c>
      <c r="B13" t="s">
        <v>1639</v>
      </c>
      <c r="C13" t="s">
        <v>269</v>
      </c>
      <c r="D13" s="41" t="s">
        <v>72</v>
      </c>
      <c r="E13" s="28"/>
      <c r="F13" s="20"/>
      <c r="I13" s="6">
        <v>11</v>
      </c>
      <c r="J13" s="6"/>
      <c r="K13" s="6"/>
      <c r="Q13" t="s">
        <v>318</v>
      </c>
    </row>
    <row r="14" spans="1:17" ht="15" thickBot="1" x14ac:dyDescent="0.25">
      <c r="A14">
        <v>301</v>
      </c>
      <c r="B14" t="s">
        <v>213</v>
      </c>
      <c r="C14" t="s">
        <v>72</v>
      </c>
      <c r="D14" s="41" t="s">
        <v>215</v>
      </c>
      <c r="E14" s="28"/>
      <c r="F14" s="20"/>
      <c r="I14" s="6">
        <v>12</v>
      </c>
      <c r="J14" s="6"/>
      <c r="K14" s="6"/>
      <c r="Q14" t="s">
        <v>319</v>
      </c>
    </row>
    <row r="15" spans="1:17" ht="15" thickBot="1" x14ac:dyDescent="0.25">
      <c r="A15">
        <v>401</v>
      </c>
      <c r="B15" t="s">
        <v>214</v>
      </c>
      <c r="C15" t="s">
        <v>490</v>
      </c>
      <c r="D15" s="42" t="s">
        <v>73</v>
      </c>
      <c r="E15" s="28"/>
      <c r="F15" s="20"/>
      <c r="Q15" t="s">
        <v>320</v>
      </c>
    </row>
    <row r="16" spans="1:17" ht="15" thickBot="1" x14ac:dyDescent="0.25">
      <c r="A16">
        <v>402</v>
      </c>
      <c r="B16" t="s">
        <v>1777</v>
      </c>
      <c r="D16" s="43" t="s">
        <v>73</v>
      </c>
      <c r="E16" s="28"/>
      <c r="F16" s="20"/>
      <c r="Q16" t="s">
        <v>321</v>
      </c>
    </row>
    <row r="17" spans="1:17" ht="15" thickBot="1" x14ac:dyDescent="0.25">
      <c r="A17">
        <v>408</v>
      </c>
      <c r="B17" t="s">
        <v>1640</v>
      </c>
      <c r="C17" t="s">
        <v>73</v>
      </c>
      <c r="D17" s="42" t="s">
        <v>73</v>
      </c>
      <c r="E17" s="28"/>
      <c r="F17" s="20"/>
      <c r="Q17" t="s">
        <v>322</v>
      </c>
    </row>
    <row r="18" spans="1:17" ht="15" thickBot="1" x14ac:dyDescent="0.25">
      <c r="A18">
        <v>409</v>
      </c>
      <c r="B18" t="s">
        <v>1778</v>
      </c>
      <c r="C18" t="s">
        <v>73</v>
      </c>
      <c r="D18" s="41" t="s">
        <v>74</v>
      </c>
      <c r="E18" s="28"/>
      <c r="F18" s="20"/>
      <c r="Q18" t="s">
        <v>323</v>
      </c>
    </row>
    <row r="19" spans="1:17" ht="15" thickBot="1" x14ac:dyDescent="0.25">
      <c r="A19">
        <v>414</v>
      </c>
      <c r="B19" t="s">
        <v>270</v>
      </c>
      <c r="C19" t="s">
        <v>73</v>
      </c>
      <c r="D19" s="41" t="s">
        <v>217</v>
      </c>
      <c r="E19" s="28"/>
      <c r="F19" s="20"/>
      <c r="Q19" t="s">
        <v>324</v>
      </c>
    </row>
    <row r="20" spans="1:17" ht="15" thickBot="1" x14ac:dyDescent="0.25">
      <c r="A20">
        <v>415</v>
      </c>
      <c r="B20" t="s">
        <v>1779</v>
      </c>
      <c r="C20" t="s">
        <v>73</v>
      </c>
      <c r="D20" s="41" t="s">
        <v>74</v>
      </c>
      <c r="E20" s="28"/>
      <c r="F20" s="20"/>
      <c r="Q20" t="s">
        <v>325</v>
      </c>
    </row>
    <row r="21" spans="1:17" ht="15" thickBot="1" x14ac:dyDescent="0.25">
      <c r="A21">
        <v>432</v>
      </c>
      <c r="B21" t="s">
        <v>1641</v>
      </c>
      <c r="C21" t="s">
        <v>545</v>
      </c>
      <c r="D21" s="41" t="s">
        <v>74</v>
      </c>
      <c r="E21" s="28"/>
      <c r="F21" s="20"/>
      <c r="Q21" t="s">
        <v>326</v>
      </c>
    </row>
    <row r="22" spans="1:17" ht="15" thickBot="1" x14ac:dyDescent="0.25">
      <c r="A22">
        <v>436</v>
      </c>
      <c r="B22" t="s">
        <v>1642</v>
      </c>
      <c r="C22" t="s">
        <v>1780</v>
      </c>
      <c r="D22" s="41" t="s">
        <v>220</v>
      </c>
      <c r="E22" s="28"/>
      <c r="F22" s="20"/>
      <c r="Q22" t="s">
        <v>327</v>
      </c>
    </row>
    <row r="23" spans="1:17" ht="15" thickBot="1" x14ac:dyDescent="0.25">
      <c r="A23">
        <v>601</v>
      </c>
      <c r="B23" t="s">
        <v>216</v>
      </c>
      <c r="C23" t="s">
        <v>74</v>
      </c>
      <c r="D23" s="41" t="s">
        <v>74</v>
      </c>
      <c r="E23" s="28"/>
      <c r="F23" s="20"/>
      <c r="Q23" t="s">
        <v>328</v>
      </c>
    </row>
    <row r="24" spans="1:17" ht="15" thickBot="1" x14ac:dyDescent="0.25">
      <c r="A24">
        <v>603</v>
      </c>
      <c r="B24" t="s">
        <v>75</v>
      </c>
      <c r="C24" t="s">
        <v>74</v>
      </c>
      <c r="D24" s="41" t="s">
        <v>74</v>
      </c>
      <c r="E24" s="28"/>
      <c r="F24" s="20"/>
      <c r="Q24" t="s">
        <v>329</v>
      </c>
    </row>
    <row r="25" spans="1:17" ht="15" thickBot="1" x14ac:dyDescent="0.25">
      <c r="A25">
        <v>604</v>
      </c>
      <c r="B25" t="s">
        <v>218</v>
      </c>
      <c r="C25" t="s">
        <v>74</v>
      </c>
      <c r="D25" s="41" t="s">
        <v>74</v>
      </c>
      <c r="E25" s="28"/>
      <c r="F25" s="20"/>
      <c r="Q25" t="s">
        <v>330</v>
      </c>
    </row>
    <row r="26" spans="1:17" ht="15" thickBot="1" x14ac:dyDescent="0.25">
      <c r="A26">
        <v>606</v>
      </c>
      <c r="B26" t="s">
        <v>219</v>
      </c>
      <c r="C26" t="s">
        <v>74</v>
      </c>
      <c r="D26" s="41" t="s">
        <v>74</v>
      </c>
      <c r="E26" s="28"/>
      <c r="F26" s="20"/>
      <c r="Q26" t="s">
        <v>331</v>
      </c>
    </row>
    <row r="27" spans="1:17" ht="15" thickBot="1" x14ac:dyDescent="0.25">
      <c r="A27">
        <v>607</v>
      </c>
      <c r="B27" t="s">
        <v>76</v>
      </c>
      <c r="C27" t="s">
        <v>74</v>
      </c>
      <c r="D27" s="41" t="s">
        <v>74</v>
      </c>
      <c r="E27" s="28"/>
      <c r="F27" s="20"/>
      <c r="Q27" t="s">
        <v>332</v>
      </c>
    </row>
    <row r="28" spans="1:17" ht="15" thickBot="1" x14ac:dyDescent="0.25">
      <c r="A28">
        <v>609</v>
      </c>
      <c r="B28" t="s">
        <v>1643</v>
      </c>
      <c r="C28" t="s">
        <v>74</v>
      </c>
      <c r="D28" s="41" t="s">
        <v>74</v>
      </c>
      <c r="E28" s="28"/>
      <c r="F28" s="20"/>
      <c r="Q28" t="s">
        <v>333</v>
      </c>
    </row>
    <row r="29" spans="1:17" ht="15" thickBot="1" x14ac:dyDescent="0.25">
      <c r="A29">
        <v>612</v>
      </c>
      <c r="B29" t="s">
        <v>221</v>
      </c>
      <c r="C29" t="s">
        <v>74</v>
      </c>
      <c r="D29" s="41" t="s">
        <v>74</v>
      </c>
      <c r="E29" s="28"/>
      <c r="F29" s="20"/>
      <c r="Q29" t="s">
        <v>334</v>
      </c>
    </row>
    <row r="30" spans="1:17" ht="15" thickBot="1" x14ac:dyDescent="0.25">
      <c r="A30">
        <v>613</v>
      </c>
      <c r="B30" t="s">
        <v>1644</v>
      </c>
      <c r="C30" t="s">
        <v>74</v>
      </c>
      <c r="D30" s="41" t="s">
        <v>74</v>
      </c>
      <c r="E30" s="28"/>
      <c r="F30" s="20"/>
      <c r="Q30" t="s">
        <v>335</v>
      </c>
    </row>
    <row r="31" spans="1:17" ht="15" thickBot="1" x14ac:dyDescent="0.25">
      <c r="A31">
        <v>615</v>
      </c>
      <c r="B31" t="s">
        <v>1645</v>
      </c>
      <c r="C31" t="s">
        <v>74</v>
      </c>
      <c r="D31" s="41" t="s">
        <v>225</v>
      </c>
      <c r="E31" s="28"/>
      <c r="F31" s="21"/>
      <c r="Q31" t="s">
        <v>336</v>
      </c>
    </row>
    <row r="32" spans="1:17" ht="15" thickBot="1" x14ac:dyDescent="0.25">
      <c r="A32">
        <v>616</v>
      </c>
      <c r="B32" t="s">
        <v>222</v>
      </c>
      <c r="C32" t="s">
        <v>74</v>
      </c>
      <c r="D32" s="41" t="s">
        <v>74</v>
      </c>
      <c r="E32" s="28"/>
      <c r="F32" s="20"/>
      <c r="Q32" t="s">
        <v>337</v>
      </c>
    </row>
    <row r="33" spans="1:17" ht="15" thickBot="1" x14ac:dyDescent="0.25">
      <c r="A33">
        <v>617</v>
      </c>
      <c r="B33" t="s">
        <v>1781</v>
      </c>
      <c r="C33" t="s">
        <v>74</v>
      </c>
      <c r="D33" s="41" t="s">
        <v>227</v>
      </c>
      <c r="E33" s="28"/>
      <c r="F33" s="20"/>
      <c r="Q33" t="s">
        <v>338</v>
      </c>
    </row>
    <row r="34" spans="1:17" ht="15" thickBot="1" x14ac:dyDescent="0.25">
      <c r="A34">
        <v>618</v>
      </c>
      <c r="B34" t="s">
        <v>223</v>
      </c>
      <c r="C34" t="s">
        <v>74</v>
      </c>
      <c r="D34" s="41" t="s">
        <v>74</v>
      </c>
      <c r="E34" s="28"/>
      <c r="F34" s="20"/>
      <c r="Q34" t="s">
        <v>201</v>
      </c>
    </row>
    <row r="35" spans="1:17" ht="15" thickBot="1" x14ac:dyDescent="0.25">
      <c r="A35">
        <v>620</v>
      </c>
      <c r="B35" t="s">
        <v>224</v>
      </c>
      <c r="C35" t="s">
        <v>74</v>
      </c>
      <c r="D35" s="41" t="s">
        <v>228</v>
      </c>
      <c r="E35" s="28"/>
      <c r="F35" s="20"/>
      <c r="Q35" t="s">
        <v>339</v>
      </c>
    </row>
    <row r="36" spans="1:17" ht="15" thickBot="1" x14ac:dyDescent="0.25">
      <c r="A36">
        <v>623</v>
      </c>
      <c r="B36" t="s">
        <v>1782</v>
      </c>
      <c r="C36" t="s">
        <v>74</v>
      </c>
      <c r="D36" s="41" t="s">
        <v>74</v>
      </c>
      <c r="E36" s="28"/>
      <c r="F36" s="20"/>
      <c r="Q36" t="s">
        <v>340</v>
      </c>
    </row>
    <row r="37" spans="1:17" ht="15" thickBot="1" x14ac:dyDescent="0.25">
      <c r="A37">
        <v>625</v>
      </c>
      <c r="B37" t="s">
        <v>77</v>
      </c>
      <c r="C37" t="s">
        <v>74</v>
      </c>
      <c r="D37" s="41" t="s">
        <v>74</v>
      </c>
      <c r="E37" s="28"/>
      <c r="F37" s="25"/>
      <c r="Q37" t="s">
        <v>341</v>
      </c>
    </row>
    <row r="38" spans="1:17" ht="15" thickBot="1" x14ac:dyDescent="0.25">
      <c r="A38">
        <v>628</v>
      </c>
      <c r="B38" t="s">
        <v>226</v>
      </c>
      <c r="C38" t="s">
        <v>74</v>
      </c>
      <c r="D38" s="41" t="s">
        <v>74</v>
      </c>
      <c r="E38" s="28"/>
      <c r="F38" s="20"/>
      <c r="Q38" t="s">
        <v>342</v>
      </c>
    </row>
    <row r="39" spans="1:17" ht="15" thickBot="1" x14ac:dyDescent="0.25">
      <c r="A39">
        <v>638</v>
      </c>
      <c r="B39" t="s">
        <v>1646</v>
      </c>
      <c r="C39" t="s">
        <v>74</v>
      </c>
      <c r="D39" s="41" t="s">
        <v>74</v>
      </c>
      <c r="E39" s="28"/>
      <c r="F39" s="20"/>
      <c r="Q39" t="s">
        <v>343</v>
      </c>
    </row>
    <row r="40" spans="1:17" ht="15" thickBot="1" x14ac:dyDescent="0.25">
      <c r="A40">
        <v>639</v>
      </c>
      <c r="B40" t="s">
        <v>229</v>
      </c>
      <c r="C40" t="s">
        <v>74</v>
      </c>
      <c r="D40" s="41" t="s">
        <v>220</v>
      </c>
      <c r="E40" s="28"/>
      <c r="F40" s="20"/>
      <c r="Q40" t="s">
        <v>344</v>
      </c>
    </row>
    <row r="41" spans="1:17" ht="15" thickBot="1" x14ac:dyDescent="0.25">
      <c r="A41">
        <v>640</v>
      </c>
      <c r="B41" t="s">
        <v>78</v>
      </c>
      <c r="C41" t="s">
        <v>74</v>
      </c>
      <c r="D41" s="41" t="s">
        <v>74</v>
      </c>
      <c r="E41" s="28"/>
      <c r="F41" s="20"/>
      <c r="Q41" t="s">
        <v>345</v>
      </c>
    </row>
    <row r="42" spans="1:17" ht="15" thickBot="1" x14ac:dyDescent="0.25">
      <c r="A42">
        <v>641</v>
      </c>
      <c r="B42" t="s">
        <v>1783</v>
      </c>
      <c r="C42" t="s">
        <v>74</v>
      </c>
      <c r="D42" s="41" t="s">
        <v>74</v>
      </c>
      <c r="E42" s="28"/>
      <c r="F42" s="20"/>
      <c r="Q42" t="s">
        <v>346</v>
      </c>
    </row>
    <row r="43" spans="1:17" ht="15" thickBot="1" x14ac:dyDescent="0.25">
      <c r="A43">
        <v>642</v>
      </c>
      <c r="B43" t="s">
        <v>230</v>
      </c>
      <c r="C43" t="s">
        <v>74</v>
      </c>
      <c r="D43" s="41" t="s">
        <v>74</v>
      </c>
      <c r="E43" s="28"/>
      <c r="F43" s="20"/>
      <c r="Q43" t="s">
        <v>347</v>
      </c>
    </row>
    <row r="44" spans="1:17" ht="15" thickBot="1" x14ac:dyDescent="0.25">
      <c r="A44">
        <v>643</v>
      </c>
      <c r="B44" t="s">
        <v>79</v>
      </c>
      <c r="C44" t="s">
        <v>74</v>
      </c>
      <c r="D44" s="41" t="s">
        <v>74</v>
      </c>
      <c r="E44" s="28"/>
      <c r="F44" s="20"/>
      <c r="Q44" t="s">
        <v>348</v>
      </c>
    </row>
    <row r="45" spans="1:17" ht="15" thickBot="1" x14ac:dyDescent="0.25">
      <c r="A45">
        <v>644</v>
      </c>
      <c r="B45" t="s">
        <v>80</v>
      </c>
      <c r="C45" t="s">
        <v>74</v>
      </c>
      <c r="D45" s="41" t="s">
        <v>74</v>
      </c>
      <c r="E45" s="28"/>
      <c r="F45" s="20"/>
      <c r="Q45" t="s">
        <v>349</v>
      </c>
    </row>
    <row r="46" spans="1:17" ht="15" thickBot="1" x14ac:dyDescent="0.25">
      <c r="A46">
        <v>645</v>
      </c>
      <c r="B46" t="s">
        <v>231</v>
      </c>
      <c r="C46" t="s">
        <v>74</v>
      </c>
      <c r="D46" s="41" t="s">
        <v>225</v>
      </c>
      <c r="E46" s="28"/>
      <c r="F46" s="20"/>
      <c r="Q46" t="s">
        <v>350</v>
      </c>
    </row>
    <row r="47" spans="1:17" ht="15" thickBot="1" x14ac:dyDescent="0.25">
      <c r="A47">
        <v>647</v>
      </c>
      <c r="B47" t="s">
        <v>1647</v>
      </c>
      <c r="C47" t="s">
        <v>74</v>
      </c>
      <c r="D47" s="41" t="s">
        <v>74</v>
      </c>
      <c r="E47" s="28"/>
      <c r="F47" s="20"/>
      <c r="Q47" t="s">
        <v>351</v>
      </c>
    </row>
    <row r="48" spans="1:17" ht="15" thickBot="1" x14ac:dyDescent="0.25">
      <c r="A48">
        <v>648</v>
      </c>
      <c r="B48" t="s">
        <v>204</v>
      </c>
      <c r="C48" t="s">
        <v>74</v>
      </c>
      <c r="D48" s="41" t="s">
        <v>74</v>
      </c>
      <c r="E48" s="28"/>
      <c r="F48" s="20"/>
      <c r="Q48" t="s">
        <v>352</v>
      </c>
    </row>
    <row r="49" spans="1:17" ht="15" thickBot="1" x14ac:dyDescent="0.25">
      <c r="A49">
        <v>649</v>
      </c>
      <c r="B49" t="s">
        <v>1648</v>
      </c>
      <c r="C49" t="s">
        <v>74</v>
      </c>
      <c r="D49" s="41" t="s">
        <v>217</v>
      </c>
      <c r="E49" s="28"/>
      <c r="F49" s="20"/>
      <c r="Q49" t="s">
        <v>353</v>
      </c>
    </row>
    <row r="50" spans="1:17" ht="15" thickBot="1" x14ac:dyDescent="0.25">
      <c r="A50">
        <v>650</v>
      </c>
      <c r="B50" t="s">
        <v>232</v>
      </c>
      <c r="C50" t="s">
        <v>74</v>
      </c>
      <c r="D50" s="42" t="s">
        <v>74</v>
      </c>
      <c r="E50" s="28"/>
      <c r="F50" s="20"/>
      <c r="Q50" t="s">
        <v>354</v>
      </c>
    </row>
    <row r="51" spans="1:17" ht="15" thickBot="1" x14ac:dyDescent="0.25">
      <c r="A51">
        <v>651</v>
      </c>
      <c r="B51" t="s">
        <v>81</v>
      </c>
      <c r="C51" t="s">
        <v>74</v>
      </c>
      <c r="D51" s="41" t="s">
        <v>74</v>
      </c>
      <c r="E51" s="28"/>
      <c r="F51" s="20"/>
      <c r="Q51" t="s">
        <v>355</v>
      </c>
    </row>
    <row r="52" spans="1:17" ht="15" thickBot="1" x14ac:dyDescent="0.25">
      <c r="A52">
        <v>652</v>
      </c>
      <c r="B52" t="s">
        <v>1784</v>
      </c>
      <c r="D52" s="41" t="s">
        <v>225</v>
      </c>
      <c r="E52" s="28"/>
      <c r="F52" s="20"/>
      <c r="Q52" t="s">
        <v>356</v>
      </c>
    </row>
    <row r="53" spans="1:17" ht="15" thickBot="1" x14ac:dyDescent="0.25">
      <c r="A53">
        <v>653</v>
      </c>
      <c r="B53" t="s">
        <v>82</v>
      </c>
      <c r="C53" t="s">
        <v>74</v>
      </c>
      <c r="D53" s="42"/>
      <c r="E53" s="28"/>
      <c r="F53" s="26"/>
      <c r="Q53" t="s">
        <v>357</v>
      </c>
    </row>
    <row r="54" spans="1:17" ht="15" thickBot="1" x14ac:dyDescent="0.25">
      <c r="A54">
        <v>660</v>
      </c>
      <c r="B54" t="s">
        <v>233</v>
      </c>
      <c r="C54" t="s">
        <v>74</v>
      </c>
      <c r="D54" s="41" t="s">
        <v>74</v>
      </c>
      <c r="E54" s="28"/>
      <c r="F54" s="20"/>
      <c r="Q54" t="s">
        <v>358</v>
      </c>
    </row>
    <row r="55" spans="1:17" ht="15" thickBot="1" x14ac:dyDescent="0.25">
      <c r="A55">
        <v>661</v>
      </c>
      <c r="B55" t="s">
        <v>1649</v>
      </c>
      <c r="C55" t="s">
        <v>74</v>
      </c>
      <c r="D55" s="41" t="s">
        <v>237</v>
      </c>
      <c r="E55" s="28"/>
      <c r="F55" s="20"/>
      <c r="Q55" t="s">
        <v>359</v>
      </c>
    </row>
    <row r="56" spans="1:17" ht="15" thickBot="1" x14ac:dyDescent="0.25">
      <c r="A56">
        <v>663</v>
      </c>
      <c r="B56" t="s">
        <v>1650</v>
      </c>
      <c r="C56" t="s">
        <v>74</v>
      </c>
      <c r="D56" s="41" t="s">
        <v>74</v>
      </c>
      <c r="E56" s="28"/>
      <c r="F56" s="20"/>
      <c r="Q56" t="s">
        <v>360</v>
      </c>
    </row>
    <row r="57" spans="1:17" ht="15" thickBot="1" x14ac:dyDescent="0.25">
      <c r="A57">
        <v>664</v>
      </c>
      <c r="B57" t="s">
        <v>234</v>
      </c>
      <c r="C57" t="s">
        <v>74</v>
      </c>
      <c r="D57" s="41" t="s">
        <v>74</v>
      </c>
      <c r="E57" s="28"/>
      <c r="F57" s="20"/>
      <c r="Q57" t="s">
        <v>361</v>
      </c>
    </row>
    <row r="58" spans="1:17" ht="15" thickBot="1" x14ac:dyDescent="0.25">
      <c r="A58">
        <v>669</v>
      </c>
      <c r="B58" t="s">
        <v>235</v>
      </c>
      <c r="C58" t="s">
        <v>74</v>
      </c>
      <c r="D58" s="41" t="s">
        <v>238</v>
      </c>
      <c r="E58" s="28"/>
      <c r="F58" s="20"/>
      <c r="Q58" t="s">
        <v>362</v>
      </c>
    </row>
    <row r="59" spans="1:17" ht="15" thickBot="1" x14ac:dyDescent="0.25">
      <c r="A59">
        <v>675</v>
      </c>
      <c r="B59" t="s">
        <v>236</v>
      </c>
      <c r="C59" t="s">
        <v>74</v>
      </c>
      <c r="D59" s="44" t="s">
        <v>215</v>
      </c>
      <c r="E59" s="28"/>
      <c r="F59" s="20"/>
      <c r="Q59" t="s">
        <v>363</v>
      </c>
    </row>
    <row r="60" spans="1:17" ht="15" thickBot="1" x14ac:dyDescent="0.25">
      <c r="A60">
        <v>677</v>
      </c>
      <c r="B60" t="s">
        <v>1651</v>
      </c>
      <c r="C60" t="s">
        <v>74</v>
      </c>
      <c r="D60" s="41" t="s">
        <v>74</v>
      </c>
      <c r="E60" s="28"/>
      <c r="F60" s="20"/>
      <c r="Q60" t="s">
        <v>364</v>
      </c>
    </row>
    <row r="61" spans="1:17" ht="15" thickBot="1" x14ac:dyDescent="0.25">
      <c r="A61">
        <v>678</v>
      </c>
      <c r="B61" t="s">
        <v>105</v>
      </c>
      <c r="C61" t="s">
        <v>74</v>
      </c>
      <c r="D61" s="41" t="s">
        <v>74</v>
      </c>
      <c r="E61" s="28"/>
      <c r="F61" s="20"/>
      <c r="Q61" t="s">
        <v>365</v>
      </c>
    </row>
    <row r="62" spans="1:17" ht="15" thickBot="1" x14ac:dyDescent="0.25">
      <c r="A62">
        <v>681</v>
      </c>
      <c r="B62" t="s">
        <v>83</v>
      </c>
      <c r="C62" t="s">
        <v>74</v>
      </c>
      <c r="D62" s="41" t="s">
        <v>239</v>
      </c>
      <c r="E62" s="28"/>
      <c r="F62" s="20"/>
      <c r="Q62" t="s">
        <v>366</v>
      </c>
    </row>
    <row r="63" spans="1:17" ht="15" thickBot="1" x14ac:dyDescent="0.25">
      <c r="A63">
        <v>687</v>
      </c>
      <c r="B63" t="s">
        <v>271</v>
      </c>
      <c r="C63" t="s">
        <v>490</v>
      </c>
      <c r="D63" s="41" t="s">
        <v>74</v>
      </c>
      <c r="E63" s="28"/>
      <c r="F63" s="20"/>
      <c r="Q63" t="s">
        <v>367</v>
      </c>
    </row>
    <row r="64" spans="1:17" ht="15" thickBot="1" x14ac:dyDescent="0.25">
      <c r="A64">
        <v>694</v>
      </c>
      <c r="B64" t="s">
        <v>101</v>
      </c>
      <c r="C64" t="s">
        <v>74</v>
      </c>
      <c r="D64" s="41" t="s">
        <v>74</v>
      </c>
      <c r="E64" s="28"/>
      <c r="F64" s="20"/>
      <c r="Q64" t="s">
        <v>368</v>
      </c>
    </row>
    <row r="65" spans="1:17" ht="15" thickBot="1" x14ac:dyDescent="0.25">
      <c r="A65">
        <v>696</v>
      </c>
      <c r="B65" t="s">
        <v>1652</v>
      </c>
      <c r="C65" t="s">
        <v>74</v>
      </c>
      <c r="D65" s="41" t="s">
        <v>74</v>
      </c>
      <c r="E65" s="28"/>
      <c r="F65" s="20"/>
      <c r="Q65" t="s">
        <v>369</v>
      </c>
    </row>
    <row r="66" spans="1:17" ht="15" thickBot="1" x14ac:dyDescent="0.25">
      <c r="A66">
        <v>697</v>
      </c>
      <c r="B66" t="s">
        <v>272</v>
      </c>
      <c r="C66" t="s">
        <v>74</v>
      </c>
      <c r="D66" s="41" t="s">
        <v>74</v>
      </c>
      <c r="E66" s="28"/>
      <c r="F66" s="20"/>
      <c r="Q66" t="s">
        <v>370</v>
      </c>
    </row>
    <row r="67" spans="1:17" ht="15" thickBot="1" x14ac:dyDescent="0.25">
      <c r="A67">
        <v>713</v>
      </c>
      <c r="B67" t="s">
        <v>1653</v>
      </c>
      <c r="C67" t="s">
        <v>74</v>
      </c>
      <c r="D67" s="42" t="s">
        <v>74</v>
      </c>
      <c r="E67" s="28"/>
      <c r="F67" s="26"/>
      <c r="Q67" t="s">
        <v>371</v>
      </c>
    </row>
    <row r="68" spans="1:17" ht="15" thickBot="1" x14ac:dyDescent="0.25">
      <c r="A68">
        <v>715</v>
      </c>
      <c r="B68" t="s">
        <v>1654</v>
      </c>
      <c r="C68" t="s">
        <v>74</v>
      </c>
      <c r="D68" s="41" t="s">
        <v>74</v>
      </c>
      <c r="E68" s="28"/>
      <c r="F68" s="20"/>
      <c r="Q68" t="s">
        <v>372</v>
      </c>
    </row>
    <row r="69" spans="1:17" ht="15" thickBot="1" x14ac:dyDescent="0.25">
      <c r="A69">
        <v>717</v>
      </c>
      <c r="B69" t="s">
        <v>103</v>
      </c>
      <c r="C69" t="s">
        <v>74</v>
      </c>
      <c r="D69" s="41" t="s">
        <v>74</v>
      </c>
      <c r="E69" s="28"/>
      <c r="F69" s="20"/>
      <c r="Q69" t="s">
        <v>373</v>
      </c>
    </row>
    <row r="70" spans="1:17" ht="15" thickBot="1" x14ac:dyDescent="0.25">
      <c r="A70">
        <v>719</v>
      </c>
      <c r="B70" t="s">
        <v>1655</v>
      </c>
      <c r="C70" t="s">
        <v>74</v>
      </c>
      <c r="D70" s="41" t="s">
        <v>74</v>
      </c>
      <c r="E70" s="28"/>
      <c r="F70" s="20"/>
      <c r="Q70" t="s">
        <v>374</v>
      </c>
    </row>
    <row r="71" spans="1:17" ht="15" thickBot="1" x14ac:dyDescent="0.25">
      <c r="A71">
        <v>721</v>
      </c>
      <c r="B71" t="s">
        <v>1656</v>
      </c>
      <c r="C71" t="s">
        <v>74</v>
      </c>
      <c r="D71" s="41" t="s">
        <v>74</v>
      </c>
      <c r="E71" s="28"/>
      <c r="F71" s="20"/>
      <c r="Q71" t="s">
        <v>375</v>
      </c>
    </row>
    <row r="72" spans="1:17" ht="15" thickBot="1" x14ac:dyDescent="0.25">
      <c r="A72">
        <v>722</v>
      </c>
      <c r="B72" t="s">
        <v>240</v>
      </c>
      <c r="C72" t="s">
        <v>74</v>
      </c>
      <c r="D72" s="43" t="s">
        <v>74</v>
      </c>
      <c r="E72" s="28"/>
      <c r="F72" s="20"/>
      <c r="Q72" t="s">
        <v>376</v>
      </c>
    </row>
    <row r="73" spans="1:17" ht="15" thickBot="1" x14ac:dyDescent="0.25">
      <c r="A73">
        <v>724</v>
      </c>
      <c r="B73" t="s">
        <v>241</v>
      </c>
      <c r="C73" t="s">
        <v>74</v>
      </c>
      <c r="D73" s="41" t="s">
        <v>74</v>
      </c>
      <c r="E73" s="28"/>
      <c r="F73" s="20"/>
      <c r="Q73" t="s">
        <v>377</v>
      </c>
    </row>
    <row r="74" spans="1:17" ht="15" thickBot="1" x14ac:dyDescent="0.25">
      <c r="A74">
        <v>730</v>
      </c>
      <c r="B74" t="s">
        <v>1657</v>
      </c>
      <c r="C74" t="s">
        <v>74</v>
      </c>
      <c r="D74" s="41"/>
      <c r="E74" s="28"/>
      <c r="F74" s="20"/>
      <c r="Q74" t="s">
        <v>378</v>
      </c>
    </row>
    <row r="75" spans="1:17" ht="15" thickBot="1" x14ac:dyDescent="0.25">
      <c r="A75">
        <v>731</v>
      </c>
      <c r="B75" t="s">
        <v>1658</v>
      </c>
      <c r="C75" t="s">
        <v>74</v>
      </c>
      <c r="D75" s="43" t="s">
        <v>273</v>
      </c>
      <c r="E75" s="28"/>
      <c r="F75" s="20"/>
      <c r="Q75" t="s">
        <v>379</v>
      </c>
    </row>
    <row r="76" spans="1:17" ht="15" thickBot="1" x14ac:dyDescent="0.25">
      <c r="A76">
        <v>738</v>
      </c>
      <c r="B76" t="s">
        <v>1659</v>
      </c>
      <c r="C76" t="s">
        <v>74</v>
      </c>
      <c r="D76" s="41" t="s">
        <v>74</v>
      </c>
      <c r="E76" s="28"/>
      <c r="F76" s="20"/>
      <c r="Q76" t="s">
        <v>380</v>
      </c>
    </row>
    <row r="77" spans="1:17" ht="15" thickBot="1" x14ac:dyDescent="0.25">
      <c r="A77">
        <v>740</v>
      </c>
      <c r="B77" t="s">
        <v>242</v>
      </c>
      <c r="C77" t="s">
        <v>74</v>
      </c>
      <c r="D77" s="41" t="s">
        <v>74</v>
      </c>
      <c r="E77" s="28"/>
      <c r="F77" s="20"/>
      <c r="Q77" t="s">
        <v>381</v>
      </c>
    </row>
    <row r="78" spans="1:17" ht="15" thickBot="1" x14ac:dyDescent="0.25">
      <c r="A78">
        <v>742</v>
      </c>
      <c r="B78" t="s">
        <v>1660</v>
      </c>
      <c r="C78" t="s">
        <v>74</v>
      </c>
      <c r="D78" s="43" t="s">
        <v>74</v>
      </c>
      <c r="E78" s="28"/>
      <c r="F78" s="20"/>
      <c r="Q78" t="s">
        <v>382</v>
      </c>
    </row>
    <row r="79" spans="1:17" ht="15" thickBot="1" x14ac:dyDescent="0.25">
      <c r="A79">
        <v>745</v>
      </c>
      <c r="B79" t="s">
        <v>1661</v>
      </c>
      <c r="C79" t="s">
        <v>74</v>
      </c>
      <c r="D79" s="45" t="s">
        <v>74</v>
      </c>
      <c r="E79" s="28"/>
      <c r="F79" s="20"/>
      <c r="Q79" t="s">
        <v>383</v>
      </c>
    </row>
    <row r="80" spans="1:17" ht="15" thickBot="1" x14ac:dyDescent="0.25">
      <c r="A80">
        <v>749</v>
      </c>
      <c r="B80" t="s">
        <v>274</v>
      </c>
      <c r="C80" t="s">
        <v>74</v>
      </c>
      <c r="D80" s="46" t="s">
        <v>74</v>
      </c>
      <c r="E80" s="28"/>
      <c r="F80" s="20"/>
      <c r="Q80" t="s">
        <v>384</v>
      </c>
    </row>
    <row r="81" spans="1:17" ht="15" thickBot="1" x14ac:dyDescent="0.25">
      <c r="A81">
        <v>750</v>
      </c>
      <c r="B81" t="s">
        <v>1662</v>
      </c>
      <c r="C81" t="s">
        <v>74</v>
      </c>
      <c r="D81" s="47" t="s">
        <v>74</v>
      </c>
      <c r="E81" s="28"/>
      <c r="F81" s="20"/>
      <c r="Q81" t="s">
        <v>385</v>
      </c>
    </row>
    <row r="82" spans="1:17" ht="15" thickBot="1" x14ac:dyDescent="0.25">
      <c r="A82">
        <v>751</v>
      </c>
      <c r="B82" t="s">
        <v>275</v>
      </c>
      <c r="C82" t="s">
        <v>74</v>
      </c>
      <c r="D82" s="43" t="s">
        <v>74</v>
      </c>
      <c r="E82" s="28"/>
      <c r="F82" s="20"/>
      <c r="Q82" t="s">
        <v>386</v>
      </c>
    </row>
    <row r="83" spans="1:17" ht="15" thickBot="1" x14ac:dyDescent="0.25">
      <c r="A83">
        <v>752</v>
      </c>
      <c r="B83" t="s">
        <v>1663</v>
      </c>
      <c r="C83" t="s">
        <v>74</v>
      </c>
      <c r="D83" s="41"/>
      <c r="E83" s="28"/>
      <c r="F83" s="20"/>
      <c r="Q83" t="s">
        <v>387</v>
      </c>
    </row>
    <row r="84" spans="1:17" ht="15" thickBot="1" x14ac:dyDescent="0.25">
      <c r="A84">
        <v>754</v>
      </c>
      <c r="B84" t="s">
        <v>276</v>
      </c>
      <c r="C84" t="s">
        <v>74</v>
      </c>
      <c r="D84" s="43" t="s">
        <v>74</v>
      </c>
      <c r="E84" s="28"/>
      <c r="F84" s="26"/>
      <c r="Q84" t="s">
        <v>388</v>
      </c>
    </row>
    <row r="85" spans="1:17" ht="15" thickBot="1" x14ac:dyDescent="0.25">
      <c r="A85">
        <v>755</v>
      </c>
      <c r="B85" t="s">
        <v>1664</v>
      </c>
      <c r="C85" t="s">
        <v>74</v>
      </c>
      <c r="D85" s="43" t="s">
        <v>225</v>
      </c>
      <c r="E85" s="28"/>
      <c r="F85" s="20"/>
      <c r="Q85" t="s">
        <v>389</v>
      </c>
    </row>
    <row r="86" spans="1:17" ht="15" thickBot="1" x14ac:dyDescent="0.25">
      <c r="A86">
        <v>758</v>
      </c>
      <c r="B86" t="s">
        <v>1525</v>
      </c>
      <c r="C86" t="s">
        <v>74</v>
      </c>
      <c r="D86" s="48" t="s">
        <v>74</v>
      </c>
      <c r="F86" s="22"/>
      <c r="Q86" t="s">
        <v>390</v>
      </c>
    </row>
    <row r="87" spans="1:17" ht="15" thickBot="1" x14ac:dyDescent="0.25">
      <c r="A87">
        <v>759</v>
      </c>
      <c r="B87" t="s">
        <v>1665</v>
      </c>
      <c r="C87" t="s">
        <v>74</v>
      </c>
      <c r="D87" s="41" t="s">
        <v>84</v>
      </c>
      <c r="E87" s="28"/>
      <c r="F87" s="20"/>
      <c r="Q87" t="s">
        <v>391</v>
      </c>
    </row>
    <row r="88" spans="1:17" ht="15" thickBot="1" x14ac:dyDescent="0.25">
      <c r="A88">
        <v>761</v>
      </c>
      <c r="B88" t="s">
        <v>1666</v>
      </c>
      <c r="C88" t="s">
        <v>74</v>
      </c>
      <c r="D88" s="41" t="s">
        <v>84</v>
      </c>
      <c r="F88" s="22"/>
      <c r="Q88" t="s">
        <v>392</v>
      </c>
    </row>
    <row r="89" spans="1:17" ht="15" thickBot="1" x14ac:dyDescent="0.25">
      <c r="A89">
        <v>762</v>
      </c>
      <c r="B89" t="s">
        <v>1667</v>
      </c>
      <c r="C89" t="s">
        <v>74</v>
      </c>
      <c r="D89" s="41" t="s">
        <v>85</v>
      </c>
      <c r="F89" s="22"/>
      <c r="Q89" t="s">
        <v>71</v>
      </c>
    </row>
    <row r="90" spans="1:17" ht="15" thickBot="1" x14ac:dyDescent="0.25">
      <c r="A90">
        <v>763</v>
      </c>
      <c r="B90" t="s">
        <v>1668</v>
      </c>
      <c r="C90" t="s">
        <v>74</v>
      </c>
      <c r="D90" s="41" t="s">
        <v>86</v>
      </c>
      <c r="E90" s="28"/>
      <c r="F90" s="20"/>
      <c r="Q90" t="s">
        <v>393</v>
      </c>
    </row>
    <row r="91" spans="1:17" ht="15" thickBot="1" x14ac:dyDescent="0.25">
      <c r="A91">
        <v>764</v>
      </c>
      <c r="B91" t="s">
        <v>1669</v>
      </c>
      <c r="C91" t="s">
        <v>74</v>
      </c>
      <c r="D91" s="41" t="s">
        <v>86</v>
      </c>
      <c r="E91" s="28"/>
      <c r="F91" s="20"/>
      <c r="Q91" t="s">
        <v>394</v>
      </c>
    </row>
    <row r="92" spans="1:17" ht="15" thickBot="1" x14ac:dyDescent="0.25">
      <c r="A92">
        <v>766</v>
      </c>
      <c r="B92" t="s">
        <v>1670</v>
      </c>
      <c r="C92" t="s">
        <v>74</v>
      </c>
      <c r="D92" s="41" t="s">
        <v>86</v>
      </c>
      <c r="E92" s="28"/>
      <c r="F92" s="20"/>
      <c r="Q92" t="s">
        <v>395</v>
      </c>
    </row>
    <row r="93" spans="1:17" ht="15" thickBot="1" x14ac:dyDescent="0.25">
      <c r="A93">
        <v>771</v>
      </c>
      <c r="B93" t="s">
        <v>1671</v>
      </c>
      <c r="C93" t="s">
        <v>74</v>
      </c>
      <c r="D93" s="41" t="s">
        <v>86</v>
      </c>
      <c r="E93" s="28"/>
      <c r="F93" s="20"/>
      <c r="Q93" t="s">
        <v>396</v>
      </c>
    </row>
    <row r="94" spans="1:17" ht="15" thickBot="1" x14ac:dyDescent="0.25">
      <c r="A94">
        <v>772</v>
      </c>
      <c r="B94" t="s">
        <v>1672</v>
      </c>
      <c r="C94" t="s">
        <v>74</v>
      </c>
      <c r="D94" s="41" t="s">
        <v>246</v>
      </c>
      <c r="E94" s="28"/>
      <c r="F94" s="20"/>
      <c r="Q94" t="s">
        <v>397</v>
      </c>
    </row>
    <row r="95" spans="1:17" ht="15" thickBot="1" x14ac:dyDescent="0.25">
      <c r="A95">
        <v>773</v>
      </c>
      <c r="B95" t="s">
        <v>1673</v>
      </c>
      <c r="C95" t="s">
        <v>74</v>
      </c>
      <c r="D95" s="41" t="s">
        <v>247</v>
      </c>
      <c r="E95" s="28"/>
      <c r="F95" s="20"/>
      <c r="Q95" t="s">
        <v>398</v>
      </c>
    </row>
    <row r="96" spans="1:17" ht="15" thickBot="1" x14ac:dyDescent="0.25">
      <c r="A96">
        <v>774</v>
      </c>
      <c r="B96" t="s">
        <v>1785</v>
      </c>
      <c r="D96" s="41" t="s">
        <v>86</v>
      </c>
      <c r="E96" s="28"/>
      <c r="F96" s="20"/>
      <c r="Q96" t="s">
        <v>399</v>
      </c>
    </row>
    <row r="97" spans="1:17" ht="15" thickBot="1" x14ac:dyDescent="0.25">
      <c r="A97">
        <v>775</v>
      </c>
      <c r="B97" t="s">
        <v>1786</v>
      </c>
      <c r="D97" s="41" t="s">
        <v>86</v>
      </c>
      <c r="E97" s="28"/>
      <c r="F97" s="20"/>
      <c r="Q97" t="s">
        <v>400</v>
      </c>
    </row>
    <row r="98" spans="1:17" ht="15" thickBot="1" x14ac:dyDescent="0.25">
      <c r="A98">
        <v>776</v>
      </c>
      <c r="B98" t="s">
        <v>1787</v>
      </c>
      <c r="D98" s="42" t="s">
        <v>86</v>
      </c>
      <c r="E98" s="28"/>
      <c r="F98" s="20"/>
      <c r="Q98" t="s">
        <v>401</v>
      </c>
    </row>
    <row r="99" spans="1:17" ht="15" thickBot="1" x14ac:dyDescent="0.25">
      <c r="A99">
        <v>801</v>
      </c>
      <c r="B99" t="s">
        <v>243</v>
      </c>
      <c r="C99" t="s">
        <v>84</v>
      </c>
      <c r="D99" s="42"/>
      <c r="E99" s="28"/>
      <c r="F99" s="20"/>
      <c r="Q99" t="s">
        <v>402</v>
      </c>
    </row>
    <row r="100" spans="1:17" ht="15" thickBot="1" x14ac:dyDescent="0.25">
      <c r="A100">
        <v>803</v>
      </c>
      <c r="B100" t="s">
        <v>1674</v>
      </c>
      <c r="C100" t="s">
        <v>84</v>
      </c>
      <c r="D100" s="46" t="s">
        <v>86</v>
      </c>
      <c r="E100" s="28"/>
      <c r="F100" s="20"/>
      <c r="Q100" t="s">
        <v>403</v>
      </c>
    </row>
    <row r="101" spans="1:17" ht="15" thickBot="1" x14ac:dyDescent="0.25">
      <c r="A101">
        <v>804</v>
      </c>
      <c r="B101" t="s">
        <v>1675</v>
      </c>
      <c r="C101" t="s">
        <v>84</v>
      </c>
      <c r="D101" s="49" t="s">
        <v>86</v>
      </c>
      <c r="E101" s="28"/>
      <c r="F101" s="20"/>
      <c r="Q101" t="s">
        <v>404</v>
      </c>
    </row>
    <row r="102" spans="1:17" ht="15" thickBot="1" x14ac:dyDescent="0.25">
      <c r="A102">
        <v>900</v>
      </c>
      <c r="B102" t="s">
        <v>1676</v>
      </c>
      <c r="C102" t="s">
        <v>74</v>
      </c>
      <c r="D102" s="50" t="s">
        <v>86</v>
      </c>
      <c r="E102" s="28"/>
      <c r="F102" s="20"/>
      <c r="Q102" t="s">
        <v>405</v>
      </c>
    </row>
    <row r="103" spans="1:17" ht="15" thickBot="1" x14ac:dyDescent="0.25">
      <c r="A103">
        <v>901</v>
      </c>
      <c r="B103" t="s">
        <v>85</v>
      </c>
      <c r="C103" t="s">
        <v>203</v>
      </c>
      <c r="D103" s="41" t="s">
        <v>87</v>
      </c>
      <c r="E103" s="28"/>
      <c r="F103" s="20"/>
      <c r="Q103" t="s">
        <v>406</v>
      </c>
    </row>
    <row r="104" spans="1:17" ht="15" thickBot="1" x14ac:dyDescent="0.25">
      <c r="A104">
        <v>1110</v>
      </c>
      <c r="B104" t="s">
        <v>244</v>
      </c>
      <c r="C104" t="s">
        <v>86</v>
      </c>
      <c r="D104" s="41" t="s">
        <v>87</v>
      </c>
      <c r="E104" s="28"/>
      <c r="F104" s="20"/>
      <c r="Q104" t="s">
        <v>407</v>
      </c>
    </row>
    <row r="105" spans="1:17" ht="15" thickBot="1" x14ac:dyDescent="0.25">
      <c r="A105">
        <v>1127</v>
      </c>
      <c r="B105" t="s">
        <v>245</v>
      </c>
      <c r="C105" t="s">
        <v>86</v>
      </c>
      <c r="D105" s="43" t="s">
        <v>87</v>
      </c>
      <c r="E105" s="28"/>
      <c r="F105" s="20"/>
      <c r="Q105" t="s">
        <v>408</v>
      </c>
    </row>
    <row r="106" spans="1:17" ht="15" thickBot="1" x14ac:dyDescent="0.25">
      <c r="A106">
        <v>1146</v>
      </c>
      <c r="B106" t="s">
        <v>1788</v>
      </c>
      <c r="D106" s="41" t="s">
        <v>87</v>
      </c>
      <c r="E106" s="28"/>
      <c r="F106" s="20"/>
      <c r="Q106" t="s">
        <v>409</v>
      </c>
    </row>
    <row r="107" spans="1:17" ht="15" thickBot="1" x14ac:dyDescent="0.25">
      <c r="A107">
        <v>1147</v>
      </c>
      <c r="B107" t="s">
        <v>1789</v>
      </c>
      <c r="C107" t="s">
        <v>86</v>
      </c>
      <c r="D107" s="41" t="s">
        <v>87</v>
      </c>
      <c r="E107" s="28"/>
      <c r="F107" s="20"/>
      <c r="Q107" t="s">
        <v>410</v>
      </c>
    </row>
    <row r="108" spans="1:17" ht="15" thickBot="1" x14ac:dyDescent="0.25">
      <c r="A108">
        <v>1154</v>
      </c>
      <c r="B108" t="s">
        <v>277</v>
      </c>
      <c r="C108" t="s">
        <v>86</v>
      </c>
      <c r="D108" s="41" t="s">
        <v>87</v>
      </c>
      <c r="E108" s="28"/>
      <c r="F108" s="20"/>
      <c r="Q108" t="s">
        <v>411</v>
      </c>
    </row>
    <row r="109" spans="1:17" ht="15" thickBot="1" x14ac:dyDescent="0.25">
      <c r="A109">
        <v>1156</v>
      </c>
      <c r="B109" t="s">
        <v>1677</v>
      </c>
      <c r="C109" t="s">
        <v>86</v>
      </c>
      <c r="D109" s="41" t="s">
        <v>87</v>
      </c>
      <c r="E109" s="28"/>
      <c r="F109" s="20"/>
      <c r="Q109" t="s">
        <v>412</v>
      </c>
    </row>
    <row r="110" spans="1:17" ht="15" thickBot="1" x14ac:dyDescent="0.25">
      <c r="A110">
        <v>1157</v>
      </c>
      <c r="B110" t="s">
        <v>1790</v>
      </c>
      <c r="C110" t="s">
        <v>86</v>
      </c>
      <c r="D110" s="41" t="s">
        <v>87</v>
      </c>
      <c r="E110" s="28"/>
      <c r="F110" s="20"/>
      <c r="Q110" t="s">
        <v>413</v>
      </c>
    </row>
    <row r="111" spans="1:17" ht="15" thickBot="1" x14ac:dyDescent="0.25">
      <c r="A111">
        <v>1162</v>
      </c>
      <c r="B111" t="s">
        <v>278</v>
      </c>
      <c r="C111" t="s">
        <v>86</v>
      </c>
      <c r="D111" s="41" t="s">
        <v>87</v>
      </c>
      <c r="E111" s="28"/>
      <c r="F111" s="20"/>
      <c r="Q111" t="s">
        <v>414</v>
      </c>
    </row>
    <row r="112" spans="1:17" ht="15" thickBot="1" x14ac:dyDescent="0.25">
      <c r="A112">
        <v>1168</v>
      </c>
      <c r="B112" t="s">
        <v>1791</v>
      </c>
      <c r="D112" s="41" t="s">
        <v>249</v>
      </c>
      <c r="E112" s="28"/>
      <c r="F112" s="20"/>
      <c r="Q112" t="s">
        <v>72</v>
      </c>
    </row>
    <row r="113" spans="1:17" ht="15" thickBot="1" x14ac:dyDescent="0.25">
      <c r="A113">
        <v>1169</v>
      </c>
      <c r="B113" t="s">
        <v>1792</v>
      </c>
      <c r="D113" s="41" t="s">
        <v>87</v>
      </c>
      <c r="E113" s="28"/>
      <c r="F113" s="20"/>
      <c r="Q113" t="s">
        <v>415</v>
      </c>
    </row>
    <row r="114" spans="1:17" ht="15" thickBot="1" x14ac:dyDescent="0.25">
      <c r="A114">
        <v>1303</v>
      </c>
      <c r="B114" t="s">
        <v>1678</v>
      </c>
      <c r="C114" t="s">
        <v>87</v>
      </c>
      <c r="D114" s="51" t="s">
        <v>87</v>
      </c>
      <c r="E114" s="28"/>
      <c r="F114" s="20"/>
      <c r="Q114" t="s">
        <v>416</v>
      </c>
    </row>
    <row r="115" spans="1:17" ht="15" thickBot="1" x14ac:dyDescent="0.25">
      <c r="A115">
        <v>1305</v>
      </c>
      <c r="B115" t="s">
        <v>248</v>
      </c>
      <c r="C115" t="s">
        <v>87</v>
      </c>
      <c r="D115" s="41" t="s">
        <v>87</v>
      </c>
      <c r="E115" s="28"/>
      <c r="F115" s="20"/>
      <c r="Q115" t="s">
        <v>417</v>
      </c>
    </row>
    <row r="116" spans="1:17" ht="15" thickBot="1" x14ac:dyDescent="0.25">
      <c r="A116">
        <v>1306</v>
      </c>
      <c r="B116" t="s">
        <v>279</v>
      </c>
      <c r="C116" t="s">
        <v>87</v>
      </c>
      <c r="D116" s="41" t="s">
        <v>280</v>
      </c>
      <c r="E116" s="28"/>
      <c r="F116" s="20"/>
      <c r="Q116" t="s">
        <v>418</v>
      </c>
    </row>
    <row r="117" spans="1:17" ht="15" thickBot="1" x14ac:dyDescent="0.25">
      <c r="A117">
        <v>1307</v>
      </c>
      <c r="B117" t="s">
        <v>1793</v>
      </c>
      <c r="C117" t="s">
        <v>87</v>
      </c>
      <c r="D117" s="41" t="s">
        <v>87</v>
      </c>
      <c r="E117" s="28"/>
      <c r="F117" s="20"/>
      <c r="Q117" t="s">
        <v>419</v>
      </c>
    </row>
    <row r="118" spans="1:17" ht="15" thickBot="1" x14ac:dyDescent="0.25">
      <c r="A118">
        <v>1320</v>
      </c>
      <c r="B118" t="s">
        <v>1679</v>
      </c>
      <c r="C118" t="s">
        <v>87</v>
      </c>
      <c r="D118" s="41" t="s">
        <v>87</v>
      </c>
      <c r="E118" s="28"/>
      <c r="F118" s="20"/>
      <c r="Q118" t="s">
        <v>420</v>
      </c>
    </row>
    <row r="119" spans="1:17" ht="15" thickBot="1" x14ac:dyDescent="0.25">
      <c r="A119">
        <v>1321</v>
      </c>
      <c r="B119" t="s">
        <v>102</v>
      </c>
      <c r="D119" s="41" t="s">
        <v>87</v>
      </c>
      <c r="E119" s="28"/>
      <c r="F119" s="20"/>
      <c r="Q119" t="s">
        <v>421</v>
      </c>
    </row>
    <row r="120" spans="1:17" ht="15" thickBot="1" x14ac:dyDescent="0.25">
      <c r="A120">
        <v>1325</v>
      </c>
      <c r="B120" t="s">
        <v>103</v>
      </c>
      <c r="C120" t="s">
        <v>87</v>
      </c>
      <c r="D120" s="41" t="s">
        <v>87</v>
      </c>
      <c r="E120" s="28"/>
      <c r="F120" s="20"/>
      <c r="Q120" t="s">
        <v>422</v>
      </c>
    </row>
    <row r="121" spans="1:17" ht="15" thickBot="1" x14ac:dyDescent="0.25">
      <c r="A121">
        <v>1327</v>
      </c>
      <c r="B121" t="s">
        <v>1680</v>
      </c>
      <c r="C121" t="s">
        <v>87</v>
      </c>
      <c r="D121" s="43" t="s">
        <v>87</v>
      </c>
      <c r="E121" s="28"/>
      <c r="F121" s="20"/>
      <c r="Q121" t="s">
        <v>423</v>
      </c>
    </row>
    <row r="122" spans="1:17" ht="15" thickBot="1" x14ac:dyDescent="0.25">
      <c r="A122">
        <v>1328</v>
      </c>
      <c r="B122" t="s">
        <v>104</v>
      </c>
      <c r="C122" t="s">
        <v>87</v>
      </c>
      <c r="D122" s="41" t="s">
        <v>88</v>
      </c>
      <c r="E122" s="28"/>
      <c r="F122" s="20"/>
      <c r="Q122" t="s">
        <v>424</v>
      </c>
    </row>
    <row r="123" spans="1:17" ht="15" thickBot="1" x14ac:dyDescent="0.25">
      <c r="A123">
        <v>1337</v>
      </c>
      <c r="B123" t="s">
        <v>250</v>
      </c>
      <c r="C123" t="s">
        <v>87</v>
      </c>
      <c r="D123" s="41" t="s">
        <v>89</v>
      </c>
      <c r="E123" s="28"/>
      <c r="F123" s="20"/>
      <c r="Q123" t="s">
        <v>425</v>
      </c>
    </row>
    <row r="124" spans="1:17" ht="15" thickBot="1" x14ac:dyDescent="0.25">
      <c r="A124">
        <v>1339</v>
      </c>
      <c r="B124" t="s">
        <v>1681</v>
      </c>
      <c r="C124" t="s">
        <v>87</v>
      </c>
      <c r="D124" s="41" t="s">
        <v>90</v>
      </c>
      <c r="E124" s="28"/>
      <c r="F124" s="20"/>
      <c r="Q124" t="s">
        <v>426</v>
      </c>
    </row>
    <row r="125" spans="1:17" ht="15" thickBot="1" x14ac:dyDescent="0.25">
      <c r="A125">
        <v>1341</v>
      </c>
      <c r="B125" t="s">
        <v>1682</v>
      </c>
      <c r="C125" t="s">
        <v>87</v>
      </c>
      <c r="D125" s="41" t="s">
        <v>90</v>
      </c>
      <c r="E125" s="28"/>
      <c r="F125" s="20"/>
      <c r="Q125" t="s">
        <v>427</v>
      </c>
    </row>
    <row r="126" spans="1:17" ht="15" thickBot="1" x14ac:dyDescent="0.25">
      <c r="A126">
        <v>1349</v>
      </c>
      <c r="B126" t="s">
        <v>1683</v>
      </c>
      <c r="C126" t="s">
        <v>87</v>
      </c>
      <c r="D126" s="41" t="s">
        <v>92</v>
      </c>
      <c r="E126" s="28"/>
      <c r="F126" s="20"/>
      <c r="Q126" t="s">
        <v>428</v>
      </c>
    </row>
    <row r="127" spans="1:17" ht="15" thickBot="1" x14ac:dyDescent="0.25">
      <c r="A127">
        <v>1351</v>
      </c>
      <c r="B127" t="s">
        <v>251</v>
      </c>
      <c r="C127" t="s">
        <v>87</v>
      </c>
      <c r="D127" s="52"/>
      <c r="E127" s="28"/>
      <c r="F127" s="20"/>
      <c r="Q127" t="s">
        <v>429</v>
      </c>
    </row>
    <row r="128" spans="1:17" ht="15" thickBot="1" x14ac:dyDescent="0.25">
      <c r="A128">
        <v>1356</v>
      </c>
      <c r="B128" t="s">
        <v>281</v>
      </c>
      <c r="C128" t="s">
        <v>87</v>
      </c>
      <c r="D128" s="43" t="s">
        <v>90</v>
      </c>
      <c r="F128" s="22"/>
      <c r="Q128" t="s">
        <v>430</v>
      </c>
    </row>
    <row r="129" spans="1:17" ht="15" thickBot="1" x14ac:dyDescent="0.25">
      <c r="A129">
        <v>1357</v>
      </c>
      <c r="B129" t="s">
        <v>1684</v>
      </c>
      <c r="D129" s="41" t="s">
        <v>90</v>
      </c>
      <c r="E129" s="28"/>
      <c r="F129" s="20"/>
      <c r="Q129" t="s">
        <v>204</v>
      </c>
    </row>
    <row r="130" spans="1:17" ht="15" thickBot="1" x14ac:dyDescent="0.25">
      <c r="A130">
        <v>1370</v>
      </c>
      <c r="B130" t="s">
        <v>1685</v>
      </c>
      <c r="C130" t="s">
        <v>87</v>
      </c>
      <c r="D130" s="41" t="s">
        <v>93</v>
      </c>
      <c r="E130" s="28"/>
      <c r="F130" s="20"/>
      <c r="Q130" t="s">
        <v>431</v>
      </c>
    </row>
    <row r="131" spans="1:17" ht="15" thickBot="1" x14ac:dyDescent="0.25">
      <c r="A131">
        <v>1371</v>
      </c>
      <c r="B131" t="s">
        <v>1686</v>
      </c>
      <c r="C131" t="s">
        <v>87</v>
      </c>
      <c r="D131" s="43" t="s">
        <v>283</v>
      </c>
      <c r="E131" s="28"/>
      <c r="F131" s="20"/>
      <c r="Q131" t="s">
        <v>432</v>
      </c>
    </row>
    <row r="132" spans="1:17" ht="15" thickBot="1" x14ac:dyDescent="0.25">
      <c r="A132">
        <v>1402</v>
      </c>
      <c r="B132" t="s">
        <v>252</v>
      </c>
      <c r="C132" t="s">
        <v>88</v>
      </c>
      <c r="D132" s="41" t="s">
        <v>205</v>
      </c>
      <c r="E132" s="28"/>
      <c r="F132" s="20"/>
      <c r="Q132" t="s">
        <v>433</v>
      </c>
    </row>
    <row r="133" spans="1:17" ht="15" thickBot="1" x14ac:dyDescent="0.25">
      <c r="A133">
        <v>1701</v>
      </c>
      <c r="B133" t="s">
        <v>253</v>
      </c>
      <c r="C133" t="s">
        <v>89</v>
      </c>
      <c r="D133" s="43" t="s">
        <v>284</v>
      </c>
      <c r="E133" s="28"/>
      <c r="F133" s="20"/>
      <c r="Q133" t="s">
        <v>434</v>
      </c>
    </row>
    <row r="134" spans="1:17" ht="15" thickBot="1" x14ac:dyDescent="0.25">
      <c r="A134">
        <v>1707</v>
      </c>
      <c r="B134" t="s">
        <v>1794</v>
      </c>
      <c r="D134" s="41" t="s">
        <v>94</v>
      </c>
      <c r="E134" s="28"/>
      <c r="F134" s="20"/>
      <c r="Q134" t="s">
        <v>435</v>
      </c>
    </row>
    <row r="135" spans="1:17" ht="15" thickBot="1" x14ac:dyDescent="0.25">
      <c r="A135">
        <v>1802</v>
      </c>
      <c r="B135" t="s">
        <v>91</v>
      </c>
      <c r="C135" t="s">
        <v>90</v>
      </c>
      <c r="D135" s="41" t="s">
        <v>257</v>
      </c>
      <c r="E135" s="28"/>
      <c r="F135" s="20"/>
      <c r="Q135" t="s">
        <v>436</v>
      </c>
    </row>
    <row r="136" spans="1:17" ht="15" thickBot="1" x14ac:dyDescent="0.25">
      <c r="A136">
        <v>1803</v>
      </c>
      <c r="B136" t="s">
        <v>1687</v>
      </c>
      <c r="C136" t="s">
        <v>90</v>
      </c>
      <c r="D136" s="41" t="s">
        <v>206</v>
      </c>
      <c r="E136" s="28"/>
      <c r="F136" s="20"/>
      <c r="Q136" t="s">
        <v>437</v>
      </c>
    </row>
    <row r="137" spans="1:17" ht="15" thickBot="1" x14ac:dyDescent="0.25">
      <c r="A137">
        <v>1804</v>
      </c>
      <c r="B137" t="s">
        <v>1688</v>
      </c>
      <c r="C137" t="s">
        <v>92</v>
      </c>
      <c r="D137" s="43" t="s">
        <v>206</v>
      </c>
      <c r="E137" s="28"/>
      <c r="F137" s="20"/>
      <c r="Q137" t="s">
        <v>438</v>
      </c>
    </row>
    <row r="138" spans="1:17" ht="15" thickBot="1" x14ac:dyDescent="0.25">
      <c r="A138">
        <v>1805</v>
      </c>
      <c r="B138" t="s">
        <v>1526</v>
      </c>
      <c r="C138" t="s">
        <v>90</v>
      </c>
      <c r="D138" s="41" t="s">
        <v>206</v>
      </c>
      <c r="E138" s="28"/>
      <c r="F138" s="20"/>
      <c r="Q138" t="s">
        <v>439</v>
      </c>
    </row>
    <row r="139" spans="1:17" ht="15" thickBot="1" x14ac:dyDescent="0.25">
      <c r="A139">
        <v>1806</v>
      </c>
      <c r="B139" t="s">
        <v>282</v>
      </c>
      <c r="C139" t="s">
        <v>90</v>
      </c>
      <c r="D139" s="42" t="s">
        <v>285</v>
      </c>
      <c r="E139" s="28"/>
      <c r="F139" s="20"/>
      <c r="Q139" t="s">
        <v>440</v>
      </c>
    </row>
    <row r="140" spans="1:17" ht="15.75" thickBot="1" x14ac:dyDescent="0.3">
      <c r="A140">
        <v>1807</v>
      </c>
      <c r="B140" t="s">
        <v>1689</v>
      </c>
      <c r="C140" t="s">
        <v>90</v>
      </c>
      <c r="D140" s="36"/>
      <c r="E140" s="28"/>
      <c r="F140" s="20"/>
      <c r="Q140" t="s">
        <v>441</v>
      </c>
    </row>
    <row r="141" spans="1:17" ht="15.75" thickBot="1" x14ac:dyDescent="0.3">
      <c r="A141">
        <v>1808</v>
      </c>
      <c r="B141" t="s">
        <v>1690</v>
      </c>
      <c r="C141" t="s">
        <v>90</v>
      </c>
      <c r="D141" s="36"/>
      <c r="E141" s="28"/>
      <c r="F141" s="20"/>
      <c r="Q141" t="s">
        <v>442</v>
      </c>
    </row>
    <row r="142" spans="1:17" ht="15.75" thickBot="1" x14ac:dyDescent="0.3">
      <c r="A142">
        <v>1815</v>
      </c>
      <c r="B142" t="s">
        <v>254</v>
      </c>
      <c r="C142" t="s">
        <v>90</v>
      </c>
      <c r="D142" s="36"/>
      <c r="E142" s="28"/>
      <c r="F142" s="20"/>
      <c r="Q142" t="s">
        <v>443</v>
      </c>
    </row>
    <row r="143" spans="1:17" ht="15.75" thickBot="1" x14ac:dyDescent="0.3">
      <c r="A143">
        <v>1835</v>
      </c>
      <c r="B143" t="s">
        <v>1691</v>
      </c>
      <c r="C143" t="s">
        <v>730</v>
      </c>
      <c r="D143" s="36"/>
      <c r="F143" s="22"/>
      <c r="Q143" t="s">
        <v>444</v>
      </c>
    </row>
    <row r="144" spans="1:17" ht="15" thickBot="1" x14ac:dyDescent="0.25">
      <c r="A144">
        <v>1904</v>
      </c>
      <c r="B144" t="s">
        <v>1692</v>
      </c>
      <c r="C144" t="s">
        <v>284</v>
      </c>
      <c r="F144" s="22"/>
      <c r="Q144" t="s">
        <v>445</v>
      </c>
    </row>
    <row r="145" spans="1:17" ht="15" thickBot="1" x14ac:dyDescent="0.25">
      <c r="A145">
        <v>1905</v>
      </c>
      <c r="B145" t="s">
        <v>255</v>
      </c>
      <c r="C145" t="s">
        <v>284</v>
      </c>
      <c r="F145" s="22"/>
      <c r="Q145" t="s">
        <v>446</v>
      </c>
    </row>
    <row r="146" spans="1:17" ht="15" thickBot="1" x14ac:dyDescent="0.25">
      <c r="A146">
        <v>1906</v>
      </c>
      <c r="B146" t="s">
        <v>256</v>
      </c>
      <c r="C146" t="s">
        <v>284</v>
      </c>
      <c r="F146" s="22"/>
      <c r="Q146" t="s">
        <v>447</v>
      </c>
    </row>
    <row r="147" spans="1:17" ht="15" thickBot="1" x14ac:dyDescent="0.25">
      <c r="A147">
        <v>1912</v>
      </c>
      <c r="B147" t="s">
        <v>1693</v>
      </c>
      <c r="C147" t="s">
        <v>206</v>
      </c>
      <c r="F147" s="22"/>
      <c r="Q147" t="s">
        <v>448</v>
      </c>
    </row>
    <row r="148" spans="1:17" ht="15" thickBot="1" x14ac:dyDescent="0.25">
      <c r="A148">
        <v>1915</v>
      </c>
      <c r="B148" t="s">
        <v>1694</v>
      </c>
      <c r="C148" t="s">
        <v>206</v>
      </c>
      <c r="F148" s="22"/>
      <c r="Q148" t="s">
        <v>449</v>
      </c>
    </row>
    <row r="149" spans="1:17" ht="15" thickBot="1" x14ac:dyDescent="0.25">
      <c r="A149">
        <v>1930</v>
      </c>
      <c r="B149" t="s">
        <v>1695</v>
      </c>
      <c r="C149" t="s">
        <v>285</v>
      </c>
      <c r="F149" s="22"/>
      <c r="Q149" t="s">
        <v>450</v>
      </c>
    </row>
    <row r="150" spans="1:17" ht="15" thickBot="1" x14ac:dyDescent="0.25">
      <c r="A150">
        <v>1935</v>
      </c>
      <c r="B150" t="s">
        <v>1795</v>
      </c>
      <c r="C150" t="s">
        <v>72</v>
      </c>
      <c r="F150" s="22"/>
      <c r="Q150" t="s">
        <v>451</v>
      </c>
    </row>
    <row r="151" spans="1:17" ht="15" thickBot="1" x14ac:dyDescent="0.25">
      <c r="A151">
        <v>1937</v>
      </c>
      <c r="B151" t="s">
        <v>1796</v>
      </c>
      <c r="C151" t="s">
        <v>90</v>
      </c>
      <c r="F151" s="22"/>
      <c r="Q151" t="s">
        <v>452</v>
      </c>
    </row>
    <row r="152" spans="1:17" ht="15" thickBot="1" x14ac:dyDescent="0.25">
      <c r="A152">
        <v>1938</v>
      </c>
      <c r="B152" t="s">
        <v>1797</v>
      </c>
      <c r="C152" t="s">
        <v>730</v>
      </c>
      <c r="F152" s="22"/>
      <c r="Q152" t="s">
        <v>453</v>
      </c>
    </row>
    <row r="153" spans="1:17" ht="15" thickBot="1" x14ac:dyDescent="0.25">
      <c r="A153">
        <v>1939</v>
      </c>
      <c r="B153" t="s">
        <v>1798</v>
      </c>
      <c r="C153" t="s">
        <v>74</v>
      </c>
      <c r="F153" s="22"/>
      <c r="Q153" t="s">
        <v>454</v>
      </c>
    </row>
    <row r="154" spans="1:17" ht="15" thickBot="1" x14ac:dyDescent="0.25">
      <c r="A154">
        <v>1940</v>
      </c>
      <c r="B154" t="s">
        <v>1799</v>
      </c>
      <c r="F154" s="22"/>
      <c r="Q154" t="s">
        <v>455</v>
      </c>
    </row>
    <row r="155" spans="1:17" ht="15" thickBot="1" x14ac:dyDescent="0.25">
      <c r="A155">
        <v>1941</v>
      </c>
      <c r="B155" t="s">
        <v>1800</v>
      </c>
      <c r="C155" t="s">
        <v>90</v>
      </c>
      <c r="F155" s="22"/>
      <c r="Q155" t="s">
        <v>456</v>
      </c>
    </row>
    <row r="156" spans="1:17" ht="15" thickBot="1" x14ac:dyDescent="0.25">
      <c r="A156">
        <v>1942</v>
      </c>
      <c r="B156" t="s">
        <v>1801</v>
      </c>
      <c r="C156" t="s">
        <v>74</v>
      </c>
      <c r="F156" s="22"/>
      <c r="Q156" t="s">
        <v>457</v>
      </c>
    </row>
    <row r="157" spans="1:17" ht="15" thickBot="1" x14ac:dyDescent="0.25">
      <c r="A157">
        <v>1943</v>
      </c>
      <c r="B157" t="s">
        <v>1802</v>
      </c>
      <c r="C157" t="s">
        <v>74</v>
      </c>
      <c r="F157" s="22"/>
      <c r="Q157" t="s">
        <v>458</v>
      </c>
    </row>
    <row r="158" spans="1:17" ht="15" thickBot="1" x14ac:dyDescent="0.25">
      <c r="A158">
        <v>1948</v>
      </c>
      <c r="B158" t="s">
        <v>1803</v>
      </c>
      <c r="F158" s="22"/>
      <c r="Q158" t="s">
        <v>459</v>
      </c>
    </row>
    <row r="159" spans="1:17" ht="15" thickBot="1" x14ac:dyDescent="0.25">
      <c r="A159">
        <v>1949</v>
      </c>
      <c r="B159" t="s">
        <v>1804</v>
      </c>
      <c r="F159" s="22"/>
      <c r="Q159" t="s">
        <v>460</v>
      </c>
    </row>
    <row r="160" spans="1:17" ht="15" thickBot="1" x14ac:dyDescent="0.25">
      <c r="A160">
        <v>1950</v>
      </c>
      <c r="B160" t="s">
        <v>1805</v>
      </c>
      <c r="F160" s="22"/>
      <c r="Q160" t="s">
        <v>461</v>
      </c>
    </row>
    <row r="161" spans="1:17" ht="15" thickBot="1" x14ac:dyDescent="0.25">
      <c r="A161">
        <v>1951</v>
      </c>
      <c r="B161" t="s">
        <v>1806</v>
      </c>
      <c r="F161" s="22"/>
      <c r="Q161" t="s">
        <v>462</v>
      </c>
    </row>
    <row r="162" spans="1:17" ht="15" thickBot="1" x14ac:dyDescent="0.25">
      <c r="A162">
        <v>1952</v>
      </c>
      <c r="B162" t="s">
        <v>1807</v>
      </c>
      <c r="F162" s="22"/>
      <c r="Q162" t="s">
        <v>463</v>
      </c>
    </row>
    <row r="163" spans="1:17" ht="15" thickBot="1" x14ac:dyDescent="0.25">
      <c r="A163">
        <v>2000</v>
      </c>
      <c r="B163" t="s">
        <v>1808</v>
      </c>
      <c r="F163" s="22"/>
      <c r="Q163" t="s">
        <v>464</v>
      </c>
    </row>
    <row r="164" spans="1:17" ht="15" thickBot="1" x14ac:dyDescent="0.25">
      <c r="A164">
        <v>2001</v>
      </c>
      <c r="B164" t="s">
        <v>1809</v>
      </c>
      <c r="F164" s="22"/>
      <c r="Q164" t="s">
        <v>465</v>
      </c>
    </row>
    <row r="165" spans="1:17" ht="15" thickBot="1" x14ac:dyDescent="0.25">
      <c r="A165">
        <v>2003</v>
      </c>
      <c r="B165" t="s">
        <v>1810</v>
      </c>
      <c r="F165" s="22"/>
      <c r="Q165" t="s">
        <v>466</v>
      </c>
    </row>
    <row r="166" spans="1:17" ht="15" thickBot="1" x14ac:dyDescent="0.25">
      <c r="A166">
        <v>2004</v>
      </c>
      <c r="B166" t="s">
        <v>394</v>
      </c>
      <c r="F166" s="22"/>
      <c r="Q166" t="s">
        <v>467</v>
      </c>
    </row>
    <row r="167" spans="1:17" ht="15" thickBot="1" x14ac:dyDescent="0.25">
      <c r="A167">
        <v>2005</v>
      </c>
      <c r="B167" t="s">
        <v>1811</v>
      </c>
      <c r="F167" s="22"/>
      <c r="Q167" t="s">
        <v>468</v>
      </c>
    </row>
    <row r="168" spans="1:17" ht="15" thickBot="1" x14ac:dyDescent="0.25">
      <c r="A168">
        <v>2007</v>
      </c>
      <c r="B168" t="s">
        <v>1812</v>
      </c>
      <c r="F168" s="22"/>
      <c r="Q168" t="s">
        <v>469</v>
      </c>
    </row>
    <row r="169" spans="1:17" ht="15" thickBot="1" x14ac:dyDescent="0.25">
      <c r="A169">
        <v>2010</v>
      </c>
      <c r="B169" t="s">
        <v>1654</v>
      </c>
      <c r="F169" s="22"/>
      <c r="Q169" t="s">
        <v>470</v>
      </c>
    </row>
    <row r="170" spans="1:17" ht="15" thickBot="1" x14ac:dyDescent="0.25">
      <c r="A170">
        <v>2011</v>
      </c>
      <c r="B170" t="s">
        <v>1813</v>
      </c>
      <c r="F170" s="22"/>
      <c r="Q170" t="s">
        <v>471</v>
      </c>
    </row>
    <row r="171" spans="1:17" ht="15" thickBot="1" x14ac:dyDescent="0.25">
      <c r="A171" s="22"/>
      <c r="B171" s="22"/>
      <c r="C171" s="22"/>
      <c r="F171" s="22"/>
      <c r="Q171" t="s">
        <v>472</v>
      </c>
    </row>
    <row r="172" spans="1:17" ht="15" thickBot="1" x14ac:dyDescent="0.25">
      <c r="A172" s="22"/>
      <c r="B172" s="22"/>
      <c r="C172" s="22"/>
      <c r="F172" s="22"/>
      <c r="Q172" t="s">
        <v>473</v>
      </c>
    </row>
    <row r="173" spans="1:17" ht="15" thickBot="1" x14ac:dyDescent="0.25">
      <c r="A173" s="22"/>
      <c r="B173" s="22"/>
      <c r="C173" s="22"/>
      <c r="F173" s="22"/>
      <c r="Q173" t="s">
        <v>474</v>
      </c>
    </row>
    <row r="174" spans="1:17" ht="15" thickBot="1" x14ac:dyDescent="0.25">
      <c r="A174" s="22"/>
      <c r="B174" s="22"/>
      <c r="C174" s="22"/>
      <c r="F174" s="22"/>
      <c r="Q174" t="s">
        <v>475</v>
      </c>
    </row>
    <row r="175" spans="1:17" ht="15" thickBot="1" x14ac:dyDescent="0.25">
      <c r="A175" s="22"/>
      <c r="B175" s="22"/>
      <c r="C175" s="22"/>
      <c r="F175" s="22"/>
      <c r="Q175" t="s">
        <v>476</v>
      </c>
    </row>
    <row r="176" spans="1:17" ht="15" thickBot="1" x14ac:dyDescent="0.25">
      <c r="A176" s="22"/>
      <c r="B176" s="22"/>
      <c r="C176" s="22"/>
      <c r="F176" s="22"/>
      <c r="Q176" t="s">
        <v>477</v>
      </c>
    </row>
    <row r="177" spans="1:17" ht="15" thickBot="1" x14ac:dyDescent="0.25">
      <c r="A177" s="22"/>
      <c r="B177" s="22"/>
      <c r="C177" s="22"/>
      <c r="F177" s="22"/>
      <c r="Q177" t="s">
        <v>478</v>
      </c>
    </row>
    <row r="178" spans="1:17" ht="15" thickBot="1" x14ac:dyDescent="0.25">
      <c r="A178" s="22"/>
      <c r="B178" s="22"/>
      <c r="C178" s="22"/>
      <c r="F178" s="22"/>
      <c r="Q178" t="s">
        <v>479</v>
      </c>
    </row>
    <row r="179" spans="1:17" ht="15" thickBot="1" x14ac:dyDescent="0.25">
      <c r="A179" s="22"/>
      <c r="B179" s="22"/>
      <c r="C179" s="22"/>
      <c r="F179" s="22"/>
      <c r="Q179" t="s">
        <v>480</v>
      </c>
    </row>
    <row r="180" spans="1:17" ht="15" thickBot="1" x14ac:dyDescent="0.25">
      <c r="A180" s="22"/>
      <c r="B180" s="22"/>
      <c r="C180" s="22"/>
      <c r="F180" s="22"/>
      <c r="Q180" t="s">
        <v>481</v>
      </c>
    </row>
    <row r="181" spans="1:17" ht="15" thickBot="1" x14ac:dyDescent="0.25">
      <c r="A181" s="22"/>
      <c r="B181" s="22"/>
      <c r="C181" s="22"/>
      <c r="F181" s="22"/>
      <c r="Q181" t="s">
        <v>482</v>
      </c>
    </row>
    <row r="182" spans="1:17" ht="15" thickBot="1" x14ac:dyDescent="0.25">
      <c r="A182" s="22"/>
      <c r="B182" s="22"/>
      <c r="C182" s="22"/>
      <c r="F182" s="22"/>
      <c r="Q182" t="s">
        <v>483</v>
      </c>
    </row>
    <row r="183" spans="1:17" ht="15" thickBot="1" x14ac:dyDescent="0.25">
      <c r="A183" s="22"/>
      <c r="B183" s="22"/>
      <c r="C183" s="22"/>
      <c r="F183" s="22"/>
      <c r="Q183" t="s">
        <v>484</v>
      </c>
    </row>
    <row r="184" spans="1:17" ht="15" thickBot="1" x14ac:dyDescent="0.25">
      <c r="A184" s="22"/>
      <c r="B184" s="22"/>
      <c r="C184" s="22"/>
      <c r="F184" s="22"/>
      <c r="Q184" t="s">
        <v>485</v>
      </c>
    </row>
    <row r="185" spans="1:17" ht="15" thickBot="1" x14ac:dyDescent="0.25">
      <c r="A185" s="22"/>
      <c r="B185" s="22"/>
      <c r="C185" s="22"/>
      <c r="F185" s="22"/>
      <c r="Q185" t="s">
        <v>486</v>
      </c>
    </row>
    <row r="186" spans="1:17" ht="15" thickBot="1" x14ac:dyDescent="0.25">
      <c r="A186" s="22"/>
      <c r="B186" s="22"/>
      <c r="C186" s="22"/>
      <c r="F186" s="22"/>
      <c r="Q186" t="s">
        <v>73</v>
      </c>
    </row>
    <row r="187" spans="1:17" ht="15" thickBot="1" x14ac:dyDescent="0.25">
      <c r="A187" s="22"/>
      <c r="B187" s="22"/>
      <c r="C187" s="22"/>
      <c r="F187" s="22"/>
      <c r="Q187" t="s">
        <v>487</v>
      </c>
    </row>
    <row r="188" spans="1:17" ht="15" thickBot="1" x14ac:dyDescent="0.25">
      <c r="A188" s="22"/>
      <c r="B188" s="22"/>
      <c r="C188" s="22"/>
      <c r="F188" s="22"/>
      <c r="Q188" t="s">
        <v>488</v>
      </c>
    </row>
    <row r="189" spans="1:17" ht="15" thickBot="1" x14ac:dyDescent="0.25">
      <c r="A189" s="22"/>
      <c r="B189" s="22"/>
      <c r="C189" s="22"/>
      <c r="F189" s="22"/>
      <c r="Q189" t="s">
        <v>489</v>
      </c>
    </row>
    <row r="190" spans="1:17" ht="15" thickBot="1" x14ac:dyDescent="0.25">
      <c r="A190" s="22"/>
      <c r="B190" s="22"/>
      <c r="C190" s="22"/>
      <c r="F190" s="22"/>
      <c r="Q190" t="s">
        <v>490</v>
      </c>
    </row>
    <row r="191" spans="1:17" ht="15" thickBot="1" x14ac:dyDescent="0.25">
      <c r="A191" s="22"/>
      <c r="B191" s="22"/>
      <c r="C191" s="22"/>
      <c r="F191" s="22"/>
      <c r="Q191" t="s">
        <v>491</v>
      </c>
    </row>
    <row r="192" spans="1:17" ht="15" thickBot="1" x14ac:dyDescent="0.25">
      <c r="A192" s="22"/>
      <c r="B192" s="22"/>
      <c r="C192" s="22"/>
      <c r="F192" s="22"/>
      <c r="Q192" t="s">
        <v>492</v>
      </c>
    </row>
    <row r="193" spans="1:17" ht="15" thickBot="1" x14ac:dyDescent="0.25">
      <c r="A193" s="22"/>
      <c r="B193" s="22"/>
      <c r="C193" s="22"/>
      <c r="F193" s="22"/>
      <c r="Q193" t="s">
        <v>493</v>
      </c>
    </row>
    <row r="194" spans="1:17" ht="15" thickBot="1" x14ac:dyDescent="0.25">
      <c r="A194" s="22"/>
      <c r="B194" s="22"/>
      <c r="C194" s="22"/>
      <c r="F194" s="22"/>
      <c r="Q194" t="s">
        <v>494</v>
      </c>
    </row>
    <row r="195" spans="1:17" ht="15" thickBot="1" x14ac:dyDescent="0.25">
      <c r="A195" s="22"/>
      <c r="B195" s="22"/>
      <c r="C195" s="22"/>
      <c r="F195" s="22"/>
      <c r="Q195" t="s">
        <v>495</v>
      </c>
    </row>
    <row r="196" spans="1:17" ht="15" thickBot="1" x14ac:dyDescent="0.25">
      <c r="A196" s="22"/>
      <c r="B196" s="22"/>
      <c r="C196" s="22"/>
      <c r="F196" s="22"/>
      <c r="J196" s="31">
        <v>1</v>
      </c>
      <c r="K196" s="32" t="s">
        <v>99</v>
      </c>
      <c r="L196" s="35" t="str">
        <f>_xlfn.CONCAT(J196,".",K196)</f>
        <v>1.חצי קופה</v>
      </c>
      <c r="Q196" t="s">
        <v>74</v>
      </c>
    </row>
    <row r="197" spans="1:17" ht="39" thickBot="1" x14ac:dyDescent="0.25">
      <c r="A197" s="22"/>
      <c r="B197" s="22"/>
      <c r="C197" s="22"/>
      <c r="F197" s="22"/>
      <c r="J197" s="33">
        <v>2</v>
      </c>
      <c r="K197" s="34" t="s">
        <v>124</v>
      </c>
      <c r="L197" s="35" t="str">
        <f t="shared" ref="L197:L260" si="0">_xlfn.CONCAT(J197,".",K197)</f>
        <v>2.מטבח בשווי 30,000 ₪ מבית סבן</v>
      </c>
      <c r="Q197" t="s">
        <v>496</v>
      </c>
    </row>
    <row r="198" spans="1:17" ht="26.25" thickBot="1" x14ac:dyDescent="0.25">
      <c r="A198" s="22"/>
      <c r="B198" s="22"/>
      <c r="C198" s="22"/>
      <c r="F198" s="22"/>
      <c r="J198" s="33">
        <v>3</v>
      </c>
      <c r="K198" s="34" t="s">
        <v>125</v>
      </c>
      <c r="L198" s="35" t="str">
        <f t="shared" si="0"/>
        <v>3.שיפוץ וחידוש הבית</v>
      </c>
      <c r="Q198" t="s">
        <v>497</v>
      </c>
    </row>
    <row r="199" spans="1:17" ht="26.25" thickBot="1" x14ac:dyDescent="0.25">
      <c r="A199" s="22"/>
      <c r="B199" s="22"/>
      <c r="C199" s="22"/>
      <c r="F199" s="22"/>
      <c r="J199" s="33">
        <v>4</v>
      </c>
      <c r="K199" s="34" t="s">
        <v>126</v>
      </c>
      <c r="L199" s="35" t="str">
        <f t="shared" si="0"/>
        <v>4.4 דלתות פנים לבית</v>
      </c>
      <c r="Q199" t="s">
        <v>498</v>
      </c>
    </row>
    <row r="200" spans="1:17" ht="26.25" thickBot="1" x14ac:dyDescent="0.25">
      <c r="A200" s="22"/>
      <c r="B200" s="22"/>
      <c r="C200" s="22"/>
      <c r="F200" s="22"/>
      <c r="J200" s="33">
        <v>5</v>
      </c>
      <c r="K200" s="34" t="s">
        <v>127</v>
      </c>
      <c r="L200" s="35" t="str">
        <f t="shared" si="0"/>
        <v>5.וילונות בשווי 2500 ₪</v>
      </c>
      <c r="Q200" t="s">
        <v>499</v>
      </c>
    </row>
    <row r="201" spans="1:17" ht="39" thickBot="1" x14ac:dyDescent="0.25">
      <c r="A201" s="22"/>
      <c r="B201" s="22"/>
      <c r="C201" s="22"/>
      <c r="F201" s="22"/>
      <c r="J201" s="33">
        <v>6</v>
      </c>
      <c r="K201" s="34" t="s">
        <v>128</v>
      </c>
      <c r="L201" s="35" t="str">
        <f t="shared" si="0"/>
        <v>6.רכב לבחירה + טסט וביטוח + דלק</v>
      </c>
      <c r="Q201" t="s">
        <v>500</v>
      </c>
    </row>
    <row r="202" spans="1:17" ht="26.25" thickBot="1" x14ac:dyDescent="0.25">
      <c r="A202" s="22"/>
      <c r="B202" s="22"/>
      <c r="C202" s="22"/>
      <c r="F202" s="22"/>
      <c r="J202" s="33">
        <v>7</v>
      </c>
      <c r="K202" s="34" t="s">
        <v>129</v>
      </c>
      <c r="L202" s="35" t="str">
        <f t="shared" si="0"/>
        <v>7.הסלון המושלם</v>
      </c>
      <c r="Q202" t="s">
        <v>501</v>
      </c>
    </row>
    <row r="203" spans="1:17" ht="26.25" thickBot="1" x14ac:dyDescent="0.25">
      <c r="A203" s="22"/>
      <c r="B203" s="22"/>
      <c r="C203" s="22"/>
      <c r="F203" s="22"/>
      <c r="J203" s="33">
        <v>8</v>
      </c>
      <c r="K203" s="34" t="s">
        <v>130</v>
      </c>
      <c r="L203" s="35" t="str">
        <f t="shared" si="0"/>
        <v>8.חדר שינה או חדר ילדים</v>
      </c>
      <c r="Q203" t="s">
        <v>502</v>
      </c>
    </row>
    <row r="204" spans="1:17" ht="51.75" thickBot="1" x14ac:dyDescent="0.25">
      <c r="A204" s="22"/>
      <c r="B204" s="22"/>
      <c r="C204" s="22"/>
      <c r="F204" s="22"/>
      <c r="J204" s="33">
        <v>9</v>
      </c>
      <c r="K204" s="34" t="s">
        <v>131</v>
      </c>
      <c r="L204" s="35" t="str">
        <f t="shared" si="0"/>
        <v>9.שבת התאחדות ונופש משפחתית</v>
      </c>
      <c r="Q204" t="s">
        <v>503</v>
      </c>
    </row>
    <row r="205" spans="1:17" ht="26.25" thickBot="1" x14ac:dyDescent="0.25">
      <c r="A205" s="22"/>
      <c r="B205" s="22"/>
      <c r="C205" s="22"/>
      <c r="F205" s="22"/>
      <c r="J205" s="33">
        <v>10</v>
      </c>
      <c r="K205" s="34" t="s">
        <v>132</v>
      </c>
      <c r="L205" s="35" t="str">
        <f t="shared" si="0"/>
        <v>10.פאר והדר לשולחן השבת</v>
      </c>
      <c r="Q205" t="s">
        <v>504</v>
      </c>
    </row>
    <row r="206" spans="1:17" ht="39" thickBot="1" x14ac:dyDescent="0.25">
      <c r="A206" s="22"/>
      <c r="B206" s="22"/>
      <c r="C206" s="22"/>
      <c r="F206" s="22"/>
      <c r="J206" s="33">
        <v>11</v>
      </c>
      <c r="K206" s="34" t="s">
        <v>133</v>
      </c>
      <c r="L206" s="35" t="str">
        <f t="shared" si="0"/>
        <v>11.שבת נופש מדהימה ביסודות</v>
      </c>
      <c r="Q206" t="s">
        <v>505</v>
      </c>
    </row>
    <row r="207" spans="1:17" ht="15" thickBot="1" x14ac:dyDescent="0.25">
      <c r="A207" s="22">
        <v>11111</v>
      </c>
      <c r="B207" s="22">
        <v>1</v>
      </c>
      <c r="C207" s="22">
        <v>1</v>
      </c>
      <c r="F207" s="22"/>
      <c r="J207" s="33">
        <v>12</v>
      </c>
      <c r="K207" s="34" t="s">
        <v>134</v>
      </c>
      <c r="L207" s="35" t="str">
        <f t="shared" si="0"/>
        <v>12.תפילין</v>
      </c>
      <c r="Q207" t="s">
        <v>506</v>
      </c>
    </row>
    <row r="208" spans="1:17" ht="26.25" thickBot="1" x14ac:dyDescent="0.25">
      <c r="A208" s="22"/>
      <c r="B208" s="22"/>
      <c r="C208" s="22"/>
      <c r="F208" s="22"/>
      <c r="J208" s="33">
        <v>13</v>
      </c>
      <c r="K208" s="34" t="s">
        <v>135</v>
      </c>
      <c r="L208" s="35" t="str">
        <f t="shared" si="0"/>
        <v>13.אוצר החכמה + מחשב נייד</v>
      </c>
      <c r="Q208" t="s">
        <v>507</v>
      </c>
    </row>
    <row r="209" spans="1:17" ht="26.25" thickBot="1" x14ac:dyDescent="0.25">
      <c r="A209" s="22"/>
      <c r="B209" s="22"/>
      <c r="C209" s="22"/>
      <c r="F209" s="22"/>
      <c r="J209" s="33">
        <v>14</v>
      </c>
      <c r="K209" s="34" t="s">
        <v>136</v>
      </c>
      <c r="L209" s="35" t="str">
        <f t="shared" si="0"/>
        <v>14.אוצר ספרי קודש</v>
      </c>
      <c r="Q209" t="s">
        <v>508</v>
      </c>
    </row>
    <row r="210" spans="1:17" ht="26.25" thickBot="1" x14ac:dyDescent="0.25">
      <c r="A210" s="22"/>
      <c r="B210" s="22"/>
      <c r="C210" s="22"/>
      <c r="F210" s="22"/>
      <c r="J210" s="33">
        <v>15</v>
      </c>
      <c r="K210" s="34" t="s">
        <v>137</v>
      </c>
      <c r="L210" s="35" t="str">
        <f t="shared" si="0"/>
        <v>15.חנוכיה מכסף טהור</v>
      </c>
      <c r="Q210" t="s">
        <v>509</v>
      </c>
    </row>
    <row r="211" spans="1:17" ht="15" thickBot="1" x14ac:dyDescent="0.25">
      <c r="A211" s="22"/>
      <c r="B211" s="22"/>
      <c r="C211" s="22"/>
      <c r="F211" s="22"/>
      <c r="J211" s="33">
        <v>16</v>
      </c>
      <c r="K211" s="34" t="s">
        <v>138</v>
      </c>
      <c r="L211" s="35" t="str">
        <f t="shared" si="0"/>
        <v>16.קופסא לאתרוג</v>
      </c>
      <c r="Q211" t="s">
        <v>510</v>
      </c>
    </row>
    <row r="212" spans="1:17" ht="15" thickBot="1" x14ac:dyDescent="0.25">
      <c r="A212" s="22"/>
      <c r="B212" s="22"/>
      <c r="C212" s="22"/>
      <c r="F212" s="22"/>
      <c r="J212" s="33">
        <v>17</v>
      </c>
      <c r="K212" s="34" t="s">
        <v>139</v>
      </c>
      <c r="L212" s="35" t="str">
        <f t="shared" si="0"/>
        <v>17.גביעי לחיים</v>
      </c>
      <c r="Q212" t="s">
        <v>511</v>
      </c>
    </row>
    <row r="213" spans="1:17" ht="15" thickBot="1" x14ac:dyDescent="0.25">
      <c r="A213" s="22"/>
      <c r="B213" s="22"/>
      <c r="C213" s="22"/>
      <c r="F213" s="22"/>
      <c r="J213" s="33">
        <v>18</v>
      </c>
      <c r="K213" s="34" t="s">
        <v>140</v>
      </c>
      <c r="L213" s="35" t="str">
        <f t="shared" si="0"/>
        <v>18.מגילת אסתר</v>
      </c>
      <c r="Q213" t="s">
        <v>512</v>
      </c>
    </row>
    <row r="214" spans="1:17" ht="51.75" thickBot="1" x14ac:dyDescent="0.25">
      <c r="A214" s="22"/>
      <c r="B214" s="22"/>
      <c r="C214" s="22"/>
      <c r="F214" s="22"/>
      <c r="J214" s="33">
        <v>19</v>
      </c>
      <c r="K214" s="34" t="s">
        <v>141</v>
      </c>
      <c r="L214" s="35" t="str">
        <f t="shared" si="0"/>
        <v>19.מתנות מדהימות לחגים במעגל השנה</v>
      </c>
      <c r="Q214" t="s">
        <v>513</v>
      </c>
    </row>
    <row r="215" spans="1:17" ht="26.25" thickBot="1" x14ac:dyDescent="0.25">
      <c r="A215" s="22"/>
      <c r="B215" s="22"/>
      <c r="C215" s="22"/>
      <c r="F215" s="22"/>
      <c r="J215" s="33">
        <v>20</v>
      </c>
      <c r="K215" s="34" t="s">
        <v>142</v>
      </c>
      <c r="L215" s="35" t="str">
        <f t="shared" si="0"/>
        <v>20.נופש לזוג במלון כינורות</v>
      </c>
      <c r="Q215" t="s">
        <v>514</v>
      </c>
    </row>
    <row r="216" spans="1:17" ht="26.25" thickBot="1" x14ac:dyDescent="0.25">
      <c r="A216" s="22"/>
      <c r="B216" s="22"/>
      <c r="C216" s="22"/>
      <c r="F216" s="22"/>
      <c r="J216" s="33">
        <v>21</v>
      </c>
      <c r="K216" s="34" t="s">
        <v>143</v>
      </c>
      <c r="L216" s="35" t="str">
        <f t="shared" si="0"/>
        <v>21.שבת נופש בבית שלכם</v>
      </c>
      <c r="Q216" t="s">
        <v>515</v>
      </c>
    </row>
    <row r="217" spans="1:17" ht="39" thickBot="1" x14ac:dyDescent="0.25">
      <c r="A217" s="22"/>
      <c r="B217" s="22"/>
      <c r="C217" s="22"/>
      <c r="F217" s="22"/>
      <c r="J217" s="33">
        <v>22</v>
      </c>
      <c r="K217" s="34" t="s">
        <v>144</v>
      </c>
      <c r="L217" s="35" t="str">
        <f t="shared" si="0"/>
        <v>22.מצעים ומגבות מיכל נגרין</v>
      </c>
      <c r="Q217" t="s">
        <v>516</v>
      </c>
    </row>
    <row r="218" spans="1:17" ht="26.25" thickBot="1" x14ac:dyDescent="0.25">
      <c r="A218" s="22"/>
      <c r="B218" s="22"/>
      <c r="C218" s="22"/>
      <c r="F218" s="22"/>
      <c r="J218" s="33">
        <v>23</v>
      </c>
      <c r="K218" s="34" t="s">
        <v>145</v>
      </c>
      <c r="L218" s="35" t="str">
        <f t="shared" si="0"/>
        <v>23.מצעי יוקרה לכל המשפחה</v>
      </c>
      <c r="Q218" t="s">
        <v>517</v>
      </c>
    </row>
    <row r="219" spans="1:17" ht="26.25" thickBot="1" x14ac:dyDescent="0.25">
      <c r="A219" s="22"/>
      <c r="B219" s="22"/>
      <c r="C219" s="22"/>
      <c r="F219" s="22"/>
      <c r="J219" s="33">
        <v>24</v>
      </c>
      <c r="K219" s="34" t="s">
        <v>146</v>
      </c>
      <c r="L219" s="35" t="str">
        <f t="shared" si="0"/>
        <v>24.תנור או מכונת כביסה</v>
      </c>
      <c r="Q219" t="s">
        <v>518</v>
      </c>
    </row>
    <row r="220" spans="1:17" ht="26.25" thickBot="1" x14ac:dyDescent="0.25">
      <c r="A220" s="22"/>
      <c r="B220" s="22"/>
      <c r="C220" s="22"/>
      <c r="F220" s="22"/>
      <c r="J220" s="33">
        <v>25</v>
      </c>
      <c r="K220" s="34" t="s">
        <v>147</v>
      </c>
      <c r="L220" s="35" t="str">
        <f t="shared" si="0"/>
        <v>25.מקפיא או מייבש</v>
      </c>
      <c r="Q220" t="s">
        <v>519</v>
      </c>
    </row>
    <row r="221" spans="1:17" ht="26.25" thickBot="1" x14ac:dyDescent="0.25">
      <c r="A221" s="22"/>
      <c r="B221" s="22"/>
      <c r="C221" s="22"/>
      <c r="F221" s="22"/>
      <c r="J221" s="33">
        <v>26</v>
      </c>
      <c r="K221" s="34" t="s">
        <v>148</v>
      </c>
      <c r="L221" s="35" t="str">
        <f t="shared" si="0"/>
        <v>26.מחשב נייד מעולה</v>
      </c>
      <c r="Q221" t="s">
        <v>520</v>
      </c>
    </row>
    <row r="222" spans="1:17" ht="26.25" thickBot="1" x14ac:dyDescent="0.25">
      <c r="A222" s="22"/>
      <c r="B222" s="22"/>
      <c r="C222" s="22"/>
      <c r="F222" s="22"/>
      <c r="J222" s="33">
        <v>27</v>
      </c>
      <c r="K222" s="34" t="s">
        <v>149</v>
      </c>
      <c r="L222" s="35" t="str">
        <f t="shared" si="0"/>
        <v>27.מצלמה לבחירה</v>
      </c>
      <c r="Q222" t="s">
        <v>521</v>
      </c>
    </row>
    <row r="223" spans="1:17" ht="26.25" thickBot="1" x14ac:dyDescent="0.25">
      <c r="A223" s="22"/>
      <c r="B223" s="22"/>
      <c r="C223" s="22"/>
      <c r="F223" s="22"/>
      <c r="J223" s="33">
        <v>28</v>
      </c>
      <c r="K223" s="34" t="s">
        <v>150</v>
      </c>
      <c r="L223" s="35" t="str">
        <f t="shared" si="0"/>
        <v>28.מזגן עוצמתי לסלון</v>
      </c>
      <c r="Q223" t="s">
        <v>522</v>
      </c>
    </row>
    <row r="224" spans="1:17" ht="15" thickBot="1" x14ac:dyDescent="0.25">
      <c r="A224" s="22"/>
      <c r="B224" s="22"/>
      <c r="C224" s="22"/>
      <c r="F224" s="22"/>
      <c r="J224" s="33">
        <v>29</v>
      </c>
      <c r="K224" s="34" t="s">
        <v>151</v>
      </c>
      <c r="L224" s="35" t="str">
        <f t="shared" si="0"/>
        <v>29.מזגן לחדר</v>
      </c>
      <c r="Q224" t="s">
        <v>523</v>
      </c>
    </row>
    <row r="225" spans="1:17" ht="39" thickBot="1" x14ac:dyDescent="0.25">
      <c r="A225" s="22"/>
      <c r="B225" s="22"/>
      <c r="C225" s="22"/>
      <c r="F225" s="22"/>
      <c r="J225" s="33">
        <v>30</v>
      </c>
      <c r="K225" s="34" t="s">
        <v>152</v>
      </c>
      <c r="L225" s="35" t="str">
        <f t="shared" si="0"/>
        <v>30.זוג מזרוני איכות לחדר שינה</v>
      </c>
      <c r="Q225" t="s">
        <v>524</v>
      </c>
    </row>
    <row r="226" spans="1:17" ht="39" thickBot="1" x14ac:dyDescent="0.25">
      <c r="A226" s="22"/>
      <c r="B226" s="22"/>
      <c r="C226" s="22"/>
      <c r="F226" s="22"/>
      <c r="J226" s="33">
        <v>31</v>
      </c>
      <c r="K226" s="34" t="s">
        <v>153</v>
      </c>
      <c r="L226" s="35" t="str">
        <f t="shared" si="0"/>
        <v>31.מיטה משולשת מעץ מלא</v>
      </c>
      <c r="Q226" t="s">
        <v>525</v>
      </c>
    </row>
    <row r="227" spans="1:17" ht="15" thickBot="1" x14ac:dyDescent="0.25">
      <c r="A227" s="22"/>
      <c r="B227" s="22"/>
      <c r="C227" s="22"/>
      <c r="F227" s="22"/>
      <c r="J227" s="33">
        <v>32</v>
      </c>
      <c r="K227" s="34" t="s">
        <v>154</v>
      </c>
      <c r="L227" s="35" t="str">
        <f t="shared" si="0"/>
        <v>32.כלי עבודה</v>
      </c>
      <c r="Q227" t="s">
        <v>526</v>
      </c>
    </row>
    <row r="228" spans="1:17" ht="26.25" thickBot="1" x14ac:dyDescent="0.25">
      <c r="A228" s="22"/>
      <c r="B228" s="22"/>
      <c r="C228" s="22"/>
      <c r="F228" s="22"/>
      <c r="J228" s="33">
        <v>33</v>
      </c>
      <c r="K228" s="34" t="s">
        <v>155</v>
      </c>
      <c r="L228" s="35" t="str">
        <f t="shared" si="0"/>
        <v>33.שעון יוקרה לגבר</v>
      </c>
      <c r="Q228" t="s">
        <v>527</v>
      </c>
    </row>
    <row r="229" spans="1:17" ht="15" thickBot="1" x14ac:dyDescent="0.25">
      <c r="A229" s="22"/>
      <c r="B229" s="22"/>
      <c r="C229" s="22"/>
      <c r="F229" s="22"/>
      <c r="J229" s="33">
        <v>34</v>
      </c>
      <c r="K229" s="34" t="s">
        <v>156</v>
      </c>
      <c r="L229" s="35" t="str">
        <f t="shared" si="0"/>
        <v>34.ישיבה בוחער</v>
      </c>
      <c r="Q229" t="s">
        <v>528</v>
      </c>
    </row>
    <row r="230" spans="1:17" ht="26.25" thickBot="1" x14ac:dyDescent="0.25">
      <c r="A230" s="22"/>
      <c r="B230" s="22"/>
      <c r="C230" s="22"/>
      <c r="F230" s="22"/>
      <c r="J230" s="33">
        <v>35</v>
      </c>
      <c r="K230" s="34" t="s">
        <v>157</v>
      </c>
      <c r="L230" s="35" t="str">
        <f t="shared" si="0"/>
        <v>35.מדפסת נטענת ניידת</v>
      </c>
      <c r="Q230" t="s">
        <v>529</v>
      </c>
    </row>
    <row r="231" spans="1:17" ht="26.25" thickBot="1" x14ac:dyDescent="0.25">
      <c r="A231" s="22"/>
      <c r="B231" s="22"/>
      <c r="C231" s="22"/>
      <c r="F231" s="22"/>
      <c r="J231" s="33">
        <v>36</v>
      </c>
      <c r="K231" s="34" t="s">
        <v>158</v>
      </c>
      <c r="L231" s="35" t="str">
        <f t="shared" si="0"/>
        <v>36.הוצאת קונטרס לאור</v>
      </c>
      <c r="Q231" t="s">
        <v>530</v>
      </c>
    </row>
    <row r="232" spans="1:17" ht="15" thickBot="1" x14ac:dyDescent="0.25">
      <c r="A232" s="22"/>
      <c r="B232" s="22"/>
      <c r="C232" s="22"/>
      <c r="F232" s="22"/>
      <c r="J232" s="33">
        <v>37</v>
      </c>
      <c r="K232" s="34" t="s">
        <v>159</v>
      </c>
      <c r="L232" s="35" t="str">
        <f t="shared" si="0"/>
        <v>37.מדפסת לייזר</v>
      </c>
      <c r="Q232" t="s">
        <v>531</v>
      </c>
    </row>
    <row r="233" spans="1:17" ht="39" thickBot="1" x14ac:dyDescent="0.25">
      <c r="A233" s="22"/>
      <c r="B233" s="22"/>
      <c r="C233" s="22"/>
      <c r="F233" s="22"/>
      <c r="J233" s="33">
        <v>38</v>
      </c>
      <c r="K233" s="34" t="s">
        <v>160</v>
      </c>
      <c r="L233" s="35" t="str">
        <f t="shared" si="0"/>
        <v>38.מכשיר להכנת סורבה פירות וגלידות</v>
      </c>
      <c r="Q233" t="s">
        <v>532</v>
      </c>
    </row>
    <row r="234" spans="1:17" ht="15" thickBot="1" x14ac:dyDescent="0.25">
      <c r="A234" s="22"/>
      <c r="B234" s="22"/>
      <c r="C234" s="22"/>
      <c r="F234" s="22"/>
      <c r="J234" s="33">
        <v>39</v>
      </c>
      <c r="K234" s="34" t="s">
        <v>161</v>
      </c>
      <c r="L234" s="35" t="str">
        <f t="shared" si="0"/>
        <v>39.וייז</v>
      </c>
      <c r="Q234" t="s">
        <v>533</v>
      </c>
    </row>
    <row r="235" spans="1:17" ht="39" thickBot="1" x14ac:dyDescent="0.25">
      <c r="A235" s="22"/>
      <c r="B235" s="22"/>
      <c r="C235" s="22"/>
      <c r="F235" s="22"/>
      <c r="J235" s="33">
        <v>40</v>
      </c>
      <c r="K235" s="34" t="s">
        <v>162</v>
      </c>
      <c r="L235" s="35" t="str">
        <f t="shared" si="0"/>
        <v>40.מטען סולארי למצלמות ופלאפונים</v>
      </c>
      <c r="Q235" t="s">
        <v>534</v>
      </c>
    </row>
    <row r="236" spans="1:17" ht="39" thickBot="1" x14ac:dyDescent="0.25">
      <c r="A236" s="22"/>
      <c r="B236" s="22"/>
      <c r="C236" s="22"/>
      <c r="F236" s="22"/>
      <c r="J236" s="33">
        <v>41</v>
      </c>
      <c r="K236" s="34" t="s">
        <v>163</v>
      </c>
      <c r="L236" s="35" t="str">
        <f t="shared" si="0"/>
        <v>41.מושב אורטופדי ד״ר גב מדיקל</v>
      </c>
      <c r="Q236" t="s">
        <v>535</v>
      </c>
    </row>
    <row r="237" spans="1:17" ht="39" thickBot="1" x14ac:dyDescent="0.25">
      <c r="A237" s="22"/>
      <c r="B237" s="22"/>
      <c r="C237" s="22"/>
      <c r="F237" s="22"/>
      <c r="J237" s="33">
        <v>42</v>
      </c>
      <c r="K237" s="34" t="s">
        <v>164</v>
      </c>
      <c r="L237" s="35" t="str">
        <f t="shared" si="0"/>
        <v>42.מדפסת תמונות ביתית - קנון</v>
      </c>
      <c r="Q237" t="s">
        <v>536</v>
      </c>
    </row>
    <row r="238" spans="1:17" ht="39" thickBot="1" x14ac:dyDescent="0.25">
      <c r="A238" s="22"/>
      <c r="B238" s="22"/>
      <c r="C238" s="22"/>
      <c r="F238" s="22"/>
      <c r="J238" s="33">
        <v>43</v>
      </c>
      <c r="K238" s="34" t="s">
        <v>165</v>
      </c>
      <c r="L238" s="35" t="str">
        <f t="shared" si="0"/>
        <v>43.פרוז'קטור סולארי לטיולים</v>
      </c>
      <c r="Q238" t="s">
        <v>537</v>
      </c>
    </row>
    <row r="239" spans="1:17" ht="39" thickBot="1" x14ac:dyDescent="0.25">
      <c r="A239" s="22"/>
      <c r="B239" s="22"/>
      <c r="C239" s="22"/>
      <c r="F239" s="22"/>
      <c r="J239" s="33">
        <v>44</v>
      </c>
      <c r="K239" s="34" t="s">
        <v>166</v>
      </c>
      <c r="L239" s="35" t="str">
        <f t="shared" si="0"/>
        <v>44.תאורת חדר סולארית כשרה לשבת</v>
      </c>
      <c r="Q239" t="s">
        <v>538</v>
      </c>
    </row>
    <row r="240" spans="1:17" ht="26.25" thickBot="1" x14ac:dyDescent="0.25">
      <c r="A240" s="22"/>
      <c r="B240" s="22"/>
      <c r="C240" s="22"/>
      <c r="F240" s="22"/>
      <c r="J240" s="33">
        <v>45</v>
      </c>
      <c r="K240" s="34" t="s">
        <v>167</v>
      </c>
      <c r="L240" s="35" t="str">
        <f t="shared" si="0"/>
        <v>45.פאה יוקרתית 'רינה בוק'</v>
      </c>
      <c r="Q240" t="s">
        <v>539</v>
      </c>
    </row>
    <row r="241" spans="1:17" ht="26.25" thickBot="1" x14ac:dyDescent="0.25">
      <c r="A241" s="22"/>
      <c r="B241" s="22"/>
      <c r="C241" s="22"/>
      <c r="F241" s="22"/>
      <c r="J241" s="33">
        <v>46</v>
      </c>
      <c r="K241" s="34" t="s">
        <v>168</v>
      </c>
      <c r="L241" s="35" t="str">
        <f t="shared" si="0"/>
        <v>46.סט שמלות ערב</v>
      </c>
      <c r="Q241" t="s">
        <v>540</v>
      </c>
    </row>
    <row r="242" spans="1:17" ht="15" thickBot="1" x14ac:dyDescent="0.25">
      <c r="A242" s="22"/>
      <c r="B242" s="22"/>
      <c r="C242" s="22"/>
      <c r="F242" s="22"/>
      <c r="J242" s="33">
        <v>47</v>
      </c>
      <c r="K242" s="34" t="s">
        <v>169</v>
      </c>
      <c r="L242" s="35" t="str">
        <f t="shared" si="0"/>
        <v>47.מכונת תפירה</v>
      </c>
      <c r="Q242" t="s">
        <v>541</v>
      </c>
    </row>
    <row r="243" spans="1:17" ht="39" thickBot="1" x14ac:dyDescent="0.25">
      <c r="A243" s="22"/>
      <c r="B243" s="22"/>
      <c r="C243" s="22"/>
      <c r="F243" s="22"/>
      <c r="J243" s="33">
        <v>48</v>
      </c>
      <c r="K243" s="34" t="s">
        <v>170</v>
      </c>
      <c r="L243" s="35" t="str">
        <f t="shared" si="0"/>
        <v>48.ערכת לימוד לתסרוקות בבית</v>
      </c>
      <c r="Q243" t="s">
        <v>542</v>
      </c>
    </row>
    <row r="244" spans="1:17" ht="26.25" thickBot="1" x14ac:dyDescent="0.25">
      <c r="A244" s="22"/>
      <c r="B244" s="22"/>
      <c r="C244" s="22"/>
      <c r="F244" s="22"/>
      <c r="J244" s="33">
        <v>49</v>
      </c>
      <c r="K244" s="34" t="s">
        <v>171</v>
      </c>
      <c r="L244" s="35" t="str">
        <f t="shared" si="0"/>
        <v>49.פאה יוקרתית 'רבקי פיליפס'</v>
      </c>
      <c r="Q244" t="s">
        <v>543</v>
      </c>
    </row>
    <row r="245" spans="1:17" ht="26.25" thickBot="1" x14ac:dyDescent="0.25">
      <c r="A245" s="22"/>
      <c r="B245" s="22"/>
      <c r="C245" s="22"/>
      <c r="F245" s="22"/>
      <c r="J245" s="33">
        <v>50</v>
      </c>
      <c r="K245" s="34" t="s">
        <v>172</v>
      </c>
      <c r="L245" s="35" t="str">
        <f t="shared" si="0"/>
        <v>50.שרשרת זהב יוקרתית</v>
      </c>
      <c r="Q245" t="s">
        <v>544</v>
      </c>
    </row>
    <row r="246" spans="1:17" ht="39" thickBot="1" x14ac:dyDescent="0.25">
      <c r="A246" s="22"/>
      <c r="B246" s="22"/>
      <c r="C246" s="22"/>
      <c r="F246" s="22"/>
      <c r="J246" s="33">
        <v>51</v>
      </c>
      <c r="K246" s="34" t="s">
        <v>173</v>
      </c>
      <c r="L246" s="35" t="str">
        <f t="shared" si="0"/>
        <v>51.תכשיטים בשווי 2,000 ₪ יעקובוביץ</v>
      </c>
      <c r="Q246" t="s">
        <v>545</v>
      </c>
    </row>
    <row r="247" spans="1:17" ht="26.25" thickBot="1" x14ac:dyDescent="0.25">
      <c r="A247" s="22"/>
      <c r="B247" s="22"/>
      <c r="C247" s="22"/>
      <c r="F247" s="22"/>
      <c r="J247" s="33">
        <v>52</v>
      </c>
      <c r="K247" s="34" t="s">
        <v>174</v>
      </c>
      <c r="L247" s="35" t="str">
        <f t="shared" si="0"/>
        <v>52.שוטף רצפות רובוטי</v>
      </c>
      <c r="Q247" t="s">
        <v>546</v>
      </c>
    </row>
    <row r="248" spans="1:17" ht="15" thickBot="1" x14ac:dyDescent="0.25">
      <c r="A248" s="22"/>
      <c r="B248" s="22"/>
      <c r="C248" s="22"/>
      <c r="F248" s="22"/>
      <c r="J248" s="33">
        <v>53</v>
      </c>
      <c r="K248" s="34" t="s">
        <v>175</v>
      </c>
      <c r="L248" s="35" t="str">
        <f t="shared" si="0"/>
        <v>53.שואב אבק</v>
      </c>
      <c r="Q248" t="s">
        <v>547</v>
      </c>
    </row>
    <row r="249" spans="1:17" ht="15" thickBot="1" x14ac:dyDescent="0.25">
      <c r="A249" s="22"/>
      <c r="B249" s="22"/>
      <c r="C249" s="22"/>
      <c r="F249" s="22"/>
      <c r="J249" s="33">
        <v>54</v>
      </c>
      <c r="K249" s="34" t="s">
        <v>176</v>
      </c>
      <c r="L249" s="35" t="str">
        <f t="shared" si="0"/>
        <v>54.מיקסר קנווד</v>
      </c>
      <c r="Q249" t="s">
        <v>548</v>
      </c>
    </row>
    <row r="250" spans="1:17" ht="26.25" thickBot="1" x14ac:dyDescent="0.25">
      <c r="A250" s="22"/>
      <c r="B250" s="22"/>
      <c r="C250" s="22"/>
      <c r="F250" s="22"/>
      <c r="J250" s="33">
        <v>55</v>
      </c>
      <c r="K250" s="34" t="s">
        <v>177</v>
      </c>
      <c r="L250" s="35" t="str">
        <f t="shared" si="0"/>
        <v>55.מעבד מזון מג'ימיקס</v>
      </c>
      <c r="Q250" t="s">
        <v>549</v>
      </c>
    </row>
    <row r="251" spans="1:17" ht="26.25" thickBot="1" x14ac:dyDescent="0.25">
      <c r="A251" s="22"/>
      <c r="B251" s="22"/>
      <c r="C251" s="22"/>
      <c r="F251" s="22"/>
      <c r="J251" s="33">
        <v>56</v>
      </c>
      <c r="K251" s="34" t="s">
        <v>178</v>
      </c>
      <c r="L251" s="35" t="str">
        <f t="shared" si="0"/>
        <v>56.קודן שבת מעולה</v>
      </c>
      <c r="Q251" t="s">
        <v>550</v>
      </c>
    </row>
    <row r="252" spans="1:17" ht="26.25" thickBot="1" x14ac:dyDescent="0.25">
      <c r="A252" s="22"/>
      <c r="B252" s="22"/>
      <c r="C252" s="22"/>
      <c r="F252" s="22"/>
      <c r="J252" s="33">
        <v>57</v>
      </c>
      <c r="K252" s="34" t="s">
        <v>179</v>
      </c>
      <c r="L252" s="35" t="str">
        <f t="shared" si="0"/>
        <v>57.מנוף להעלאת מוצרים הביתה</v>
      </c>
      <c r="Q252" t="s">
        <v>551</v>
      </c>
    </row>
    <row r="253" spans="1:17" ht="39" thickBot="1" x14ac:dyDescent="0.25">
      <c r="A253" s="22"/>
      <c r="B253" s="22"/>
      <c r="C253" s="22"/>
      <c r="F253" s="22"/>
      <c r="J253" s="33">
        <v>58</v>
      </c>
      <c r="K253" s="34" t="s">
        <v>180</v>
      </c>
      <c r="L253" s="35" t="str">
        <f t="shared" si="0"/>
        <v>58.קודן נעילה לבית טביעת אצבע</v>
      </c>
      <c r="Q253" t="s">
        <v>552</v>
      </c>
    </row>
    <row r="254" spans="1:17" ht="39" thickBot="1" x14ac:dyDescent="0.25">
      <c r="A254" s="22"/>
      <c r="B254" s="22"/>
      <c r="C254" s="22"/>
      <c r="F254" s="22"/>
      <c r="J254" s="33">
        <v>59</v>
      </c>
      <c r="K254" s="34" t="s">
        <v>181</v>
      </c>
      <c r="L254" s="35" t="str">
        <f t="shared" si="0"/>
        <v>59.פעמון מצלמה ואינטרקום לדלת הבית</v>
      </c>
      <c r="Q254" t="s">
        <v>553</v>
      </c>
    </row>
    <row r="255" spans="1:17" ht="26.25" thickBot="1" x14ac:dyDescent="0.25">
      <c r="A255" s="22"/>
      <c r="B255" s="22"/>
      <c r="C255" s="22"/>
      <c r="F255" s="22"/>
      <c r="J255" s="33">
        <v>60</v>
      </c>
      <c r="K255" s="34" t="s">
        <v>182</v>
      </c>
      <c r="L255" s="35" t="str">
        <f t="shared" si="0"/>
        <v>60.יום של חוויות במושב יסודות</v>
      </c>
      <c r="Q255" t="s">
        <v>554</v>
      </c>
    </row>
    <row r="256" spans="1:17" ht="39" thickBot="1" x14ac:dyDescent="0.25">
      <c r="A256" s="22"/>
      <c r="B256" s="22"/>
      <c r="C256" s="22"/>
      <c r="F256" s="22"/>
      <c r="J256" s="33">
        <v>61</v>
      </c>
      <c r="K256" s="34" t="s">
        <v>183</v>
      </c>
      <c r="L256" s="35" t="str">
        <f t="shared" si="0"/>
        <v>61.1500 ₪ בעולם הילדים ירכא</v>
      </c>
      <c r="Q256" t="s">
        <v>555</v>
      </c>
    </row>
    <row r="257" spans="1:17" ht="39" thickBot="1" x14ac:dyDescent="0.25">
      <c r="A257" s="22"/>
      <c r="B257" s="22"/>
      <c r="C257" s="22"/>
      <c r="F257" s="22"/>
      <c r="J257" s="33">
        <v>62</v>
      </c>
      <c r="K257" s="34" t="s">
        <v>184</v>
      </c>
      <c r="L257" s="35" t="str">
        <f t="shared" si="0"/>
        <v>62.סיפורים לילדים ספרים ודיסקים</v>
      </c>
      <c r="Q257" t="s">
        <v>556</v>
      </c>
    </row>
    <row r="258" spans="1:17" ht="26.25" thickBot="1" x14ac:dyDescent="0.25">
      <c r="A258" s="22"/>
      <c r="B258" s="22"/>
      <c r="C258" s="22"/>
      <c r="F258" s="22"/>
      <c r="J258" s="33">
        <v>63</v>
      </c>
      <c r="K258" s="34" t="s">
        <v>185</v>
      </c>
      <c r="L258" s="35" t="str">
        <f t="shared" si="0"/>
        <v>63.רכב ממונע לילדים</v>
      </c>
      <c r="Q258" t="s">
        <v>557</v>
      </c>
    </row>
    <row r="259" spans="1:17" ht="26.25" thickBot="1" x14ac:dyDescent="0.25">
      <c r="A259" s="22"/>
      <c r="B259" s="22"/>
      <c r="C259" s="22"/>
      <c r="F259" s="22"/>
      <c r="J259" s="33">
        <v>64</v>
      </c>
      <c r="K259" s="34" t="s">
        <v>186</v>
      </c>
      <c r="L259" s="35" t="str">
        <f t="shared" si="0"/>
        <v>64.מסוק תובלה על שלט</v>
      </c>
      <c r="Q259" t="s">
        <v>558</v>
      </c>
    </row>
    <row r="260" spans="1:17" ht="15.75" thickBot="1" x14ac:dyDescent="0.25">
      <c r="A260" s="22"/>
      <c r="B260" s="22"/>
      <c r="C260" s="22"/>
      <c r="F260" s="22"/>
      <c r="J260" s="33">
        <v>65</v>
      </c>
      <c r="K260" s="34" t="s">
        <v>187</v>
      </c>
      <c r="L260" s="35" t="str">
        <f t="shared" si="0"/>
        <v>65.הוברבורד LG</v>
      </c>
      <c r="Q260" t="s">
        <v>559</v>
      </c>
    </row>
    <row r="261" spans="1:17" ht="15" thickBot="1" x14ac:dyDescent="0.25">
      <c r="A261" s="22"/>
      <c r="B261" s="22"/>
      <c r="C261" s="22"/>
      <c r="F261" s="22"/>
      <c r="J261" s="33">
        <v>66</v>
      </c>
      <c r="K261" s="34" t="s">
        <v>188</v>
      </c>
      <c r="L261" s="35" t="str">
        <f t="shared" ref="L261:L273" si="1">_xlfn.CONCAT(J261,".",K261)</f>
        <v>66.אופני הרים</v>
      </c>
      <c r="Q261" t="s">
        <v>560</v>
      </c>
    </row>
    <row r="262" spans="1:17" ht="15" thickBot="1" x14ac:dyDescent="0.25">
      <c r="A262" s="22"/>
      <c r="B262" s="22"/>
      <c r="C262" s="22"/>
      <c r="F262" s="22"/>
      <c r="J262" s="33">
        <v>67</v>
      </c>
      <c r="K262" s="34" t="s">
        <v>189</v>
      </c>
      <c r="L262" s="35" t="str">
        <f t="shared" si="1"/>
        <v>67.מקרנצ'יק</v>
      </c>
      <c r="Q262" t="s">
        <v>561</v>
      </c>
    </row>
    <row r="263" spans="1:17" ht="26.25" thickBot="1" x14ac:dyDescent="0.25">
      <c r="A263" s="22"/>
      <c r="B263" s="22"/>
      <c r="C263" s="22"/>
      <c r="F263" s="22"/>
      <c r="J263" s="33">
        <v>68</v>
      </c>
      <c r="K263" s="34" t="s">
        <v>190</v>
      </c>
      <c r="L263" s="35" t="str">
        <f t="shared" si="1"/>
        <v>68.בריכת עמודים גילונג</v>
      </c>
      <c r="Q263" t="s">
        <v>562</v>
      </c>
    </row>
    <row r="264" spans="1:17" ht="15" thickBot="1" x14ac:dyDescent="0.25">
      <c r="A264" s="22"/>
      <c r="B264" s="22"/>
      <c r="C264" s="22"/>
      <c r="F264" s="22"/>
      <c r="J264" s="33">
        <v>69</v>
      </c>
      <c r="K264" s="34" t="s">
        <v>191</v>
      </c>
      <c r="L264" s="35" t="str">
        <f t="shared" si="1"/>
        <v>69.פליימוביל</v>
      </c>
      <c r="Q264" t="s">
        <v>563</v>
      </c>
    </row>
    <row r="265" spans="1:17" ht="15" thickBot="1" x14ac:dyDescent="0.25">
      <c r="A265" s="22"/>
      <c r="B265" s="22"/>
      <c r="C265" s="22"/>
      <c r="F265" s="22"/>
      <c r="J265" s="33">
        <v>70</v>
      </c>
      <c r="K265" s="34" t="s">
        <v>192</v>
      </c>
      <c r="L265" s="35" t="str">
        <f t="shared" si="1"/>
        <v>70.מתקן מתנפח</v>
      </c>
      <c r="Q265" t="s">
        <v>564</v>
      </c>
    </row>
    <row r="266" spans="1:17" ht="26.25" thickBot="1" x14ac:dyDescent="0.25">
      <c r="A266" s="22"/>
      <c r="B266" s="22"/>
      <c r="C266" s="22"/>
      <c r="F266" s="22"/>
      <c r="J266" s="33">
        <v>71</v>
      </c>
      <c r="K266" s="34" t="s">
        <v>193</v>
      </c>
      <c r="L266" s="35" t="str">
        <f t="shared" si="1"/>
        <v>71.סוף שבוע בטבריה עילית</v>
      </c>
      <c r="Q266" t="s">
        <v>565</v>
      </c>
    </row>
    <row r="267" spans="1:17" ht="39" thickBot="1" x14ac:dyDescent="0.25">
      <c r="A267" s="22"/>
      <c r="B267" s="22"/>
      <c r="C267" s="22"/>
      <c r="F267" s="22"/>
      <c r="J267" s="33">
        <v>72</v>
      </c>
      <c r="K267" s="34" t="s">
        <v>194</v>
      </c>
      <c r="L267" s="35" t="str">
        <f t="shared" si="1"/>
        <v>72.טבעת יהלומים בשווי 1,000 $</v>
      </c>
      <c r="Q267" t="s">
        <v>566</v>
      </c>
    </row>
    <row r="268" spans="1:17" ht="15" thickBot="1" x14ac:dyDescent="0.25">
      <c r="A268" s="22"/>
      <c r="B268" s="22"/>
      <c r="C268" s="22"/>
      <c r="F268" s="22"/>
      <c r="J268" s="33">
        <v>73</v>
      </c>
      <c r="K268" s="34" t="s">
        <v>195</v>
      </c>
      <c r="L268" s="35" t="str">
        <f t="shared" si="1"/>
        <v>73.תענוג במטבח</v>
      </c>
      <c r="Q268" t="s">
        <v>567</v>
      </c>
    </row>
    <row r="269" spans="1:17" ht="39" thickBot="1" x14ac:dyDescent="0.25">
      <c r="A269" s="22"/>
      <c r="B269" s="22"/>
      <c r="C269" s="22"/>
      <c r="F269" s="22"/>
      <c r="J269" s="33">
        <v>74</v>
      </c>
      <c r="K269" s="34" t="s">
        <v>196</v>
      </c>
      <c r="L269" s="35" t="str">
        <f t="shared" si="1"/>
        <v>74.סט סירי בישול מזכוכית</v>
      </c>
      <c r="Q269" t="s">
        <v>568</v>
      </c>
    </row>
    <row r="270" spans="1:17" ht="26.25" thickBot="1" x14ac:dyDescent="0.25">
      <c r="A270" s="22"/>
      <c r="B270" s="22"/>
      <c r="C270" s="22"/>
      <c r="F270" s="22"/>
      <c r="J270" s="33">
        <v>75</v>
      </c>
      <c r="K270" s="34" t="s">
        <v>197</v>
      </c>
      <c r="L270" s="35" t="str">
        <f t="shared" si="1"/>
        <v>75.מגהץ קיטור מקליני</v>
      </c>
      <c r="Q270" t="s">
        <v>569</v>
      </c>
    </row>
    <row r="271" spans="1:17" ht="39" thickBot="1" x14ac:dyDescent="0.25">
      <c r="A271" s="22"/>
      <c r="B271" s="22"/>
      <c r="C271" s="22"/>
      <c r="F271" s="22"/>
      <c r="J271" s="33">
        <v>76</v>
      </c>
      <c r="K271" s="34" t="s">
        <v>198</v>
      </c>
      <c r="L271" s="35" t="str">
        <f t="shared" si="1"/>
        <v>76.שעון שולחני מצופה כסף טהור</v>
      </c>
      <c r="Q271" t="s">
        <v>570</v>
      </c>
    </row>
    <row r="272" spans="1:17" ht="26.25" thickBot="1" x14ac:dyDescent="0.25">
      <c r="A272" s="22"/>
      <c r="B272" s="22"/>
      <c r="C272" s="22"/>
      <c r="F272" s="22"/>
      <c r="J272" s="33">
        <v>77</v>
      </c>
      <c r="K272" s="34" t="s">
        <v>199</v>
      </c>
      <c r="L272" s="35" t="str">
        <f t="shared" si="1"/>
        <v>77.2,000 ₪ תווי קניה</v>
      </c>
      <c r="Q272" t="s">
        <v>571</v>
      </c>
    </row>
    <row r="273" spans="1:17" ht="39" thickBot="1" x14ac:dyDescent="0.25">
      <c r="A273" s="22"/>
      <c r="B273" s="22"/>
      <c r="C273" s="22"/>
      <c r="F273" s="22"/>
      <c r="J273" s="33">
        <v>78</v>
      </c>
      <c r="K273" s="34" t="s">
        <v>200</v>
      </c>
      <c r="L273" s="35" t="str">
        <f t="shared" si="1"/>
        <v>78.ליווי אומנותי מוזיקלי לאירוע</v>
      </c>
      <c r="Q273" t="s">
        <v>572</v>
      </c>
    </row>
    <row r="274" spans="1:17" ht="15" thickBot="1" x14ac:dyDescent="0.25">
      <c r="A274" s="22"/>
      <c r="B274" s="22"/>
      <c r="C274" s="22"/>
      <c r="F274" s="22"/>
      <c r="Q274" t="s">
        <v>573</v>
      </c>
    </row>
    <row r="275" spans="1:17" ht="15" thickBot="1" x14ac:dyDescent="0.25">
      <c r="A275" s="22"/>
      <c r="B275" s="22"/>
      <c r="C275" s="22"/>
      <c r="F275" s="22"/>
      <c r="Q275" t="s">
        <v>574</v>
      </c>
    </row>
    <row r="276" spans="1:17" ht="15" thickBot="1" x14ac:dyDescent="0.25">
      <c r="A276" s="22"/>
      <c r="B276" s="22"/>
      <c r="C276" s="22"/>
      <c r="F276" s="22"/>
      <c r="Q276" t="s">
        <v>575</v>
      </c>
    </row>
    <row r="277" spans="1:17" ht="15" thickBot="1" x14ac:dyDescent="0.25">
      <c r="A277" s="22"/>
      <c r="B277" s="22"/>
      <c r="C277" s="22"/>
      <c r="F277" s="22"/>
      <c r="Q277" t="s">
        <v>576</v>
      </c>
    </row>
    <row r="278" spans="1:17" ht="15" thickBot="1" x14ac:dyDescent="0.25">
      <c r="A278" s="22"/>
      <c r="B278" s="22"/>
      <c r="C278" s="22"/>
      <c r="F278" s="22"/>
      <c r="Q278" t="s">
        <v>577</v>
      </c>
    </row>
    <row r="279" spans="1:17" ht="15" thickBot="1" x14ac:dyDescent="0.25">
      <c r="A279" s="22"/>
      <c r="B279" s="22"/>
      <c r="C279" s="22"/>
      <c r="F279" s="22"/>
      <c r="Q279" t="s">
        <v>578</v>
      </c>
    </row>
    <row r="280" spans="1:17" ht="15" thickBot="1" x14ac:dyDescent="0.25">
      <c r="A280" s="22"/>
      <c r="B280" s="22"/>
      <c r="C280" s="22"/>
      <c r="F280" s="22"/>
      <c r="Q280" t="s">
        <v>579</v>
      </c>
    </row>
    <row r="281" spans="1:17" ht="15" thickBot="1" x14ac:dyDescent="0.25">
      <c r="A281" s="22"/>
      <c r="B281" s="22"/>
      <c r="C281" s="22"/>
      <c r="F281" s="22"/>
      <c r="Q281" t="s">
        <v>580</v>
      </c>
    </row>
    <row r="282" spans="1:17" ht="15" thickBot="1" x14ac:dyDescent="0.25">
      <c r="A282" s="22"/>
      <c r="B282" s="22"/>
      <c r="C282" s="22"/>
      <c r="F282" s="22"/>
      <c r="Q282" t="s">
        <v>581</v>
      </c>
    </row>
    <row r="283" spans="1:17" ht="15" thickBot="1" x14ac:dyDescent="0.25">
      <c r="A283" s="22"/>
      <c r="B283" s="22"/>
      <c r="C283" s="22"/>
      <c r="F283" s="22"/>
      <c r="Q283" t="s">
        <v>582</v>
      </c>
    </row>
    <row r="284" spans="1:17" ht="15" thickBot="1" x14ac:dyDescent="0.25">
      <c r="A284" s="22"/>
      <c r="B284" s="22"/>
      <c r="C284" s="22"/>
      <c r="F284" s="22"/>
      <c r="Q284" t="s">
        <v>583</v>
      </c>
    </row>
    <row r="285" spans="1:17" ht="15" thickBot="1" x14ac:dyDescent="0.25">
      <c r="A285" s="22"/>
      <c r="B285" s="22"/>
      <c r="C285" s="22"/>
      <c r="F285" s="22"/>
      <c r="Q285" t="s">
        <v>584</v>
      </c>
    </row>
    <row r="286" spans="1:17" ht="15" thickBot="1" x14ac:dyDescent="0.25">
      <c r="A286" s="22"/>
      <c r="B286" s="22"/>
      <c r="C286" s="22"/>
      <c r="F286" s="22"/>
      <c r="Q286" t="s">
        <v>585</v>
      </c>
    </row>
    <row r="287" spans="1:17" ht="15" thickBot="1" x14ac:dyDescent="0.25">
      <c r="A287" s="22"/>
      <c r="B287" s="22"/>
      <c r="C287" s="22"/>
      <c r="F287" s="22"/>
      <c r="Q287" t="s">
        <v>586</v>
      </c>
    </row>
    <row r="288" spans="1:17" ht="15" thickBot="1" x14ac:dyDescent="0.25">
      <c r="A288" s="22"/>
      <c r="B288" s="22"/>
      <c r="C288" s="22"/>
      <c r="F288" s="22"/>
      <c r="Q288" t="s">
        <v>587</v>
      </c>
    </row>
    <row r="289" spans="1:17" ht="15" thickBot="1" x14ac:dyDescent="0.25">
      <c r="A289" s="22"/>
      <c r="B289" s="22"/>
      <c r="C289" s="22"/>
      <c r="F289" s="22"/>
      <c r="Q289" t="s">
        <v>588</v>
      </c>
    </row>
    <row r="290" spans="1:17" ht="15" thickBot="1" x14ac:dyDescent="0.25">
      <c r="A290" s="22"/>
      <c r="B290" s="22"/>
      <c r="C290" s="22"/>
      <c r="F290" s="22"/>
      <c r="Q290" t="s">
        <v>589</v>
      </c>
    </row>
    <row r="291" spans="1:17" ht="15" thickBot="1" x14ac:dyDescent="0.25">
      <c r="A291" s="22"/>
      <c r="B291" s="22"/>
      <c r="C291" s="22"/>
      <c r="F291" s="22"/>
      <c r="Q291" t="s">
        <v>590</v>
      </c>
    </row>
    <row r="292" spans="1:17" ht="15" thickBot="1" x14ac:dyDescent="0.25">
      <c r="A292" s="22"/>
      <c r="B292" s="22"/>
      <c r="C292" s="22"/>
      <c r="F292" s="22"/>
      <c r="Q292" t="s">
        <v>591</v>
      </c>
    </row>
    <row r="293" spans="1:17" ht="15" thickBot="1" x14ac:dyDescent="0.25">
      <c r="A293" s="22"/>
      <c r="B293" s="22"/>
      <c r="C293" s="22"/>
      <c r="F293" s="22"/>
      <c r="Q293" t="s">
        <v>592</v>
      </c>
    </row>
    <row r="294" spans="1:17" ht="15" thickBot="1" x14ac:dyDescent="0.25">
      <c r="A294" s="22"/>
      <c r="B294" s="22"/>
      <c r="C294" s="22"/>
      <c r="F294" s="22"/>
      <c r="Q294" t="s">
        <v>593</v>
      </c>
    </row>
    <row r="295" spans="1:17" ht="15" thickBot="1" x14ac:dyDescent="0.25">
      <c r="A295" s="22"/>
      <c r="B295" s="22"/>
      <c r="C295" s="22"/>
      <c r="F295" s="22"/>
      <c r="Q295" t="s">
        <v>594</v>
      </c>
    </row>
    <row r="296" spans="1:17" ht="15" thickBot="1" x14ac:dyDescent="0.25">
      <c r="A296" s="22"/>
      <c r="B296" s="22"/>
      <c r="C296" s="22"/>
      <c r="F296" s="22"/>
      <c r="Q296" t="s">
        <v>595</v>
      </c>
    </row>
    <row r="297" spans="1:17" ht="15" thickBot="1" x14ac:dyDescent="0.25">
      <c r="A297" s="22"/>
      <c r="B297" s="22"/>
      <c r="C297" s="22"/>
      <c r="F297" s="22"/>
      <c r="Q297" t="s">
        <v>596</v>
      </c>
    </row>
    <row r="298" spans="1:17" ht="15" thickBot="1" x14ac:dyDescent="0.25">
      <c r="A298" s="22"/>
      <c r="B298" s="22"/>
      <c r="C298" s="22"/>
      <c r="F298" s="22"/>
      <c r="Q298" t="s">
        <v>597</v>
      </c>
    </row>
    <row r="299" spans="1:17" ht="15" thickBot="1" x14ac:dyDescent="0.25">
      <c r="A299" s="22"/>
      <c r="B299" s="22"/>
      <c r="C299" s="22"/>
      <c r="F299" s="22"/>
      <c r="Q299" t="s">
        <v>598</v>
      </c>
    </row>
    <row r="300" spans="1:17" ht="15" thickBot="1" x14ac:dyDescent="0.25">
      <c r="A300" s="22"/>
      <c r="B300" s="22"/>
      <c r="C300" s="22"/>
      <c r="F300" s="22"/>
      <c r="Q300" t="s">
        <v>599</v>
      </c>
    </row>
    <row r="301" spans="1:17" ht="15" thickBot="1" x14ac:dyDescent="0.25">
      <c r="A301" s="22"/>
      <c r="B301" s="22"/>
      <c r="C301" s="22"/>
      <c r="F301" s="22"/>
      <c r="Q301" t="s">
        <v>600</v>
      </c>
    </row>
    <row r="302" spans="1:17" ht="15" thickBot="1" x14ac:dyDescent="0.25">
      <c r="A302" s="22"/>
      <c r="B302" s="22"/>
      <c r="C302" s="22"/>
      <c r="F302" s="22"/>
      <c r="Q302" t="s">
        <v>601</v>
      </c>
    </row>
    <row r="303" spans="1:17" ht="15" thickBot="1" x14ac:dyDescent="0.25">
      <c r="A303" s="22"/>
      <c r="B303" s="22"/>
      <c r="C303" s="22"/>
      <c r="F303" s="22"/>
      <c r="Q303" t="s">
        <v>602</v>
      </c>
    </row>
    <row r="304" spans="1:17" ht="15" thickBot="1" x14ac:dyDescent="0.25">
      <c r="A304" s="22"/>
      <c r="B304" s="22"/>
      <c r="C304" s="22"/>
      <c r="F304" s="22"/>
      <c r="Q304" t="s">
        <v>603</v>
      </c>
    </row>
    <row r="305" spans="1:17" ht="15" thickBot="1" x14ac:dyDescent="0.25">
      <c r="A305" s="22"/>
      <c r="B305" s="22"/>
      <c r="C305" s="22"/>
      <c r="F305" s="22"/>
      <c r="Q305" t="s">
        <v>604</v>
      </c>
    </row>
    <row r="306" spans="1:17" ht="15" thickBot="1" x14ac:dyDescent="0.25">
      <c r="A306" s="22"/>
      <c r="B306" s="22"/>
      <c r="C306" s="22"/>
      <c r="F306" s="22"/>
      <c r="Q306" t="s">
        <v>605</v>
      </c>
    </row>
    <row r="307" spans="1:17" ht="15" thickBot="1" x14ac:dyDescent="0.25">
      <c r="A307" s="22"/>
      <c r="B307" s="22"/>
      <c r="C307" s="22"/>
      <c r="F307" s="22"/>
      <c r="Q307" t="s">
        <v>606</v>
      </c>
    </row>
    <row r="308" spans="1:17" ht="15" thickBot="1" x14ac:dyDescent="0.25">
      <c r="A308" s="22"/>
      <c r="B308" s="22"/>
      <c r="C308" s="22"/>
      <c r="F308" s="22"/>
      <c r="Q308" t="s">
        <v>607</v>
      </c>
    </row>
    <row r="309" spans="1:17" ht="15" thickBot="1" x14ac:dyDescent="0.25">
      <c r="A309" s="22"/>
      <c r="B309" s="22"/>
      <c r="C309" s="22"/>
      <c r="F309" s="22"/>
      <c r="Q309" t="s">
        <v>608</v>
      </c>
    </row>
    <row r="310" spans="1:17" ht="15" thickBot="1" x14ac:dyDescent="0.25">
      <c r="A310" s="22"/>
      <c r="B310" s="22"/>
      <c r="C310" s="22"/>
      <c r="F310" s="22"/>
      <c r="Q310" t="s">
        <v>609</v>
      </c>
    </row>
    <row r="311" spans="1:17" ht="15" thickBot="1" x14ac:dyDescent="0.25">
      <c r="A311" s="22"/>
      <c r="B311" s="22"/>
      <c r="C311" s="22"/>
      <c r="F311" s="22"/>
      <c r="Q311" t="s">
        <v>610</v>
      </c>
    </row>
    <row r="312" spans="1:17" ht="15" thickBot="1" x14ac:dyDescent="0.25">
      <c r="A312" s="22"/>
      <c r="B312" s="22"/>
      <c r="C312" s="22"/>
      <c r="F312" s="22"/>
      <c r="Q312" t="s">
        <v>611</v>
      </c>
    </row>
    <row r="313" spans="1:17" ht="15" thickBot="1" x14ac:dyDescent="0.25">
      <c r="A313" s="22"/>
      <c r="B313" s="22"/>
      <c r="C313" s="22"/>
      <c r="F313" s="22"/>
      <c r="Q313" t="s">
        <v>612</v>
      </c>
    </row>
    <row r="314" spans="1:17" ht="15" thickBot="1" x14ac:dyDescent="0.25">
      <c r="A314" s="22"/>
      <c r="B314" s="22"/>
      <c r="C314" s="22"/>
      <c r="F314" s="22"/>
      <c r="Q314" t="s">
        <v>613</v>
      </c>
    </row>
    <row r="315" spans="1:17" ht="15" thickBot="1" x14ac:dyDescent="0.25">
      <c r="A315" s="22"/>
      <c r="B315" s="22"/>
      <c r="C315" s="22"/>
      <c r="F315" s="22"/>
      <c r="Q315" t="s">
        <v>614</v>
      </c>
    </row>
    <row r="316" spans="1:17" ht="15" thickBot="1" x14ac:dyDescent="0.25">
      <c r="A316" s="22"/>
      <c r="B316" s="22"/>
      <c r="C316" s="22"/>
      <c r="F316" s="22"/>
      <c r="Q316" t="s">
        <v>615</v>
      </c>
    </row>
    <row r="317" spans="1:17" ht="15" thickBot="1" x14ac:dyDescent="0.25">
      <c r="A317" s="22"/>
      <c r="B317" s="22"/>
      <c r="C317" s="22"/>
      <c r="F317" s="22"/>
      <c r="Q317" t="s">
        <v>616</v>
      </c>
    </row>
    <row r="318" spans="1:17" ht="15" thickBot="1" x14ac:dyDescent="0.25">
      <c r="A318" s="22"/>
      <c r="B318" s="22"/>
      <c r="C318" s="22"/>
      <c r="F318" s="22"/>
      <c r="Q318" t="s">
        <v>617</v>
      </c>
    </row>
    <row r="319" spans="1:17" ht="15" thickBot="1" x14ac:dyDescent="0.25">
      <c r="A319" s="22"/>
      <c r="B319" s="22"/>
      <c r="C319" s="22"/>
      <c r="F319" s="22"/>
      <c r="Q319" t="s">
        <v>618</v>
      </c>
    </row>
    <row r="320" spans="1:17" ht="15" thickBot="1" x14ac:dyDescent="0.25">
      <c r="A320" s="22"/>
      <c r="B320" s="22"/>
      <c r="C320" s="22"/>
      <c r="F320" s="22"/>
      <c r="Q320" t="s">
        <v>619</v>
      </c>
    </row>
    <row r="321" spans="1:17" ht="15" thickBot="1" x14ac:dyDescent="0.25">
      <c r="A321" s="22"/>
      <c r="B321" s="22"/>
      <c r="C321" s="22"/>
      <c r="F321" s="22"/>
      <c r="Q321" t="s">
        <v>620</v>
      </c>
    </row>
    <row r="322" spans="1:17" ht="15" thickBot="1" x14ac:dyDescent="0.25">
      <c r="A322" s="22"/>
      <c r="B322" s="22"/>
      <c r="C322" s="22"/>
      <c r="F322" s="22"/>
      <c r="Q322" t="s">
        <v>621</v>
      </c>
    </row>
    <row r="323" spans="1:17" ht="15" thickBot="1" x14ac:dyDescent="0.25">
      <c r="A323" s="22"/>
      <c r="B323" s="22"/>
      <c r="C323" s="22"/>
      <c r="F323" s="22"/>
      <c r="Q323" t="s">
        <v>622</v>
      </c>
    </row>
    <row r="324" spans="1:17" ht="15" thickBot="1" x14ac:dyDescent="0.25">
      <c r="A324" s="22"/>
      <c r="B324" s="22"/>
      <c r="C324" s="22"/>
      <c r="F324" s="22"/>
      <c r="Q324" t="s">
        <v>623</v>
      </c>
    </row>
    <row r="325" spans="1:17" ht="15" thickBot="1" x14ac:dyDescent="0.25">
      <c r="A325" s="22"/>
      <c r="B325" s="22"/>
      <c r="C325" s="22"/>
      <c r="F325" s="22"/>
      <c r="Q325" t="s">
        <v>624</v>
      </c>
    </row>
    <row r="326" spans="1:17" ht="15" thickBot="1" x14ac:dyDescent="0.25">
      <c r="A326" s="22"/>
      <c r="B326" s="22"/>
      <c r="C326" s="22"/>
      <c r="F326" s="22"/>
      <c r="Q326" t="s">
        <v>625</v>
      </c>
    </row>
    <row r="327" spans="1:17" ht="15" thickBot="1" x14ac:dyDescent="0.25">
      <c r="A327" s="22"/>
      <c r="B327" s="22"/>
      <c r="C327" s="22"/>
      <c r="F327" s="22"/>
      <c r="Q327" t="s">
        <v>626</v>
      </c>
    </row>
    <row r="328" spans="1:17" ht="15" thickBot="1" x14ac:dyDescent="0.25">
      <c r="A328" s="22"/>
      <c r="B328" s="22"/>
      <c r="C328" s="22"/>
      <c r="F328" s="22"/>
      <c r="Q328" t="s">
        <v>627</v>
      </c>
    </row>
    <row r="329" spans="1:17" ht="15" thickBot="1" x14ac:dyDescent="0.25">
      <c r="A329" s="22"/>
      <c r="B329" s="22"/>
      <c r="C329" s="22"/>
      <c r="F329" s="22"/>
      <c r="Q329" t="s">
        <v>628</v>
      </c>
    </row>
    <row r="330" spans="1:17" ht="15" thickBot="1" x14ac:dyDescent="0.25">
      <c r="A330" s="22"/>
      <c r="B330" s="22"/>
      <c r="C330" s="22"/>
      <c r="F330" s="22"/>
      <c r="Q330" t="s">
        <v>629</v>
      </c>
    </row>
    <row r="331" spans="1:17" ht="15" thickBot="1" x14ac:dyDescent="0.25">
      <c r="A331" s="22"/>
      <c r="B331" s="22"/>
      <c r="C331" s="22"/>
      <c r="F331" s="22"/>
      <c r="Q331" t="s">
        <v>630</v>
      </c>
    </row>
    <row r="332" spans="1:17" ht="15" thickBot="1" x14ac:dyDescent="0.25">
      <c r="A332" s="22"/>
      <c r="B332" s="22"/>
      <c r="C332" s="22"/>
      <c r="F332" s="22"/>
      <c r="Q332" t="s">
        <v>631</v>
      </c>
    </row>
    <row r="333" spans="1:17" ht="15" thickBot="1" x14ac:dyDescent="0.25">
      <c r="A333" s="22"/>
      <c r="B333" s="22"/>
      <c r="C333" s="22"/>
      <c r="F333" s="22"/>
      <c r="Q333" t="s">
        <v>632</v>
      </c>
    </row>
    <row r="334" spans="1:17" ht="15" thickBot="1" x14ac:dyDescent="0.25">
      <c r="A334" s="22"/>
      <c r="B334" s="22"/>
      <c r="C334" s="22"/>
      <c r="F334" s="22"/>
      <c r="Q334" t="s">
        <v>633</v>
      </c>
    </row>
    <row r="335" spans="1:17" ht="15" thickBot="1" x14ac:dyDescent="0.25">
      <c r="A335" s="22"/>
      <c r="B335" s="22"/>
      <c r="C335" s="22"/>
      <c r="F335" s="22"/>
      <c r="Q335" t="s">
        <v>634</v>
      </c>
    </row>
    <row r="336" spans="1:17" ht="15" thickBot="1" x14ac:dyDescent="0.25">
      <c r="A336" s="22"/>
      <c r="B336" s="22"/>
      <c r="C336" s="22"/>
      <c r="F336" s="22"/>
      <c r="Q336" t="s">
        <v>635</v>
      </c>
    </row>
    <row r="337" spans="1:17" ht="15" thickBot="1" x14ac:dyDescent="0.25">
      <c r="A337" s="22"/>
      <c r="B337" s="22"/>
      <c r="C337" s="22"/>
      <c r="F337" s="22"/>
      <c r="Q337" t="s">
        <v>636</v>
      </c>
    </row>
    <row r="338" spans="1:17" ht="15" thickBot="1" x14ac:dyDescent="0.25">
      <c r="A338" s="22"/>
      <c r="B338" s="22"/>
      <c r="C338" s="22"/>
      <c r="F338" s="22"/>
      <c r="Q338" t="s">
        <v>637</v>
      </c>
    </row>
    <row r="339" spans="1:17" ht="15" thickBot="1" x14ac:dyDescent="0.25">
      <c r="A339" s="22"/>
      <c r="B339" s="22"/>
      <c r="C339" s="22"/>
      <c r="F339" s="22"/>
      <c r="Q339" t="s">
        <v>638</v>
      </c>
    </row>
    <row r="340" spans="1:17" ht="15" thickBot="1" x14ac:dyDescent="0.25">
      <c r="A340" s="22"/>
      <c r="B340" s="22"/>
      <c r="C340" s="22"/>
      <c r="F340" s="22"/>
      <c r="Q340" t="s">
        <v>639</v>
      </c>
    </row>
    <row r="341" spans="1:17" ht="15" thickBot="1" x14ac:dyDescent="0.25">
      <c r="A341" s="22"/>
      <c r="B341" s="22"/>
      <c r="C341" s="22"/>
      <c r="F341" s="22"/>
      <c r="Q341" t="s">
        <v>640</v>
      </c>
    </row>
    <row r="342" spans="1:17" ht="15" thickBot="1" x14ac:dyDescent="0.25">
      <c r="A342" s="22"/>
      <c r="B342" s="22"/>
      <c r="C342" s="22"/>
      <c r="F342" s="22"/>
      <c r="Q342" t="s">
        <v>641</v>
      </c>
    </row>
    <row r="343" spans="1:17" ht="15" thickBot="1" x14ac:dyDescent="0.25">
      <c r="A343" s="22"/>
      <c r="B343" s="22"/>
      <c r="C343" s="22"/>
      <c r="F343" s="22"/>
      <c r="Q343" t="s">
        <v>642</v>
      </c>
    </row>
    <row r="344" spans="1:17" ht="15" thickBot="1" x14ac:dyDescent="0.25">
      <c r="A344" s="22"/>
      <c r="B344" s="22"/>
      <c r="C344" s="22"/>
      <c r="F344" s="22"/>
      <c r="Q344" t="s">
        <v>643</v>
      </c>
    </row>
    <row r="345" spans="1:17" ht="15" thickBot="1" x14ac:dyDescent="0.25">
      <c r="A345" s="22"/>
      <c r="B345" s="22"/>
      <c r="C345" s="22"/>
      <c r="F345" s="22"/>
      <c r="Q345" t="s">
        <v>644</v>
      </c>
    </row>
    <row r="346" spans="1:17" ht="15" thickBot="1" x14ac:dyDescent="0.25">
      <c r="A346" s="22"/>
      <c r="B346" s="22"/>
      <c r="C346" s="22"/>
      <c r="F346" s="22"/>
      <c r="Q346" t="s">
        <v>645</v>
      </c>
    </row>
    <row r="347" spans="1:17" ht="15" thickBot="1" x14ac:dyDescent="0.25">
      <c r="A347" s="22"/>
      <c r="B347" s="22"/>
      <c r="C347" s="22"/>
      <c r="F347" s="22"/>
      <c r="Q347" t="s">
        <v>646</v>
      </c>
    </row>
    <row r="348" spans="1:17" ht="15" thickBot="1" x14ac:dyDescent="0.25">
      <c r="A348" s="22"/>
      <c r="B348" s="22"/>
      <c r="C348" s="22"/>
      <c r="F348" s="22"/>
      <c r="Q348" t="s">
        <v>647</v>
      </c>
    </row>
    <row r="349" spans="1:17" ht="15" thickBot="1" x14ac:dyDescent="0.25">
      <c r="A349" s="22"/>
      <c r="B349" s="22"/>
      <c r="C349" s="22"/>
      <c r="F349" s="22"/>
      <c r="Q349" t="s">
        <v>648</v>
      </c>
    </row>
    <row r="350" spans="1:17" ht="15" thickBot="1" x14ac:dyDescent="0.25">
      <c r="A350" s="22"/>
      <c r="B350" s="22"/>
      <c r="C350" s="22"/>
      <c r="F350" s="22"/>
      <c r="Q350" t="s">
        <v>649</v>
      </c>
    </row>
    <row r="351" spans="1:17" ht="15" thickBot="1" x14ac:dyDescent="0.25">
      <c r="A351" s="22"/>
      <c r="B351" s="22"/>
      <c r="C351" s="22"/>
      <c r="F351" s="22"/>
      <c r="Q351" t="s">
        <v>650</v>
      </c>
    </row>
    <row r="352" spans="1:17" ht="15" thickBot="1" x14ac:dyDescent="0.25">
      <c r="A352" s="22"/>
      <c r="B352" s="22"/>
      <c r="C352" s="22"/>
      <c r="F352" s="22"/>
      <c r="Q352" t="s">
        <v>651</v>
      </c>
    </row>
    <row r="353" spans="1:17" ht="15" thickBot="1" x14ac:dyDescent="0.25">
      <c r="A353" s="22"/>
      <c r="B353" s="22"/>
      <c r="C353" s="22"/>
      <c r="F353" s="22"/>
      <c r="Q353" t="s">
        <v>652</v>
      </c>
    </row>
    <row r="354" spans="1:17" ht="15" thickBot="1" x14ac:dyDescent="0.25">
      <c r="A354" s="22"/>
      <c r="B354" s="22"/>
      <c r="C354" s="22"/>
      <c r="F354" s="22"/>
      <c r="Q354" t="s">
        <v>653</v>
      </c>
    </row>
    <row r="355" spans="1:17" ht="15" thickBot="1" x14ac:dyDescent="0.25">
      <c r="A355" s="22"/>
      <c r="B355" s="22"/>
      <c r="C355" s="22"/>
      <c r="F355" s="22"/>
      <c r="Q355" t="s">
        <v>654</v>
      </c>
    </row>
    <row r="356" spans="1:17" ht="15" thickBot="1" x14ac:dyDescent="0.25">
      <c r="A356" s="22"/>
      <c r="B356" s="22"/>
      <c r="C356" s="22"/>
      <c r="F356" s="22"/>
      <c r="Q356" t="s">
        <v>655</v>
      </c>
    </row>
    <row r="357" spans="1:17" ht="15" thickBot="1" x14ac:dyDescent="0.25">
      <c r="A357" s="22"/>
      <c r="B357" s="22"/>
      <c r="C357" s="22"/>
      <c r="F357" s="22"/>
      <c r="Q357" t="s">
        <v>656</v>
      </c>
    </row>
    <row r="358" spans="1:17" ht="15" thickBot="1" x14ac:dyDescent="0.25">
      <c r="A358" s="22"/>
      <c r="B358" s="22"/>
      <c r="C358" s="22"/>
      <c r="F358" s="22"/>
      <c r="Q358" t="s">
        <v>657</v>
      </c>
    </row>
    <row r="359" spans="1:17" ht="15" thickBot="1" x14ac:dyDescent="0.25">
      <c r="A359" s="22"/>
      <c r="B359" s="22"/>
      <c r="C359" s="22"/>
      <c r="F359" s="22"/>
      <c r="Q359" t="s">
        <v>658</v>
      </c>
    </row>
    <row r="360" spans="1:17" ht="15" thickBot="1" x14ac:dyDescent="0.25">
      <c r="A360" s="22"/>
      <c r="B360" s="22"/>
      <c r="C360" s="22"/>
      <c r="F360" s="22"/>
      <c r="Q360" t="s">
        <v>659</v>
      </c>
    </row>
    <row r="361" spans="1:17" ht="15" thickBot="1" x14ac:dyDescent="0.25">
      <c r="A361" s="22"/>
      <c r="B361" s="22"/>
      <c r="C361" s="22"/>
      <c r="F361" s="22"/>
      <c r="Q361" t="s">
        <v>660</v>
      </c>
    </row>
    <row r="362" spans="1:17" ht="15" thickBot="1" x14ac:dyDescent="0.25">
      <c r="A362" s="22"/>
      <c r="B362" s="22"/>
      <c r="C362" s="22"/>
      <c r="F362" s="22"/>
      <c r="Q362" t="s">
        <v>661</v>
      </c>
    </row>
    <row r="363" spans="1:17" ht="15" thickBot="1" x14ac:dyDescent="0.25">
      <c r="A363" s="22"/>
      <c r="B363" s="22"/>
      <c r="C363" s="22"/>
      <c r="F363" s="22"/>
      <c r="Q363" t="s">
        <v>662</v>
      </c>
    </row>
    <row r="364" spans="1:17" ht="15" thickBot="1" x14ac:dyDescent="0.25">
      <c r="A364" s="22"/>
      <c r="B364" s="22"/>
      <c r="C364" s="22"/>
      <c r="F364" s="22"/>
      <c r="Q364" t="s">
        <v>663</v>
      </c>
    </row>
    <row r="365" spans="1:17" ht="15" thickBot="1" x14ac:dyDescent="0.25">
      <c r="A365" s="22"/>
      <c r="B365" s="22"/>
      <c r="C365" s="22"/>
      <c r="F365" s="22"/>
      <c r="Q365" t="s">
        <v>664</v>
      </c>
    </row>
    <row r="366" spans="1:17" ht="15" thickBot="1" x14ac:dyDescent="0.25">
      <c r="A366" s="22"/>
      <c r="B366" s="22"/>
      <c r="C366" s="22"/>
      <c r="F366" s="22"/>
      <c r="Q366" t="s">
        <v>665</v>
      </c>
    </row>
    <row r="367" spans="1:17" ht="15" thickBot="1" x14ac:dyDescent="0.25">
      <c r="A367" s="22"/>
      <c r="B367" s="22"/>
      <c r="C367" s="22"/>
      <c r="F367" s="22"/>
      <c r="Q367" t="s">
        <v>666</v>
      </c>
    </row>
    <row r="368" spans="1:17" ht="15" thickBot="1" x14ac:dyDescent="0.25">
      <c r="A368" s="22"/>
      <c r="B368" s="22"/>
      <c r="C368" s="22"/>
      <c r="F368" s="22"/>
      <c r="Q368" t="s">
        <v>667</v>
      </c>
    </row>
    <row r="369" spans="1:17" ht="15" thickBot="1" x14ac:dyDescent="0.25">
      <c r="A369" s="22"/>
      <c r="B369" s="22"/>
      <c r="C369" s="22"/>
      <c r="F369" s="22"/>
      <c r="Q369" t="s">
        <v>668</v>
      </c>
    </row>
    <row r="370" spans="1:17" ht="15" thickBot="1" x14ac:dyDescent="0.25">
      <c r="A370" s="22"/>
      <c r="B370" s="22"/>
      <c r="C370" s="22"/>
      <c r="F370" s="22"/>
      <c r="Q370" t="s">
        <v>669</v>
      </c>
    </row>
    <row r="371" spans="1:17" ht="15" thickBot="1" x14ac:dyDescent="0.25">
      <c r="A371" s="22"/>
      <c r="B371" s="22"/>
      <c r="C371" s="22"/>
      <c r="F371" s="22"/>
      <c r="Q371" t="s">
        <v>670</v>
      </c>
    </row>
    <row r="372" spans="1:17" ht="15" thickBot="1" x14ac:dyDescent="0.25">
      <c r="A372" s="22"/>
      <c r="B372" s="22"/>
      <c r="C372" s="22"/>
      <c r="F372" s="22"/>
      <c r="Q372" t="s">
        <v>671</v>
      </c>
    </row>
    <row r="373" spans="1:17" ht="15" thickBot="1" x14ac:dyDescent="0.25">
      <c r="A373" s="22"/>
      <c r="B373" s="22"/>
      <c r="C373" s="22"/>
      <c r="F373" s="22"/>
      <c r="Q373" t="s">
        <v>672</v>
      </c>
    </row>
    <row r="374" spans="1:17" ht="15" thickBot="1" x14ac:dyDescent="0.25">
      <c r="A374" s="22"/>
      <c r="B374" s="22"/>
      <c r="C374" s="22"/>
      <c r="F374" s="22"/>
      <c r="Q374" t="s">
        <v>673</v>
      </c>
    </row>
    <row r="375" spans="1:17" ht="15" thickBot="1" x14ac:dyDescent="0.25">
      <c r="A375" s="22"/>
      <c r="B375" s="22"/>
      <c r="C375" s="22"/>
      <c r="F375" s="22"/>
      <c r="Q375" t="s">
        <v>674</v>
      </c>
    </row>
    <row r="376" spans="1:17" ht="15" thickBot="1" x14ac:dyDescent="0.25">
      <c r="A376" s="22"/>
      <c r="B376" s="22"/>
      <c r="C376" s="22"/>
      <c r="F376" s="22"/>
      <c r="Q376" t="s">
        <v>675</v>
      </c>
    </row>
    <row r="377" spans="1:17" ht="15" thickBot="1" x14ac:dyDescent="0.25">
      <c r="A377" s="22"/>
      <c r="B377" s="22"/>
      <c r="C377" s="22"/>
      <c r="F377" s="22"/>
      <c r="Q377" t="s">
        <v>676</v>
      </c>
    </row>
    <row r="378" spans="1:17" ht="15" thickBot="1" x14ac:dyDescent="0.25">
      <c r="A378" s="22"/>
      <c r="B378" s="22"/>
      <c r="C378" s="22"/>
      <c r="F378" s="22"/>
      <c r="Q378" t="s">
        <v>677</v>
      </c>
    </row>
    <row r="379" spans="1:17" ht="15" thickBot="1" x14ac:dyDescent="0.25">
      <c r="A379" s="22"/>
      <c r="B379" s="22"/>
      <c r="C379" s="22"/>
      <c r="F379" s="22"/>
      <c r="Q379" t="s">
        <v>678</v>
      </c>
    </row>
    <row r="380" spans="1:17" ht="15" thickBot="1" x14ac:dyDescent="0.25">
      <c r="A380" s="22"/>
      <c r="B380" s="22"/>
      <c r="C380" s="22"/>
      <c r="F380" s="22"/>
      <c r="Q380" t="s">
        <v>679</v>
      </c>
    </row>
    <row r="381" spans="1:17" ht="15" thickBot="1" x14ac:dyDescent="0.25">
      <c r="A381" s="22"/>
      <c r="B381" s="22"/>
      <c r="C381" s="22"/>
      <c r="F381" s="22"/>
      <c r="Q381" t="s">
        <v>680</v>
      </c>
    </row>
    <row r="382" spans="1:17" ht="15" thickBot="1" x14ac:dyDescent="0.25">
      <c r="A382" s="22"/>
      <c r="B382" s="22"/>
      <c r="C382" s="22"/>
      <c r="F382" s="22"/>
      <c r="Q382" t="s">
        <v>681</v>
      </c>
    </row>
    <row r="383" spans="1:17" ht="15" thickBot="1" x14ac:dyDescent="0.25">
      <c r="A383" s="22"/>
      <c r="B383" s="22"/>
      <c r="C383" s="22"/>
      <c r="F383" s="22"/>
      <c r="Q383" t="s">
        <v>682</v>
      </c>
    </row>
    <row r="384" spans="1:17" ht="15" thickBot="1" x14ac:dyDescent="0.25">
      <c r="A384" s="22"/>
      <c r="B384" s="22"/>
      <c r="C384" s="22"/>
      <c r="F384" s="22"/>
      <c r="Q384" t="s">
        <v>683</v>
      </c>
    </row>
    <row r="385" spans="1:17" ht="15" thickBot="1" x14ac:dyDescent="0.25">
      <c r="A385" s="22"/>
      <c r="B385" s="22"/>
      <c r="C385" s="22"/>
      <c r="F385" s="22"/>
      <c r="Q385" t="s">
        <v>684</v>
      </c>
    </row>
    <row r="386" spans="1:17" ht="15" thickBot="1" x14ac:dyDescent="0.25">
      <c r="A386" s="22"/>
      <c r="B386" s="22"/>
      <c r="C386" s="22"/>
      <c r="F386" s="22"/>
      <c r="Q386" t="s">
        <v>685</v>
      </c>
    </row>
    <row r="387" spans="1:17" ht="15" thickBot="1" x14ac:dyDescent="0.25">
      <c r="A387" s="22"/>
      <c r="B387" s="22"/>
      <c r="C387" s="22"/>
      <c r="F387" s="22"/>
      <c r="Q387" t="s">
        <v>686</v>
      </c>
    </row>
    <row r="388" spans="1:17" ht="15" thickBot="1" x14ac:dyDescent="0.25">
      <c r="A388" s="22"/>
      <c r="B388" s="22"/>
      <c r="C388" s="22"/>
      <c r="F388" s="22"/>
      <c r="Q388" t="s">
        <v>687</v>
      </c>
    </row>
    <row r="389" spans="1:17" ht="15" thickBot="1" x14ac:dyDescent="0.25">
      <c r="A389" s="22"/>
      <c r="B389" s="22"/>
      <c r="C389" s="22"/>
      <c r="F389" s="22"/>
      <c r="Q389" t="s">
        <v>688</v>
      </c>
    </row>
    <row r="390" spans="1:17" ht="15" thickBot="1" x14ac:dyDescent="0.25">
      <c r="A390" s="22"/>
      <c r="B390" s="22"/>
      <c r="C390" s="22"/>
      <c r="F390" s="22"/>
      <c r="Q390" t="s">
        <v>689</v>
      </c>
    </row>
    <row r="391" spans="1:17" ht="15" thickBot="1" x14ac:dyDescent="0.25">
      <c r="A391" s="22"/>
      <c r="B391" s="22"/>
      <c r="C391" s="22"/>
      <c r="F391" s="22"/>
      <c r="Q391" t="s">
        <v>690</v>
      </c>
    </row>
    <row r="392" spans="1:17" ht="15" thickBot="1" x14ac:dyDescent="0.25">
      <c r="A392" s="22"/>
      <c r="B392" s="22"/>
      <c r="C392" s="22"/>
      <c r="F392" s="22"/>
      <c r="Q392" t="s">
        <v>273</v>
      </c>
    </row>
    <row r="393" spans="1:17" ht="15" thickBot="1" x14ac:dyDescent="0.25">
      <c r="A393" s="22"/>
      <c r="B393" s="22"/>
      <c r="C393" s="22"/>
      <c r="F393" s="22"/>
      <c r="Q393" t="s">
        <v>691</v>
      </c>
    </row>
    <row r="394" spans="1:17" ht="15" thickBot="1" x14ac:dyDescent="0.25">
      <c r="A394" s="22"/>
      <c r="B394" s="22"/>
      <c r="C394" s="22"/>
      <c r="F394" s="22"/>
      <c r="Q394" t="s">
        <v>692</v>
      </c>
    </row>
    <row r="395" spans="1:17" ht="15" thickBot="1" x14ac:dyDescent="0.25">
      <c r="A395" s="22"/>
      <c r="B395" s="22"/>
      <c r="C395" s="22"/>
      <c r="F395" s="22"/>
      <c r="Q395" t="s">
        <v>693</v>
      </c>
    </row>
    <row r="396" spans="1:17" ht="15" thickBot="1" x14ac:dyDescent="0.25">
      <c r="A396" s="22"/>
      <c r="B396" s="22"/>
      <c r="C396" s="22"/>
      <c r="F396" s="22"/>
      <c r="Q396" t="s">
        <v>694</v>
      </c>
    </row>
    <row r="397" spans="1:17" ht="15" thickBot="1" x14ac:dyDescent="0.25">
      <c r="A397" s="22"/>
      <c r="B397" s="22"/>
      <c r="C397" s="22"/>
      <c r="F397" s="22"/>
      <c r="Q397" t="s">
        <v>695</v>
      </c>
    </row>
    <row r="398" spans="1:17" ht="15" thickBot="1" x14ac:dyDescent="0.25">
      <c r="A398" s="22"/>
      <c r="B398" s="22"/>
      <c r="C398" s="22"/>
      <c r="F398" s="22"/>
      <c r="Q398" t="s">
        <v>696</v>
      </c>
    </row>
    <row r="399" spans="1:17" ht="15" thickBot="1" x14ac:dyDescent="0.25">
      <c r="A399" s="22"/>
      <c r="B399" s="22"/>
      <c r="C399" s="22"/>
      <c r="F399" s="22"/>
      <c r="Q399" t="s">
        <v>697</v>
      </c>
    </row>
    <row r="400" spans="1:17" ht="15" thickBot="1" x14ac:dyDescent="0.25">
      <c r="A400" s="22"/>
      <c r="B400" s="22"/>
      <c r="C400" s="22"/>
      <c r="F400" s="22"/>
      <c r="Q400" t="s">
        <v>698</v>
      </c>
    </row>
    <row r="401" spans="17:17" x14ac:dyDescent="0.2">
      <c r="Q401" t="s">
        <v>699</v>
      </c>
    </row>
    <row r="402" spans="17:17" x14ac:dyDescent="0.2">
      <c r="Q402" t="s">
        <v>700</v>
      </c>
    </row>
    <row r="403" spans="17:17" x14ac:dyDescent="0.2">
      <c r="Q403" t="s">
        <v>701</v>
      </c>
    </row>
    <row r="404" spans="17:17" x14ac:dyDescent="0.2">
      <c r="Q404" t="s">
        <v>702</v>
      </c>
    </row>
    <row r="405" spans="17:17" x14ac:dyDescent="0.2">
      <c r="Q405" t="s">
        <v>703</v>
      </c>
    </row>
    <row r="406" spans="17:17" x14ac:dyDescent="0.2">
      <c r="Q406" t="s">
        <v>704</v>
      </c>
    </row>
    <row r="407" spans="17:17" x14ac:dyDescent="0.2">
      <c r="Q407" t="s">
        <v>705</v>
      </c>
    </row>
    <row r="408" spans="17:17" x14ac:dyDescent="0.2">
      <c r="Q408" t="s">
        <v>84</v>
      </c>
    </row>
    <row r="409" spans="17:17" x14ac:dyDescent="0.2">
      <c r="Q409" t="s">
        <v>706</v>
      </c>
    </row>
    <row r="410" spans="17:17" x14ac:dyDescent="0.2">
      <c r="Q410" t="s">
        <v>707</v>
      </c>
    </row>
    <row r="411" spans="17:17" x14ac:dyDescent="0.2">
      <c r="Q411" t="s">
        <v>708</v>
      </c>
    </row>
    <row r="412" spans="17:17" x14ac:dyDescent="0.2">
      <c r="Q412" t="s">
        <v>709</v>
      </c>
    </row>
    <row r="413" spans="17:17" x14ac:dyDescent="0.2">
      <c r="Q413" t="s">
        <v>710</v>
      </c>
    </row>
    <row r="414" spans="17:17" x14ac:dyDescent="0.2">
      <c r="Q414" t="s">
        <v>711</v>
      </c>
    </row>
    <row r="415" spans="17:17" x14ac:dyDescent="0.2">
      <c r="Q415" t="s">
        <v>712</v>
      </c>
    </row>
    <row r="416" spans="17:17" x14ac:dyDescent="0.2">
      <c r="Q416" t="s">
        <v>713</v>
      </c>
    </row>
    <row r="417" spans="17:17" x14ac:dyDescent="0.2">
      <c r="Q417" t="s">
        <v>714</v>
      </c>
    </row>
    <row r="418" spans="17:17" x14ac:dyDescent="0.2">
      <c r="Q418" t="s">
        <v>715</v>
      </c>
    </row>
    <row r="419" spans="17:17" x14ac:dyDescent="0.2">
      <c r="Q419" t="s">
        <v>716</v>
      </c>
    </row>
    <row r="420" spans="17:17" x14ac:dyDescent="0.2">
      <c r="Q420" t="s">
        <v>717</v>
      </c>
    </row>
    <row r="421" spans="17:17" x14ac:dyDescent="0.2">
      <c r="Q421" t="s">
        <v>718</v>
      </c>
    </row>
    <row r="422" spans="17:17" x14ac:dyDescent="0.2">
      <c r="Q422" t="s">
        <v>719</v>
      </c>
    </row>
    <row r="423" spans="17:17" x14ac:dyDescent="0.2">
      <c r="Q423" t="s">
        <v>720</v>
      </c>
    </row>
    <row r="424" spans="17:17" x14ac:dyDescent="0.2">
      <c r="Q424" t="s">
        <v>721</v>
      </c>
    </row>
    <row r="425" spans="17:17" x14ac:dyDescent="0.2">
      <c r="Q425" t="s">
        <v>722</v>
      </c>
    </row>
    <row r="426" spans="17:17" x14ac:dyDescent="0.2">
      <c r="Q426" t="s">
        <v>723</v>
      </c>
    </row>
    <row r="427" spans="17:17" x14ac:dyDescent="0.2">
      <c r="Q427" t="s">
        <v>724</v>
      </c>
    </row>
    <row r="428" spans="17:17" x14ac:dyDescent="0.2">
      <c r="Q428" t="s">
        <v>725</v>
      </c>
    </row>
    <row r="429" spans="17:17" x14ac:dyDescent="0.2">
      <c r="Q429" t="s">
        <v>726</v>
      </c>
    </row>
    <row r="430" spans="17:17" x14ac:dyDescent="0.2">
      <c r="Q430" t="s">
        <v>727</v>
      </c>
    </row>
    <row r="431" spans="17:17" x14ac:dyDescent="0.2">
      <c r="Q431" t="s">
        <v>728</v>
      </c>
    </row>
    <row r="432" spans="17:17" x14ac:dyDescent="0.2">
      <c r="Q432" t="s">
        <v>729</v>
      </c>
    </row>
    <row r="433" spans="17:17" x14ac:dyDescent="0.2">
      <c r="Q433" t="s">
        <v>730</v>
      </c>
    </row>
    <row r="434" spans="17:17" x14ac:dyDescent="0.2">
      <c r="Q434" t="s">
        <v>731</v>
      </c>
    </row>
    <row r="435" spans="17:17" x14ac:dyDescent="0.2">
      <c r="Q435" t="s">
        <v>732</v>
      </c>
    </row>
    <row r="436" spans="17:17" x14ac:dyDescent="0.2">
      <c r="Q436" t="s">
        <v>733</v>
      </c>
    </row>
    <row r="437" spans="17:17" x14ac:dyDescent="0.2">
      <c r="Q437" t="s">
        <v>206</v>
      </c>
    </row>
    <row r="438" spans="17:17" x14ac:dyDescent="0.2">
      <c r="Q438" t="s">
        <v>734</v>
      </c>
    </row>
    <row r="439" spans="17:17" x14ac:dyDescent="0.2">
      <c r="Q439" t="s">
        <v>735</v>
      </c>
    </row>
    <row r="440" spans="17:17" x14ac:dyDescent="0.2">
      <c r="Q440" t="s">
        <v>736</v>
      </c>
    </row>
    <row r="441" spans="17:17" x14ac:dyDescent="0.2">
      <c r="Q441" t="s">
        <v>737</v>
      </c>
    </row>
    <row r="442" spans="17:17" x14ac:dyDescent="0.2">
      <c r="Q442" t="s">
        <v>738</v>
      </c>
    </row>
    <row r="443" spans="17:17" x14ac:dyDescent="0.2">
      <c r="Q443" t="s">
        <v>739</v>
      </c>
    </row>
    <row r="444" spans="17:17" x14ac:dyDescent="0.2">
      <c r="Q444" t="s">
        <v>740</v>
      </c>
    </row>
    <row r="445" spans="17:17" x14ac:dyDescent="0.2">
      <c r="Q445" t="s">
        <v>741</v>
      </c>
    </row>
    <row r="446" spans="17:17" x14ac:dyDescent="0.2">
      <c r="Q446" t="s">
        <v>742</v>
      </c>
    </row>
    <row r="447" spans="17:17" x14ac:dyDescent="0.2">
      <c r="Q447" t="s">
        <v>743</v>
      </c>
    </row>
    <row r="448" spans="17:17" x14ac:dyDescent="0.2">
      <c r="Q448" t="s">
        <v>744</v>
      </c>
    </row>
    <row r="449" spans="17:17" x14ac:dyDescent="0.2">
      <c r="Q449" t="s">
        <v>745</v>
      </c>
    </row>
    <row r="450" spans="17:17" x14ac:dyDescent="0.2">
      <c r="Q450" t="s">
        <v>746</v>
      </c>
    </row>
    <row r="451" spans="17:17" x14ac:dyDescent="0.2">
      <c r="Q451" t="s">
        <v>747</v>
      </c>
    </row>
    <row r="452" spans="17:17" x14ac:dyDescent="0.2">
      <c r="Q452" t="s">
        <v>748</v>
      </c>
    </row>
    <row r="453" spans="17:17" x14ac:dyDescent="0.2">
      <c r="Q453" t="s">
        <v>749</v>
      </c>
    </row>
    <row r="454" spans="17:17" x14ac:dyDescent="0.2">
      <c r="Q454" t="s">
        <v>750</v>
      </c>
    </row>
    <row r="455" spans="17:17" x14ac:dyDescent="0.2">
      <c r="Q455" t="s">
        <v>751</v>
      </c>
    </row>
    <row r="456" spans="17:17" x14ac:dyDescent="0.2">
      <c r="Q456" t="s">
        <v>752</v>
      </c>
    </row>
    <row r="457" spans="17:17" x14ac:dyDescent="0.2">
      <c r="Q457" t="s">
        <v>753</v>
      </c>
    </row>
    <row r="458" spans="17:17" x14ac:dyDescent="0.2">
      <c r="Q458" t="s">
        <v>754</v>
      </c>
    </row>
    <row r="459" spans="17:17" x14ac:dyDescent="0.2">
      <c r="Q459" t="s">
        <v>755</v>
      </c>
    </row>
    <row r="460" spans="17:17" x14ac:dyDescent="0.2">
      <c r="Q460" t="s">
        <v>756</v>
      </c>
    </row>
    <row r="461" spans="17:17" x14ac:dyDescent="0.2">
      <c r="Q461" t="s">
        <v>757</v>
      </c>
    </row>
    <row r="462" spans="17:17" x14ac:dyDescent="0.2">
      <c r="Q462" t="s">
        <v>758</v>
      </c>
    </row>
    <row r="463" spans="17:17" x14ac:dyDescent="0.2">
      <c r="Q463" t="s">
        <v>759</v>
      </c>
    </row>
    <row r="464" spans="17:17" x14ac:dyDescent="0.2">
      <c r="Q464" t="s">
        <v>760</v>
      </c>
    </row>
    <row r="465" spans="17:17" x14ac:dyDescent="0.2">
      <c r="Q465" t="s">
        <v>761</v>
      </c>
    </row>
    <row r="466" spans="17:17" x14ac:dyDescent="0.2">
      <c r="Q466" t="s">
        <v>762</v>
      </c>
    </row>
    <row r="467" spans="17:17" x14ac:dyDescent="0.2">
      <c r="Q467" t="s">
        <v>763</v>
      </c>
    </row>
    <row r="468" spans="17:17" x14ac:dyDescent="0.2">
      <c r="Q468" t="s">
        <v>764</v>
      </c>
    </row>
    <row r="469" spans="17:17" x14ac:dyDescent="0.2">
      <c r="Q469" t="s">
        <v>765</v>
      </c>
    </row>
    <row r="470" spans="17:17" x14ac:dyDescent="0.2">
      <c r="Q470" t="s">
        <v>766</v>
      </c>
    </row>
    <row r="471" spans="17:17" x14ac:dyDescent="0.2">
      <c r="Q471" t="s">
        <v>767</v>
      </c>
    </row>
    <row r="472" spans="17:17" x14ac:dyDescent="0.2">
      <c r="Q472" t="s">
        <v>768</v>
      </c>
    </row>
    <row r="473" spans="17:17" x14ac:dyDescent="0.2">
      <c r="Q473" t="s">
        <v>769</v>
      </c>
    </row>
    <row r="474" spans="17:17" x14ac:dyDescent="0.2">
      <c r="Q474" t="s">
        <v>770</v>
      </c>
    </row>
    <row r="475" spans="17:17" x14ac:dyDescent="0.2">
      <c r="Q475" t="s">
        <v>771</v>
      </c>
    </row>
    <row r="476" spans="17:17" x14ac:dyDescent="0.2">
      <c r="Q476" t="s">
        <v>772</v>
      </c>
    </row>
    <row r="477" spans="17:17" x14ac:dyDescent="0.2">
      <c r="Q477" t="s">
        <v>773</v>
      </c>
    </row>
    <row r="478" spans="17:17" x14ac:dyDescent="0.2">
      <c r="Q478" t="s">
        <v>774</v>
      </c>
    </row>
    <row r="479" spans="17:17" x14ac:dyDescent="0.2">
      <c r="Q479" t="s">
        <v>775</v>
      </c>
    </row>
    <row r="480" spans="17:17" x14ac:dyDescent="0.2">
      <c r="Q480" t="s">
        <v>776</v>
      </c>
    </row>
    <row r="481" spans="17:17" x14ac:dyDescent="0.2">
      <c r="Q481" t="s">
        <v>203</v>
      </c>
    </row>
    <row r="482" spans="17:17" x14ac:dyDescent="0.2">
      <c r="Q482" t="s">
        <v>777</v>
      </c>
    </row>
    <row r="483" spans="17:17" x14ac:dyDescent="0.2">
      <c r="Q483" t="s">
        <v>778</v>
      </c>
    </row>
    <row r="484" spans="17:17" x14ac:dyDescent="0.2">
      <c r="Q484" t="s">
        <v>779</v>
      </c>
    </row>
    <row r="485" spans="17:17" x14ac:dyDescent="0.2">
      <c r="Q485" t="s">
        <v>780</v>
      </c>
    </row>
    <row r="486" spans="17:17" x14ac:dyDescent="0.2">
      <c r="Q486" t="s">
        <v>781</v>
      </c>
    </row>
    <row r="487" spans="17:17" x14ac:dyDescent="0.2">
      <c r="Q487" t="s">
        <v>782</v>
      </c>
    </row>
    <row r="488" spans="17:17" x14ac:dyDescent="0.2">
      <c r="Q488" t="s">
        <v>783</v>
      </c>
    </row>
    <row r="489" spans="17:17" x14ac:dyDescent="0.2">
      <c r="Q489" t="s">
        <v>784</v>
      </c>
    </row>
    <row r="490" spans="17:17" x14ac:dyDescent="0.2">
      <c r="Q490" t="s">
        <v>785</v>
      </c>
    </row>
    <row r="491" spans="17:17" x14ac:dyDescent="0.2">
      <c r="Q491" t="s">
        <v>786</v>
      </c>
    </row>
    <row r="492" spans="17:17" x14ac:dyDescent="0.2">
      <c r="Q492" t="s">
        <v>787</v>
      </c>
    </row>
    <row r="493" spans="17:17" x14ac:dyDescent="0.2">
      <c r="Q493" t="s">
        <v>788</v>
      </c>
    </row>
    <row r="494" spans="17:17" x14ac:dyDescent="0.2">
      <c r="Q494" t="s">
        <v>789</v>
      </c>
    </row>
    <row r="495" spans="17:17" x14ac:dyDescent="0.2">
      <c r="Q495" t="s">
        <v>790</v>
      </c>
    </row>
    <row r="496" spans="17:17" x14ac:dyDescent="0.2">
      <c r="Q496" t="s">
        <v>791</v>
      </c>
    </row>
    <row r="497" spans="17:17" x14ac:dyDescent="0.2">
      <c r="Q497" t="s">
        <v>792</v>
      </c>
    </row>
    <row r="498" spans="17:17" x14ac:dyDescent="0.2">
      <c r="Q498" t="s">
        <v>793</v>
      </c>
    </row>
    <row r="499" spans="17:17" x14ac:dyDescent="0.2">
      <c r="Q499" t="s">
        <v>794</v>
      </c>
    </row>
    <row r="500" spans="17:17" x14ac:dyDescent="0.2">
      <c r="Q500" t="s">
        <v>86</v>
      </c>
    </row>
    <row r="501" spans="17:17" x14ac:dyDescent="0.2">
      <c r="Q501" t="s">
        <v>795</v>
      </c>
    </row>
    <row r="502" spans="17:17" x14ac:dyDescent="0.2">
      <c r="Q502" t="s">
        <v>796</v>
      </c>
    </row>
    <row r="503" spans="17:17" x14ac:dyDescent="0.2">
      <c r="Q503" t="s">
        <v>797</v>
      </c>
    </row>
    <row r="504" spans="17:17" x14ac:dyDescent="0.2">
      <c r="Q504" t="s">
        <v>798</v>
      </c>
    </row>
    <row r="505" spans="17:17" x14ac:dyDescent="0.2">
      <c r="Q505" t="s">
        <v>799</v>
      </c>
    </row>
    <row r="506" spans="17:17" x14ac:dyDescent="0.2">
      <c r="Q506" t="s">
        <v>800</v>
      </c>
    </row>
    <row r="507" spans="17:17" x14ac:dyDescent="0.2">
      <c r="Q507" t="s">
        <v>801</v>
      </c>
    </row>
    <row r="508" spans="17:17" x14ac:dyDescent="0.2">
      <c r="Q508" t="s">
        <v>802</v>
      </c>
    </row>
    <row r="509" spans="17:17" x14ac:dyDescent="0.2">
      <c r="Q509" t="s">
        <v>803</v>
      </c>
    </row>
    <row r="510" spans="17:17" x14ac:dyDescent="0.2">
      <c r="Q510" t="s">
        <v>804</v>
      </c>
    </row>
    <row r="511" spans="17:17" x14ac:dyDescent="0.2">
      <c r="Q511" t="s">
        <v>805</v>
      </c>
    </row>
    <row r="512" spans="17:17" x14ac:dyDescent="0.2">
      <c r="Q512" t="s">
        <v>806</v>
      </c>
    </row>
    <row r="513" spans="17:17" x14ac:dyDescent="0.2">
      <c r="Q513" t="s">
        <v>807</v>
      </c>
    </row>
    <row r="514" spans="17:17" x14ac:dyDescent="0.2">
      <c r="Q514" t="s">
        <v>808</v>
      </c>
    </row>
    <row r="515" spans="17:17" x14ac:dyDescent="0.2">
      <c r="Q515" t="s">
        <v>809</v>
      </c>
    </row>
    <row r="516" spans="17:17" x14ac:dyDescent="0.2">
      <c r="Q516" t="s">
        <v>810</v>
      </c>
    </row>
    <row r="517" spans="17:17" x14ac:dyDescent="0.2">
      <c r="Q517" t="s">
        <v>811</v>
      </c>
    </row>
    <row r="518" spans="17:17" x14ac:dyDescent="0.2">
      <c r="Q518" t="s">
        <v>812</v>
      </c>
    </row>
    <row r="519" spans="17:17" x14ac:dyDescent="0.2">
      <c r="Q519" t="s">
        <v>813</v>
      </c>
    </row>
    <row r="520" spans="17:17" x14ac:dyDescent="0.2">
      <c r="Q520" t="s">
        <v>814</v>
      </c>
    </row>
    <row r="521" spans="17:17" x14ac:dyDescent="0.2">
      <c r="Q521" t="s">
        <v>815</v>
      </c>
    </row>
    <row r="522" spans="17:17" x14ac:dyDescent="0.2">
      <c r="Q522" t="s">
        <v>816</v>
      </c>
    </row>
    <row r="523" spans="17:17" x14ac:dyDescent="0.2">
      <c r="Q523" t="s">
        <v>817</v>
      </c>
    </row>
    <row r="524" spans="17:17" x14ac:dyDescent="0.2">
      <c r="Q524" t="s">
        <v>818</v>
      </c>
    </row>
    <row r="525" spans="17:17" x14ac:dyDescent="0.2">
      <c r="Q525" t="s">
        <v>819</v>
      </c>
    </row>
    <row r="526" spans="17:17" x14ac:dyDescent="0.2">
      <c r="Q526" t="s">
        <v>820</v>
      </c>
    </row>
    <row r="527" spans="17:17" x14ac:dyDescent="0.2">
      <c r="Q527" t="s">
        <v>821</v>
      </c>
    </row>
    <row r="528" spans="17:17" x14ac:dyDescent="0.2">
      <c r="Q528" t="s">
        <v>822</v>
      </c>
    </row>
    <row r="529" spans="17:17" x14ac:dyDescent="0.2">
      <c r="Q529" t="s">
        <v>823</v>
      </c>
    </row>
    <row r="530" spans="17:17" x14ac:dyDescent="0.2">
      <c r="Q530" t="s">
        <v>824</v>
      </c>
    </row>
    <row r="531" spans="17:17" x14ac:dyDescent="0.2">
      <c r="Q531" t="s">
        <v>825</v>
      </c>
    </row>
    <row r="532" spans="17:17" x14ac:dyDescent="0.2">
      <c r="Q532" t="s">
        <v>826</v>
      </c>
    </row>
    <row r="533" spans="17:17" x14ac:dyDescent="0.2">
      <c r="Q533" t="s">
        <v>827</v>
      </c>
    </row>
    <row r="534" spans="17:17" x14ac:dyDescent="0.2">
      <c r="Q534" t="s">
        <v>828</v>
      </c>
    </row>
    <row r="535" spans="17:17" x14ac:dyDescent="0.2">
      <c r="Q535" t="s">
        <v>829</v>
      </c>
    </row>
    <row r="536" spans="17:17" x14ac:dyDescent="0.2">
      <c r="Q536" t="s">
        <v>830</v>
      </c>
    </row>
    <row r="537" spans="17:17" x14ac:dyDescent="0.2">
      <c r="Q537" t="s">
        <v>831</v>
      </c>
    </row>
    <row r="538" spans="17:17" x14ac:dyDescent="0.2">
      <c r="Q538" t="s">
        <v>832</v>
      </c>
    </row>
    <row r="539" spans="17:17" x14ac:dyDescent="0.2">
      <c r="Q539" t="s">
        <v>833</v>
      </c>
    </row>
    <row r="540" spans="17:17" x14ac:dyDescent="0.2">
      <c r="Q540" t="s">
        <v>834</v>
      </c>
    </row>
    <row r="541" spans="17:17" x14ac:dyDescent="0.2">
      <c r="Q541" t="s">
        <v>835</v>
      </c>
    </row>
    <row r="542" spans="17:17" x14ac:dyDescent="0.2">
      <c r="Q542" t="s">
        <v>836</v>
      </c>
    </row>
    <row r="543" spans="17:17" x14ac:dyDescent="0.2">
      <c r="Q543" t="s">
        <v>837</v>
      </c>
    </row>
    <row r="544" spans="17:17" x14ac:dyDescent="0.2">
      <c r="Q544" t="s">
        <v>838</v>
      </c>
    </row>
    <row r="545" spans="17:17" x14ac:dyDescent="0.2">
      <c r="Q545" t="s">
        <v>839</v>
      </c>
    </row>
    <row r="546" spans="17:17" x14ac:dyDescent="0.2">
      <c r="Q546" t="s">
        <v>840</v>
      </c>
    </row>
    <row r="547" spans="17:17" x14ac:dyDescent="0.2">
      <c r="Q547" t="s">
        <v>841</v>
      </c>
    </row>
    <row r="548" spans="17:17" x14ac:dyDescent="0.2">
      <c r="Q548" t="s">
        <v>842</v>
      </c>
    </row>
    <row r="549" spans="17:17" x14ac:dyDescent="0.2">
      <c r="Q549" t="s">
        <v>843</v>
      </c>
    </row>
    <row r="550" spans="17:17" x14ac:dyDescent="0.2">
      <c r="Q550" t="s">
        <v>844</v>
      </c>
    </row>
    <row r="551" spans="17:17" x14ac:dyDescent="0.2">
      <c r="Q551" t="s">
        <v>845</v>
      </c>
    </row>
    <row r="552" spans="17:17" x14ac:dyDescent="0.2">
      <c r="Q552" t="s">
        <v>846</v>
      </c>
    </row>
    <row r="553" spans="17:17" x14ac:dyDescent="0.2">
      <c r="Q553" t="s">
        <v>847</v>
      </c>
    </row>
    <row r="554" spans="17:17" x14ac:dyDescent="0.2">
      <c r="Q554" t="s">
        <v>848</v>
      </c>
    </row>
    <row r="555" spans="17:17" x14ac:dyDescent="0.2">
      <c r="Q555" t="s">
        <v>849</v>
      </c>
    </row>
    <row r="556" spans="17:17" x14ac:dyDescent="0.2">
      <c r="Q556" t="s">
        <v>850</v>
      </c>
    </row>
    <row r="557" spans="17:17" x14ac:dyDescent="0.2">
      <c r="Q557" t="s">
        <v>851</v>
      </c>
    </row>
    <row r="558" spans="17:17" x14ac:dyDescent="0.2">
      <c r="Q558" t="s">
        <v>852</v>
      </c>
    </row>
    <row r="559" spans="17:17" x14ac:dyDescent="0.2">
      <c r="Q559" t="s">
        <v>853</v>
      </c>
    </row>
    <row r="560" spans="17:17" x14ac:dyDescent="0.2">
      <c r="Q560" t="s">
        <v>854</v>
      </c>
    </row>
    <row r="561" spans="17:17" x14ac:dyDescent="0.2">
      <c r="Q561" t="s">
        <v>855</v>
      </c>
    </row>
    <row r="562" spans="17:17" x14ac:dyDescent="0.2">
      <c r="Q562" t="s">
        <v>856</v>
      </c>
    </row>
    <row r="563" spans="17:17" x14ac:dyDescent="0.2">
      <c r="Q563" t="s">
        <v>857</v>
      </c>
    </row>
    <row r="564" spans="17:17" x14ac:dyDescent="0.2">
      <c r="Q564" t="s">
        <v>858</v>
      </c>
    </row>
    <row r="565" spans="17:17" x14ac:dyDescent="0.2">
      <c r="Q565" t="s">
        <v>859</v>
      </c>
    </row>
    <row r="566" spans="17:17" x14ac:dyDescent="0.2">
      <c r="Q566" t="s">
        <v>860</v>
      </c>
    </row>
    <row r="567" spans="17:17" x14ac:dyDescent="0.2">
      <c r="Q567" t="s">
        <v>861</v>
      </c>
    </row>
    <row r="568" spans="17:17" x14ac:dyDescent="0.2">
      <c r="Q568" t="s">
        <v>862</v>
      </c>
    </row>
    <row r="569" spans="17:17" x14ac:dyDescent="0.2">
      <c r="Q569" t="s">
        <v>863</v>
      </c>
    </row>
    <row r="570" spans="17:17" x14ac:dyDescent="0.2">
      <c r="Q570" t="s">
        <v>864</v>
      </c>
    </row>
    <row r="571" spans="17:17" x14ac:dyDescent="0.2">
      <c r="Q571" t="s">
        <v>865</v>
      </c>
    </row>
    <row r="572" spans="17:17" x14ac:dyDescent="0.2">
      <c r="Q572" t="s">
        <v>866</v>
      </c>
    </row>
    <row r="573" spans="17:17" x14ac:dyDescent="0.2">
      <c r="Q573" t="s">
        <v>867</v>
      </c>
    </row>
    <row r="574" spans="17:17" x14ac:dyDescent="0.2">
      <c r="Q574" t="s">
        <v>868</v>
      </c>
    </row>
    <row r="575" spans="17:17" x14ac:dyDescent="0.2">
      <c r="Q575" t="s">
        <v>869</v>
      </c>
    </row>
    <row r="576" spans="17:17" x14ac:dyDescent="0.2">
      <c r="Q576" t="s">
        <v>870</v>
      </c>
    </row>
    <row r="577" spans="17:17" x14ac:dyDescent="0.2">
      <c r="Q577" t="s">
        <v>871</v>
      </c>
    </row>
    <row r="578" spans="17:17" x14ac:dyDescent="0.2">
      <c r="Q578" t="s">
        <v>872</v>
      </c>
    </row>
    <row r="579" spans="17:17" x14ac:dyDescent="0.2">
      <c r="Q579" t="s">
        <v>873</v>
      </c>
    </row>
    <row r="580" spans="17:17" x14ac:dyDescent="0.2">
      <c r="Q580" t="s">
        <v>874</v>
      </c>
    </row>
    <row r="581" spans="17:17" x14ac:dyDescent="0.2">
      <c r="Q581" t="s">
        <v>875</v>
      </c>
    </row>
    <row r="582" spans="17:17" x14ac:dyDescent="0.2">
      <c r="Q582" t="s">
        <v>876</v>
      </c>
    </row>
    <row r="583" spans="17:17" x14ac:dyDescent="0.2">
      <c r="Q583" t="s">
        <v>877</v>
      </c>
    </row>
    <row r="584" spans="17:17" x14ac:dyDescent="0.2">
      <c r="Q584" t="s">
        <v>878</v>
      </c>
    </row>
    <row r="585" spans="17:17" x14ac:dyDescent="0.2">
      <c r="Q585" t="s">
        <v>879</v>
      </c>
    </row>
    <row r="586" spans="17:17" x14ac:dyDescent="0.2">
      <c r="Q586" t="s">
        <v>880</v>
      </c>
    </row>
    <row r="587" spans="17:17" x14ac:dyDescent="0.2">
      <c r="Q587" t="s">
        <v>881</v>
      </c>
    </row>
    <row r="588" spans="17:17" x14ac:dyDescent="0.2">
      <c r="Q588" t="s">
        <v>882</v>
      </c>
    </row>
    <row r="589" spans="17:17" x14ac:dyDescent="0.2">
      <c r="Q589" t="s">
        <v>883</v>
      </c>
    </row>
    <row r="590" spans="17:17" x14ac:dyDescent="0.2">
      <c r="Q590" t="s">
        <v>884</v>
      </c>
    </row>
    <row r="591" spans="17:17" x14ac:dyDescent="0.2">
      <c r="Q591" t="s">
        <v>885</v>
      </c>
    </row>
    <row r="592" spans="17:17" x14ac:dyDescent="0.2">
      <c r="Q592" t="s">
        <v>886</v>
      </c>
    </row>
    <row r="593" spans="17:17" x14ac:dyDescent="0.2">
      <c r="Q593" t="s">
        <v>887</v>
      </c>
    </row>
    <row r="594" spans="17:17" x14ac:dyDescent="0.2">
      <c r="Q594" t="s">
        <v>888</v>
      </c>
    </row>
    <row r="595" spans="17:17" x14ac:dyDescent="0.2">
      <c r="Q595" t="s">
        <v>889</v>
      </c>
    </row>
    <row r="596" spans="17:17" x14ac:dyDescent="0.2">
      <c r="Q596" t="s">
        <v>890</v>
      </c>
    </row>
    <row r="597" spans="17:17" x14ac:dyDescent="0.2">
      <c r="Q597" t="s">
        <v>891</v>
      </c>
    </row>
    <row r="598" spans="17:17" x14ac:dyDescent="0.2">
      <c r="Q598" t="s">
        <v>892</v>
      </c>
    </row>
    <row r="599" spans="17:17" x14ac:dyDescent="0.2">
      <c r="Q599" t="s">
        <v>893</v>
      </c>
    </row>
    <row r="600" spans="17:17" x14ac:dyDescent="0.2">
      <c r="Q600" t="s">
        <v>894</v>
      </c>
    </row>
    <row r="601" spans="17:17" x14ac:dyDescent="0.2">
      <c r="Q601" t="s">
        <v>895</v>
      </c>
    </row>
    <row r="602" spans="17:17" x14ac:dyDescent="0.2">
      <c r="Q602" t="s">
        <v>896</v>
      </c>
    </row>
    <row r="603" spans="17:17" x14ac:dyDescent="0.2">
      <c r="Q603" t="s">
        <v>897</v>
      </c>
    </row>
    <row r="604" spans="17:17" x14ac:dyDescent="0.2">
      <c r="Q604" t="s">
        <v>898</v>
      </c>
    </row>
    <row r="605" spans="17:17" x14ac:dyDescent="0.2">
      <c r="Q605" t="s">
        <v>899</v>
      </c>
    </row>
    <row r="606" spans="17:17" x14ac:dyDescent="0.2">
      <c r="Q606" t="s">
        <v>900</v>
      </c>
    </row>
    <row r="607" spans="17:17" x14ac:dyDescent="0.2">
      <c r="Q607" t="s">
        <v>901</v>
      </c>
    </row>
    <row r="608" spans="17:17" x14ac:dyDescent="0.2">
      <c r="Q608" t="s">
        <v>902</v>
      </c>
    </row>
    <row r="609" spans="17:17" x14ac:dyDescent="0.2">
      <c r="Q609" t="s">
        <v>903</v>
      </c>
    </row>
    <row r="610" spans="17:17" x14ac:dyDescent="0.2">
      <c r="Q610" t="s">
        <v>904</v>
      </c>
    </row>
    <row r="611" spans="17:17" x14ac:dyDescent="0.2">
      <c r="Q611" t="s">
        <v>905</v>
      </c>
    </row>
    <row r="612" spans="17:17" x14ac:dyDescent="0.2">
      <c r="Q612" t="s">
        <v>906</v>
      </c>
    </row>
    <row r="613" spans="17:17" x14ac:dyDescent="0.2">
      <c r="Q613" t="s">
        <v>907</v>
      </c>
    </row>
    <row r="614" spans="17:17" x14ac:dyDescent="0.2">
      <c r="Q614" t="s">
        <v>908</v>
      </c>
    </row>
    <row r="615" spans="17:17" x14ac:dyDescent="0.2">
      <c r="Q615" t="s">
        <v>909</v>
      </c>
    </row>
    <row r="616" spans="17:17" x14ac:dyDescent="0.2">
      <c r="Q616" t="s">
        <v>910</v>
      </c>
    </row>
    <row r="617" spans="17:17" x14ac:dyDescent="0.2">
      <c r="Q617" t="s">
        <v>911</v>
      </c>
    </row>
    <row r="618" spans="17:17" x14ac:dyDescent="0.2">
      <c r="Q618" t="s">
        <v>912</v>
      </c>
    </row>
    <row r="619" spans="17:17" x14ac:dyDescent="0.2">
      <c r="Q619" t="s">
        <v>913</v>
      </c>
    </row>
    <row r="620" spans="17:17" x14ac:dyDescent="0.2">
      <c r="Q620" t="s">
        <v>914</v>
      </c>
    </row>
    <row r="621" spans="17:17" x14ac:dyDescent="0.2">
      <c r="Q621" t="s">
        <v>915</v>
      </c>
    </row>
    <row r="622" spans="17:17" x14ac:dyDescent="0.2">
      <c r="Q622" t="s">
        <v>916</v>
      </c>
    </row>
    <row r="623" spans="17:17" x14ac:dyDescent="0.2">
      <c r="Q623" t="s">
        <v>917</v>
      </c>
    </row>
    <row r="624" spans="17:17" x14ac:dyDescent="0.2">
      <c r="Q624" t="s">
        <v>918</v>
      </c>
    </row>
    <row r="625" spans="17:17" x14ac:dyDescent="0.2">
      <c r="Q625" t="s">
        <v>919</v>
      </c>
    </row>
    <row r="626" spans="17:17" x14ac:dyDescent="0.2">
      <c r="Q626" t="s">
        <v>920</v>
      </c>
    </row>
    <row r="627" spans="17:17" x14ac:dyDescent="0.2">
      <c r="Q627" t="s">
        <v>921</v>
      </c>
    </row>
    <row r="628" spans="17:17" x14ac:dyDescent="0.2">
      <c r="Q628" t="s">
        <v>922</v>
      </c>
    </row>
    <row r="629" spans="17:17" x14ac:dyDescent="0.2">
      <c r="Q629" t="s">
        <v>923</v>
      </c>
    </row>
    <row r="630" spans="17:17" x14ac:dyDescent="0.2">
      <c r="Q630" t="s">
        <v>924</v>
      </c>
    </row>
    <row r="631" spans="17:17" x14ac:dyDescent="0.2">
      <c r="Q631" t="s">
        <v>925</v>
      </c>
    </row>
    <row r="632" spans="17:17" x14ac:dyDescent="0.2">
      <c r="Q632" t="s">
        <v>269</v>
      </c>
    </row>
    <row r="633" spans="17:17" x14ac:dyDescent="0.2">
      <c r="Q633" t="s">
        <v>926</v>
      </c>
    </row>
    <row r="634" spans="17:17" x14ac:dyDescent="0.2">
      <c r="Q634" t="s">
        <v>927</v>
      </c>
    </row>
    <row r="635" spans="17:17" x14ac:dyDescent="0.2">
      <c r="Q635" t="s">
        <v>928</v>
      </c>
    </row>
    <row r="636" spans="17:17" x14ac:dyDescent="0.2">
      <c r="Q636" t="s">
        <v>929</v>
      </c>
    </row>
    <row r="637" spans="17:17" x14ac:dyDescent="0.2">
      <c r="Q637" t="s">
        <v>930</v>
      </c>
    </row>
    <row r="638" spans="17:17" x14ac:dyDescent="0.2">
      <c r="Q638" t="s">
        <v>931</v>
      </c>
    </row>
    <row r="639" spans="17:17" x14ac:dyDescent="0.2">
      <c r="Q639" t="s">
        <v>932</v>
      </c>
    </row>
    <row r="640" spans="17:17" x14ac:dyDescent="0.2">
      <c r="Q640" t="s">
        <v>933</v>
      </c>
    </row>
    <row r="641" spans="17:17" x14ac:dyDescent="0.2">
      <c r="Q641" t="s">
        <v>934</v>
      </c>
    </row>
    <row r="642" spans="17:17" x14ac:dyDescent="0.2">
      <c r="Q642" t="s">
        <v>935</v>
      </c>
    </row>
    <row r="643" spans="17:17" x14ac:dyDescent="0.2">
      <c r="Q643" t="s">
        <v>936</v>
      </c>
    </row>
    <row r="644" spans="17:17" x14ac:dyDescent="0.2">
      <c r="Q644" t="s">
        <v>937</v>
      </c>
    </row>
    <row r="645" spans="17:17" x14ac:dyDescent="0.2">
      <c r="Q645" t="s">
        <v>938</v>
      </c>
    </row>
    <row r="646" spans="17:17" x14ac:dyDescent="0.2">
      <c r="Q646" t="s">
        <v>939</v>
      </c>
    </row>
    <row r="647" spans="17:17" x14ac:dyDescent="0.2">
      <c r="Q647" t="s">
        <v>940</v>
      </c>
    </row>
    <row r="648" spans="17:17" x14ac:dyDescent="0.2">
      <c r="Q648" t="s">
        <v>941</v>
      </c>
    </row>
    <row r="649" spans="17:17" x14ac:dyDescent="0.2">
      <c r="Q649" t="s">
        <v>942</v>
      </c>
    </row>
    <row r="650" spans="17:17" x14ac:dyDescent="0.2">
      <c r="Q650" t="s">
        <v>943</v>
      </c>
    </row>
    <row r="651" spans="17:17" x14ac:dyDescent="0.2">
      <c r="Q651" t="s">
        <v>944</v>
      </c>
    </row>
    <row r="652" spans="17:17" x14ac:dyDescent="0.2">
      <c r="Q652" t="s">
        <v>945</v>
      </c>
    </row>
    <row r="653" spans="17:17" x14ac:dyDescent="0.2">
      <c r="Q653" t="s">
        <v>946</v>
      </c>
    </row>
    <row r="654" spans="17:17" x14ac:dyDescent="0.2">
      <c r="Q654" t="s">
        <v>947</v>
      </c>
    </row>
    <row r="655" spans="17:17" x14ac:dyDescent="0.2">
      <c r="Q655" t="s">
        <v>948</v>
      </c>
    </row>
    <row r="656" spans="17:17" x14ac:dyDescent="0.2">
      <c r="Q656" t="s">
        <v>949</v>
      </c>
    </row>
    <row r="657" spans="17:17" x14ac:dyDescent="0.2">
      <c r="Q657" t="s">
        <v>950</v>
      </c>
    </row>
    <row r="658" spans="17:17" x14ac:dyDescent="0.2">
      <c r="Q658" t="s">
        <v>951</v>
      </c>
    </row>
    <row r="659" spans="17:17" x14ac:dyDescent="0.2">
      <c r="Q659" t="s">
        <v>952</v>
      </c>
    </row>
    <row r="660" spans="17:17" x14ac:dyDescent="0.2">
      <c r="Q660" t="s">
        <v>953</v>
      </c>
    </row>
    <row r="661" spans="17:17" x14ac:dyDescent="0.2">
      <c r="Q661" t="s">
        <v>954</v>
      </c>
    </row>
    <row r="662" spans="17:17" x14ac:dyDescent="0.2">
      <c r="Q662" t="s">
        <v>955</v>
      </c>
    </row>
    <row r="663" spans="17:17" x14ac:dyDescent="0.2">
      <c r="Q663" t="s">
        <v>956</v>
      </c>
    </row>
    <row r="664" spans="17:17" x14ac:dyDescent="0.2">
      <c r="Q664" t="s">
        <v>957</v>
      </c>
    </row>
    <row r="665" spans="17:17" x14ac:dyDescent="0.2">
      <c r="Q665" t="s">
        <v>958</v>
      </c>
    </row>
    <row r="666" spans="17:17" x14ac:dyDescent="0.2">
      <c r="Q666" t="s">
        <v>959</v>
      </c>
    </row>
    <row r="667" spans="17:17" x14ac:dyDescent="0.2">
      <c r="Q667" t="s">
        <v>960</v>
      </c>
    </row>
    <row r="668" spans="17:17" x14ac:dyDescent="0.2">
      <c r="Q668" t="s">
        <v>961</v>
      </c>
    </row>
    <row r="669" spans="17:17" x14ac:dyDescent="0.2">
      <c r="Q669" t="s">
        <v>962</v>
      </c>
    </row>
    <row r="670" spans="17:17" x14ac:dyDescent="0.2">
      <c r="Q670" t="s">
        <v>963</v>
      </c>
    </row>
    <row r="671" spans="17:17" x14ac:dyDescent="0.2">
      <c r="Q671" t="s">
        <v>964</v>
      </c>
    </row>
    <row r="672" spans="17:17" x14ac:dyDescent="0.2">
      <c r="Q672" t="s">
        <v>87</v>
      </c>
    </row>
    <row r="673" spans="17:17" x14ac:dyDescent="0.2">
      <c r="Q673" t="s">
        <v>965</v>
      </c>
    </row>
    <row r="674" spans="17:17" x14ac:dyDescent="0.2">
      <c r="Q674" t="s">
        <v>966</v>
      </c>
    </row>
    <row r="675" spans="17:17" x14ac:dyDescent="0.2">
      <c r="Q675" t="s">
        <v>967</v>
      </c>
    </row>
    <row r="676" spans="17:17" x14ac:dyDescent="0.2">
      <c r="Q676" t="s">
        <v>968</v>
      </c>
    </row>
    <row r="677" spans="17:17" x14ac:dyDescent="0.2">
      <c r="Q677" t="s">
        <v>969</v>
      </c>
    </row>
    <row r="678" spans="17:17" x14ac:dyDescent="0.2">
      <c r="Q678" t="s">
        <v>970</v>
      </c>
    </row>
    <row r="679" spans="17:17" x14ac:dyDescent="0.2">
      <c r="Q679" t="s">
        <v>971</v>
      </c>
    </row>
    <row r="680" spans="17:17" x14ac:dyDescent="0.2">
      <c r="Q680" t="s">
        <v>972</v>
      </c>
    </row>
    <row r="681" spans="17:17" x14ac:dyDescent="0.2">
      <c r="Q681" t="s">
        <v>973</v>
      </c>
    </row>
    <row r="682" spans="17:17" x14ac:dyDescent="0.2">
      <c r="Q682" t="s">
        <v>974</v>
      </c>
    </row>
    <row r="683" spans="17:17" x14ac:dyDescent="0.2">
      <c r="Q683" t="s">
        <v>975</v>
      </c>
    </row>
    <row r="684" spans="17:17" x14ac:dyDescent="0.2">
      <c r="Q684" t="s">
        <v>976</v>
      </c>
    </row>
    <row r="685" spans="17:17" x14ac:dyDescent="0.2">
      <c r="Q685" t="s">
        <v>977</v>
      </c>
    </row>
    <row r="686" spans="17:17" x14ac:dyDescent="0.2">
      <c r="Q686" t="s">
        <v>978</v>
      </c>
    </row>
    <row r="687" spans="17:17" x14ac:dyDescent="0.2">
      <c r="Q687" t="s">
        <v>979</v>
      </c>
    </row>
    <row r="688" spans="17:17" x14ac:dyDescent="0.2">
      <c r="Q688" t="s">
        <v>980</v>
      </c>
    </row>
    <row r="689" spans="17:17" x14ac:dyDescent="0.2">
      <c r="Q689" t="s">
        <v>981</v>
      </c>
    </row>
    <row r="690" spans="17:17" x14ac:dyDescent="0.2">
      <c r="Q690" t="s">
        <v>982</v>
      </c>
    </row>
    <row r="691" spans="17:17" x14ac:dyDescent="0.2">
      <c r="Q691" t="s">
        <v>983</v>
      </c>
    </row>
    <row r="692" spans="17:17" x14ac:dyDescent="0.2">
      <c r="Q692" t="s">
        <v>984</v>
      </c>
    </row>
    <row r="693" spans="17:17" x14ac:dyDescent="0.2">
      <c r="Q693" t="s">
        <v>985</v>
      </c>
    </row>
    <row r="694" spans="17:17" x14ac:dyDescent="0.2">
      <c r="Q694" t="s">
        <v>986</v>
      </c>
    </row>
    <row r="695" spans="17:17" x14ac:dyDescent="0.2">
      <c r="Q695" t="s">
        <v>987</v>
      </c>
    </row>
    <row r="696" spans="17:17" x14ac:dyDescent="0.2">
      <c r="Q696" t="s">
        <v>988</v>
      </c>
    </row>
    <row r="697" spans="17:17" x14ac:dyDescent="0.2">
      <c r="Q697" t="s">
        <v>989</v>
      </c>
    </row>
    <row r="698" spans="17:17" x14ac:dyDescent="0.2">
      <c r="Q698" t="s">
        <v>990</v>
      </c>
    </row>
    <row r="699" spans="17:17" x14ac:dyDescent="0.2">
      <c r="Q699" t="s">
        <v>991</v>
      </c>
    </row>
    <row r="700" spans="17:17" x14ac:dyDescent="0.2">
      <c r="Q700" t="s">
        <v>992</v>
      </c>
    </row>
    <row r="701" spans="17:17" x14ac:dyDescent="0.2">
      <c r="Q701" t="s">
        <v>993</v>
      </c>
    </row>
    <row r="702" spans="17:17" x14ac:dyDescent="0.2">
      <c r="Q702" t="s">
        <v>994</v>
      </c>
    </row>
    <row r="703" spans="17:17" x14ac:dyDescent="0.2">
      <c r="Q703" t="s">
        <v>995</v>
      </c>
    </row>
    <row r="704" spans="17:17" x14ac:dyDescent="0.2">
      <c r="Q704" t="s">
        <v>996</v>
      </c>
    </row>
    <row r="705" spans="17:17" x14ac:dyDescent="0.2">
      <c r="Q705" t="s">
        <v>997</v>
      </c>
    </row>
    <row r="706" spans="17:17" x14ac:dyDescent="0.2">
      <c r="Q706" t="s">
        <v>998</v>
      </c>
    </row>
    <row r="707" spans="17:17" x14ac:dyDescent="0.2">
      <c r="Q707" t="s">
        <v>999</v>
      </c>
    </row>
    <row r="708" spans="17:17" x14ac:dyDescent="0.2">
      <c r="Q708" t="s">
        <v>1000</v>
      </c>
    </row>
    <row r="709" spans="17:17" x14ac:dyDescent="0.2">
      <c r="Q709" t="s">
        <v>1001</v>
      </c>
    </row>
    <row r="710" spans="17:17" x14ac:dyDescent="0.2">
      <c r="Q710" t="s">
        <v>1002</v>
      </c>
    </row>
    <row r="711" spans="17:17" x14ac:dyDescent="0.2">
      <c r="Q711" t="s">
        <v>1003</v>
      </c>
    </row>
    <row r="712" spans="17:17" x14ac:dyDescent="0.2">
      <c r="Q712" t="s">
        <v>1004</v>
      </c>
    </row>
    <row r="713" spans="17:17" x14ac:dyDescent="0.2">
      <c r="Q713" t="s">
        <v>1005</v>
      </c>
    </row>
    <row r="714" spans="17:17" x14ac:dyDescent="0.2">
      <c r="Q714" t="s">
        <v>1006</v>
      </c>
    </row>
    <row r="715" spans="17:17" x14ac:dyDescent="0.2">
      <c r="Q715" t="s">
        <v>1007</v>
      </c>
    </row>
    <row r="716" spans="17:17" x14ac:dyDescent="0.2">
      <c r="Q716" t="s">
        <v>1008</v>
      </c>
    </row>
    <row r="717" spans="17:17" x14ac:dyDescent="0.2">
      <c r="Q717" t="s">
        <v>1009</v>
      </c>
    </row>
    <row r="718" spans="17:17" x14ac:dyDescent="0.2">
      <c r="Q718" t="s">
        <v>1010</v>
      </c>
    </row>
    <row r="719" spans="17:17" x14ac:dyDescent="0.2">
      <c r="Q719" t="s">
        <v>1011</v>
      </c>
    </row>
    <row r="720" spans="17:17" x14ac:dyDescent="0.2">
      <c r="Q720" t="s">
        <v>1012</v>
      </c>
    </row>
    <row r="721" spans="17:17" x14ac:dyDescent="0.2">
      <c r="Q721" t="s">
        <v>1013</v>
      </c>
    </row>
    <row r="722" spans="17:17" x14ac:dyDescent="0.2">
      <c r="Q722" t="s">
        <v>1014</v>
      </c>
    </row>
    <row r="723" spans="17:17" x14ac:dyDescent="0.2">
      <c r="Q723" t="s">
        <v>1015</v>
      </c>
    </row>
    <row r="724" spans="17:17" x14ac:dyDescent="0.2">
      <c r="Q724" t="s">
        <v>1016</v>
      </c>
    </row>
    <row r="725" spans="17:17" x14ac:dyDescent="0.2">
      <c r="Q725" t="s">
        <v>1017</v>
      </c>
    </row>
    <row r="726" spans="17:17" x14ac:dyDescent="0.2">
      <c r="Q726" t="s">
        <v>1018</v>
      </c>
    </row>
    <row r="727" spans="17:17" x14ac:dyDescent="0.2">
      <c r="Q727" t="s">
        <v>1019</v>
      </c>
    </row>
    <row r="728" spans="17:17" x14ac:dyDescent="0.2">
      <c r="Q728" t="s">
        <v>1020</v>
      </c>
    </row>
    <row r="729" spans="17:17" x14ac:dyDescent="0.2">
      <c r="Q729" t="s">
        <v>1021</v>
      </c>
    </row>
    <row r="730" spans="17:17" x14ac:dyDescent="0.2">
      <c r="Q730" t="s">
        <v>1022</v>
      </c>
    </row>
    <row r="731" spans="17:17" x14ac:dyDescent="0.2">
      <c r="Q731" t="s">
        <v>1023</v>
      </c>
    </row>
    <row r="732" spans="17:17" x14ac:dyDescent="0.2">
      <c r="Q732" t="s">
        <v>1024</v>
      </c>
    </row>
    <row r="733" spans="17:17" x14ac:dyDescent="0.2">
      <c r="Q733" t="s">
        <v>1025</v>
      </c>
    </row>
    <row r="734" spans="17:17" x14ac:dyDescent="0.2">
      <c r="Q734" t="s">
        <v>1026</v>
      </c>
    </row>
    <row r="735" spans="17:17" x14ac:dyDescent="0.2">
      <c r="Q735" t="s">
        <v>1027</v>
      </c>
    </row>
    <row r="736" spans="17:17" x14ac:dyDescent="0.2">
      <c r="Q736" t="s">
        <v>1028</v>
      </c>
    </row>
    <row r="737" spans="17:17" x14ac:dyDescent="0.2">
      <c r="Q737" t="s">
        <v>1029</v>
      </c>
    </row>
    <row r="738" spans="17:17" x14ac:dyDescent="0.2">
      <c r="Q738" t="s">
        <v>1030</v>
      </c>
    </row>
    <row r="739" spans="17:17" x14ac:dyDescent="0.2">
      <c r="Q739" t="s">
        <v>1031</v>
      </c>
    </row>
    <row r="740" spans="17:17" x14ac:dyDescent="0.2">
      <c r="Q740" t="s">
        <v>1032</v>
      </c>
    </row>
    <row r="741" spans="17:17" x14ac:dyDescent="0.2">
      <c r="Q741" t="s">
        <v>1033</v>
      </c>
    </row>
    <row r="742" spans="17:17" x14ac:dyDescent="0.2">
      <c r="Q742" t="s">
        <v>1034</v>
      </c>
    </row>
    <row r="743" spans="17:17" x14ac:dyDescent="0.2">
      <c r="Q743" t="s">
        <v>1035</v>
      </c>
    </row>
    <row r="744" spans="17:17" x14ac:dyDescent="0.2">
      <c r="Q744" t="s">
        <v>1036</v>
      </c>
    </row>
    <row r="745" spans="17:17" x14ac:dyDescent="0.2">
      <c r="Q745" t="s">
        <v>1037</v>
      </c>
    </row>
    <row r="746" spans="17:17" x14ac:dyDescent="0.2">
      <c r="Q746" t="s">
        <v>1038</v>
      </c>
    </row>
    <row r="747" spans="17:17" x14ac:dyDescent="0.2">
      <c r="Q747" t="s">
        <v>1039</v>
      </c>
    </row>
    <row r="748" spans="17:17" x14ac:dyDescent="0.2">
      <c r="Q748" t="s">
        <v>1040</v>
      </c>
    </row>
    <row r="749" spans="17:17" x14ac:dyDescent="0.2">
      <c r="Q749" t="s">
        <v>1041</v>
      </c>
    </row>
    <row r="750" spans="17:17" x14ac:dyDescent="0.2">
      <c r="Q750" t="s">
        <v>1042</v>
      </c>
    </row>
    <row r="751" spans="17:17" x14ac:dyDescent="0.2">
      <c r="Q751" t="s">
        <v>1043</v>
      </c>
    </row>
    <row r="752" spans="17:17" x14ac:dyDescent="0.2">
      <c r="Q752" t="s">
        <v>1044</v>
      </c>
    </row>
    <row r="753" spans="17:17" x14ac:dyDescent="0.2">
      <c r="Q753" t="s">
        <v>1045</v>
      </c>
    </row>
    <row r="754" spans="17:17" x14ac:dyDescent="0.2">
      <c r="Q754" t="s">
        <v>1046</v>
      </c>
    </row>
    <row r="755" spans="17:17" x14ac:dyDescent="0.2">
      <c r="Q755" t="s">
        <v>1047</v>
      </c>
    </row>
    <row r="756" spans="17:17" x14ac:dyDescent="0.2">
      <c r="Q756" t="s">
        <v>1048</v>
      </c>
    </row>
    <row r="757" spans="17:17" x14ac:dyDescent="0.2">
      <c r="Q757" t="s">
        <v>1049</v>
      </c>
    </row>
    <row r="758" spans="17:17" x14ac:dyDescent="0.2">
      <c r="Q758" t="s">
        <v>1050</v>
      </c>
    </row>
    <row r="759" spans="17:17" x14ac:dyDescent="0.2">
      <c r="Q759" t="s">
        <v>1051</v>
      </c>
    </row>
    <row r="760" spans="17:17" x14ac:dyDescent="0.2">
      <c r="Q760" t="s">
        <v>1052</v>
      </c>
    </row>
    <row r="761" spans="17:17" x14ac:dyDescent="0.2">
      <c r="Q761" t="s">
        <v>1053</v>
      </c>
    </row>
    <row r="762" spans="17:17" x14ac:dyDescent="0.2">
      <c r="Q762" t="s">
        <v>1054</v>
      </c>
    </row>
    <row r="763" spans="17:17" x14ac:dyDescent="0.2">
      <c r="Q763" t="s">
        <v>1055</v>
      </c>
    </row>
    <row r="764" spans="17:17" x14ac:dyDescent="0.2">
      <c r="Q764" t="s">
        <v>1056</v>
      </c>
    </row>
    <row r="765" spans="17:17" x14ac:dyDescent="0.2">
      <c r="Q765" t="s">
        <v>1057</v>
      </c>
    </row>
    <row r="766" spans="17:17" x14ac:dyDescent="0.2">
      <c r="Q766" t="s">
        <v>1058</v>
      </c>
    </row>
    <row r="767" spans="17:17" x14ac:dyDescent="0.2">
      <c r="Q767" t="s">
        <v>1059</v>
      </c>
    </row>
    <row r="768" spans="17:17" x14ac:dyDescent="0.2">
      <c r="Q768" t="s">
        <v>1060</v>
      </c>
    </row>
    <row r="769" spans="17:17" x14ac:dyDescent="0.2">
      <c r="Q769" t="s">
        <v>1061</v>
      </c>
    </row>
    <row r="770" spans="17:17" x14ac:dyDescent="0.2">
      <c r="Q770" t="s">
        <v>1062</v>
      </c>
    </row>
    <row r="771" spans="17:17" x14ac:dyDescent="0.2">
      <c r="Q771" t="s">
        <v>1063</v>
      </c>
    </row>
    <row r="772" spans="17:17" x14ac:dyDescent="0.2">
      <c r="Q772" t="s">
        <v>1064</v>
      </c>
    </row>
    <row r="773" spans="17:17" x14ac:dyDescent="0.2">
      <c r="Q773" t="s">
        <v>1065</v>
      </c>
    </row>
    <row r="774" spans="17:17" x14ac:dyDescent="0.2">
      <c r="Q774" t="s">
        <v>1066</v>
      </c>
    </row>
    <row r="775" spans="17:17" x14ac:dyDescent="0.2">
      <c r="Q775" t="s">
        <v>1067</v>
      </c>
    </row>
    <row r="776" spans="17:17" x14ac:dyDescent="0.2">
      <c r="Q776" t="s">
        <v>1068</v>
      </c>
    </row>
    <row r="777" spans="17:17" x14ac:dyDescent="0.2">
      <c r="Q777" t="s">
        <v>1069</v>
      </c>
    </row>
    <row r="778" spans="17:17" x14ac:dyDescent="0.2">
      <c r="Q778" t="s">
        <v>1070</v>
      </c>
    </row>
    <row r="779" spans="17:17" x14ac:dyDescent="0.2">
      <c r="Q779" t="s">
        <v>1071</v>
      </c>
    </row>
    <row r="780" spans="17:17" x14ac:dyDescent="0.2">
      <c r="Q780" t="s">
        <v>1072</v>
      </c>
    </row>
    <row r="781" spans="17:17" x14ac:dyDescent="0.2">
      <c r="Q781" t="s">
        <v>1073</v>
      </c>
    </row>
    <row r="782" spans="17:17" x14ac:dyDescent="0.2">
      <c r="Q782" t="s">
        <v>1074</v>
      </c>
    </row>
    <row r="783" spans="17:17" x14ac:dyDescent="0.2">
      <c r="Q783" t="s">
        <v>1075</v>
      </c>
    </row>
    <row r="784" spans="17:17" x14ac:dyDescent="0.2">
      <c r="Q784" t="s">
        <v>1076</v>
      </c>
    </row>
    <row r="785" spans="17:17" x14ac:dyDescent="0.2">
      <c r="Q785" t="s">
        <v>1077</v>
      </c>
    </row>
    <row r="786" spans="17:17" x14ac:dyDescent="0.2">
      <c r="Q786" t="s">
        <v>1078</v>
      </c>
    </row>
    <row r="787" spans="17:17" x14ac:dyDescent="0.2">
      <c r="Q787" t="s">
        <v>1079</v>
      </c>
    </row>
    <row r="788" spans="17:17" x14ac:dyDescent="0.2">
      <c r="Q788" t="s">
        <v>1080</v>
      </c>
    </row>
    <row r="789" spans="17:17" x14ac:dyDescent="0.2">
      <c r="Q789" t="s">
        <v>1081</v>
      </c>
    </row>
    <row r="790" spans="17:17" x14ac:dyDescent="0.2">
      <c r="Q790" t="s">
        <v>1082</v>
      </c>
    </row>
    <row r="791" spans="17:17" x14ac:dyDescent="0.2">
      <c r="Q791" t="s">
        <v>1083</v>
      </c>
    </row>
    <row r="792" spans="17:17" x14ac:dyDescent="0.2">
      <c r="Q792" t="s">
        <v>1084</v>
      </c>
    </row>
    <row r="793" spans="17:17" x14ac:dyDescent="0.2">
      <c r="Q793" t="s">
        <v>1085</v>
      </c>
    </row>
    <row r="794" spans="17:17" x14ac:dyDescent="0.2">
      <c r="Q794" t="s">
        <v>1086</v>
      </c>
    </row>
    <row r="795" spans="17:17" x14ac:dyDescent="0.2">
      <c r="Q795" t="s">
        <v>1087</v>
      </c>
    </row>
    <row r="796" spans="17:17" x14ac:dyDescent="0.2">
      <c r="Q796" t="s">
        <v>1088</v>
      </c>
    </row>
    <row r="797" spans="17:17" x14ac:dyDescent="0.2">
      <c r="Q797" t="s">
        <v>1089</v>
      </c>
    </row>
    <row r="798" spans="17:17" x14ac:dyDescent="0.2">
      <c r="Q798" t="s">
        <v>1090</v>
      </c>
    </row>
    <row r="799" spans="17:17" x14ac:dyDescent="0.2">
      <c r="Q799" t="s">
        <v>1091</v>
      </c>
    </row>
    <row r="800" spans="17:17" x14ac:dyDescent="0.2">
      <c r="Q800" t="s">
        <v>1092</v>
      </c>
    </row>
    <row r="801" spans="17:17" x14ac:dyDescent="0.2">
      <c r="Q801" t="s">
        <v>1093</v>
      </c>
    </row>
    <row r="802" spans="17:17" x14ac:dyDescent="0.2">
      <c r="Q802" t="s">
        <v>1094</v>
      </c>
    </row>
    <row r="803" spans="17:17" x14ac:dyDescent="0.2">
      <c r="Q803" t="s">
        <v>1095</v>
      </c>
    </row>
    <row r="804" spans="17:17" x14ac:dyDescent="0.2">
      <c r="Q804" t="s">
        <v>1096</v>
      </c>
    </row>
    <row r="805" spans="17:17" x14ac:dyDescent="0.2">
      <c r="Q805" t="s">
        <v>1097</v>
      </c>
    </row>
    <row r="806" spans="17:17" x14ac:dyDescent="0.2">
      <c r="Q806" t="s">
        <v>1098</v>
      </c>
    </row>
    <row r="807" spans="17:17" x14ac:dyDescent="0.2">
      <c r="Q807" t="s">
        <v>1099</v>
      </c>
    </row>
    <row r="808" spans="17:17" x14ac:dyDescent="0.2">
      <c r="Q808" t="s">
        <v>1100</v>
      </c>
    </row>
    <row r="809" spans="17:17" x14ac:dyDescent="0.2">
      <c r="Q809" t="s">
        <v>1101</v>
      </c>
    </row>
    <row r="810" spans="17:17" x14ac:dyDescent="0.2">
      <c r="Q810" t="s">
        <v>1102</v>
      </c>
    </row>
    <row r="811" spans="17:17" x14ac:dyDescent="0.2">
      <c r="Q811" t="s">
        <v>1103</v>
      </c>
    </row>
    <row r="812" spans="17:17" x14ac:dyDescent="0.2">
      <c r="Q812" t="s">
        <v>1104</v>
      </c>
    </row>
    <row r="813" spans="17:17" x14ac:dyDescent="0.2">
      <c r="Q813" t="s">
        <v>1105</v>
      </c>
    </row>
    <row r="814" spans="17:17" x14ac:dyDescent="0.2">
      <c r="Q814" t="s">
        <v>1106</v>
      </c>
    </row>
    <row r="815" spans="17:17" x14ac:dyDescent="0.2">
      <c r="Q815" t="s">
        <v>1107</v>
      </c>
    </row>
    <row r="816" spans="17:17" x14ac:dyDescent="0.2">
      <c r="Q816" t="s">
        <v>1108</v>
      </c>
    </row>
    <row r="817" spans="17:17" x14ac:dyDescent="0.2">
      <c r="Q817" t="s">
        <v>284</v>
      </c>
    </row>
    <row r="818" spans="17:17" x14ac:dyDescent="0.2">
      <c r="Q818" t="s">
        <v>1109</v>
      </c>
    </row>
    <row r="819" spans="17:17" x14ac:dyDescent="0.2">
      <c r="Q819" t="s">
        <v>1110</v>
      </c>
    </row>
    <row r="820" spans="17:17" x14ac:dyDescent="0.2">
      <c r="Q820" t="s">
        <v>1111</v>
      </c>
    </row>
    <row r="821" spans="17:17" x14ac:dyDescent="0.2">
      <c r="Q821" t="s">
        <v>1112</v>
      </c>
    </row>
    <row r="822" spans="17:17" x14ac:dyDescent="0.2">
      <c r="Q822" t="s">
        <v>1113</v>
      </c>
    </row>
    <row r="823" spans="17:17" x14ac:dyDescent="0.2">
      <c r="Q823" t="s">
        <v>1114</v>
      </c>
    </row>
    <row r="824" spans="17:17" x14ac:dyDescent="0.2">
      <c r="Q824" t="s">
        <v>1115</v>
      </c>
    </row>
    <row r="825" spans="17:17" x14ac:dyDescent="0.2">
      <c r="Q825" t="s">
        <v>1116</v>
      </c>
    </row>
    <row r="826" spans="17:17" x14ac:dyDescent="0.2">
      <c r="Q826" t="s">
        <v>1117</v>
      </c>
    </row>
    <row r="827" spans="17:17" x14ac:dyDescent="0.2">
      <c r="Q827" t="s">
        <v>1118</v>
      </c>
    </row>
    <row r="828" spans="17:17" x14ac:dyDescent="0.2">
      <c r="Q828" t="s">
        <v>1119</v>
      </c>
    </row>
    <row r="829" spans="17:17" x14ac:dyDescent="0.2">
      <c r="Q829" t="s">
        <v>1120</v>
      </c>
    </row>
    <row r="830" spans="17:17" x14ac:dyDescent="0.2">
      <c r="Q830" t="s">
        <v>1121</v>
      </c>
    </row>
    <row r="831" spans="17:17" x14ac:dyDescent="0.2">
      <c r="Q831" t="s">
        <v>1122</v>
      </c>
    </row>
    <row r="832" spans="17:17" x14ac:dyDescent="0.2">
      <c r="Q832" t="s">
        <v>1123</v>
      </c>
    </row>
    <row r="833" spans="17:17" x14ac:dyDescent="0.2">
      <c r="Q833" t="s">
        <v>1124</v>
      </c>
    </row>
    <row r="834" spans="17:17" x14ac:dyDescent="0.2">
      <c r="Q834" t="s">
        <v>1125</v>
      </c>
    </row>
    <row r="835" spans="17:17" x14ac:dyDescent="0.2">
      <c r="Q835" t="s">
        <v>1126</v>
      </c>
    </row>
    <row r="836" spans="17:17" x14ac:dyDescent="0.2">
      <c r="Q836" t="s">
        <v>1127</v>
      </c>
    </row>
    <row r="837" spans="17:17" x14ac:dyDescent="0.2">
      <c r="Q837" t="s">
        <v>1128</v>
      </c>
    </row>
    <row r="838" spans="17:17" x14ac:dyDescent="0.2">
      <c r="Q838" t="s">
        <v>1129</v>
      </c>
    </row>
    <row r="839" spans="17:17" x14ac:dyDescent="0.2">
      <c r="Q839" t="s">
        <v>1130</v>
      </c>
    </row>
    <row r="840" spans="17:17" x14ac:dyDescent="0.2">
      <c r="Q840" t="s">
        <v>1131</v>
      </c>
    </row>
    <row r="841" spans="17:17" x14ac:dyDescent="0.2">
      <c r="Q841" t="s">
        <v>1132</v>
      </c>
    </row>
    <row r="842" spans="17:17" x14ac:dyDescent="0.2">
      <c r="Q842" t="s">
        <v>1133</v>
      </c>
    </row>
    <row r="843" spans="17:17" x14ac:dyDescent="0.2">
      <c r="Q843" t="s">
        <v>1134</v>
      </c>
    </row>
    <row r="844" spans="17:17" x14ac:dyDescent="0.2">
      <c r="Q844" t="s">
        <v>1135</v>
      </c>
    </row>
    <row r="845" spans="17:17" x14ac:dyDescent="0.2">
      <c r="Q845" t="s">
        <v>1136</v>
      </c>
    </row>
    <row r="846" spans="17:17" x14ac:dyDescent="0.2">
      <c r="Q846" t="s">
        <v>1137</v>
      </c>
    </row>
    <row r="847" spans="17:17" x14ac:dyDescent="0.2">
      <c r="Q847" t="s">
        <v>1138</v>
      </c>
    </row>
    <row r="848" spans="17:17" x14ac:dyDescent="0.2">
      <c r="Q848" t="s">
        <v>1139</v>
      </c>
    </row>
    <row r="849" spans="17:17" x14ac:dyDescent="0.2">
      <c r="Q849" t="s">
        <v>1140</v>
      </c>
    </row>
    <row r="850" spans="17:17" x14ac:dyDescent="0.2">
      <c r="Q850" t="s">
        <v>1141</v>
      </c>
    </row>
    <row r="851" spans="17:17" x14ac:dyDescent="0.2">
      <c r="Q851" t="s">
        <v>1142</v>
      </c>
    </row>
    <row r="852" spans="17:17" x14ac:dyDescent="0.2">
      <c r="Q852" t="s">
        <v>1143</v>
      </c>
    </row>
    <row r="853" spans="17:17" x14ac:dyDescent="0.2">
      <c r="Q853" t="s">
        <v>1144</v>
      </c>
    </row>
    <row r="854" spans="17:17" x14ac:dyDescent="0.2">
      <c r="Q854" t="s">
        <v>1145</v>
      </c>
    </row>
    <row r="855" spans="17:17" x14ac:dyDescent="0.2">
      <c r="Q855" t="s">
        <v>1146</v>
      </c>
    </row>
    <row r="856" spans="17:17" x14ac:dyDescent="0.2">
      <c r="Q856" t="s">
        <v>1147</v>
      </c>
    </row>
    <row r="857" spans="17:17" x14ac:dyDescent="0.2">
      <c r="Q857" t="s">
        <v>1148</v>
      </c>
    </row>
    <row r="858" spans="17:17" x14ac:dyDescent="0.2">
      <c r="Q858" t="s">
        <v>1149</v>
      </c>
    </row>
    <row r="859" spans="17:17" x14ac:dyDescent="0.2">
      <c r="Q859" t="s">
        <v>1150</v>
      </c>
    </row>
    <row r="860" spans="17:17" x14ac:dyDescent="0.2">
      <c r="Q860" t="s">
        <v>1151</v>
      </c>
    </row>
    <row r="861" spans="17:17" x14ac:dyDescent="0.2">
      <c r="Q861" t="s">
        <v>1152</v>
      </c>
    </row>
    <row r="862" spans="17:17" x14ac:dyDescent="0.2">
      <c r="Q862" t="s">
        <v>1153</v>
      </c>
    </row>
    <row r="863" spans="17:17" x14ac:dyDescent="0.2">
      <c r="Q863" t="s">
        <v>1154</v>
      </c>
    </row>
    <row r="864" spans="17:17" x14ac:dyDescent="0.2">
      <c r="Q864" t="s">
        <v>1155</v>
      </c>
    </row>
    <row r="865" spans="17:17" x14ac:dyDescent="0.2">
      <c r="Q865" t="s">
        <v>1156</v>
      </c>
    </row>
    <row r="866" spans="17:17" x14ac:dyDescent="0.2">
      <c r="Q866" t="s">
        <v>1157</v>
      </c>
    </row>
    <row r="867" spans="17:17" x14ac:dyDescent="0.2">
      <c r="Q867" t="s">
        <v>1158</v>
      </c>
    </row>
    <row r="868" spans="17:17" x14ac:dyDescent="0.2">
      <c r="Q868" t="s">
        <v>1159</v>
      </c>
    </row>
    <row r="869" spans="17:17" x14ac:dyDescent="0.2">
      <c r="Q869" t="s">
        <v>1160</v>
      </c>
    </row>
    <row r="870" spans="17:17" x14ac:dyDescent="0.2">
      <c r="Q870" t="s">
        <v>1161</v>
      </c>
    </row>
    <row r="871" spans="17:17" x14ac:dyDescent="0.2">
      <c r="Q871" t="s">
        <v>1162</v>
      </c>
    </row>
    <row r="872" spans="17:17" x14ac:dyDescent="0.2">
      <c r="Q872" t="s">
        <v>1163</v>
      </c>
    </row>
    <row r="873" spans="17:17" x14ac:dyDescent="0.2">
      <c r="Q873" t="s">
        <v>1164</v>
      </c>
    </row>
    <row r="874" spans="17:17" x14ac:dyDescent="0.2">
      <c r="Q874" t="s">
        <v>1165</v>
      </c>
    </row>
    <row r="875" spans="17:17" x14ac:dyDescent="0.2">
      <c r="Q875" t="s">
        <v>1166</v>
      </c>
    </row>
    <row r="876" spans="17:17" x14ac:dyDescent="0.2">
      <c r="Q876" t="s">
        <v>1167</v>
      </c>
    </row>
    <row r="877" spans="17:17" x14ac:dyDescent="0.2">
      <c r="Q877" t="s">
        <v>1168</v>
      </c>
    </row>
    <row r="878" spans="17:17" x14ac:dyDescent="0.2">
      <c r="Q878" t="s">
        <v>1169</v>
      </c>
    </row>
    <row r="879" spans="17:17" x14ac:dyDescent="0.2">
      <c r="Q879" t="s">
        <v>1170</v>
      </c>
    </row>
    <row r="880" spans="17:17" x14ac:dyDescent="0.2">
      <c r="Q880" t="s">
        <v>88</v>
      </c>
    </row>
    <row r="881" spans="17:17" x14ac:dyDescent="0.2">
      <c r="Q881" t="s">
        <v>205</v>
      </c>
    </row>
    <row r="882" spans="17:17" x14ac:dyDescent="0.2">
      <c r="Q882" t="s">
        <v>1171</v>
      </c>
    </row>
    <row r="883" spans="17:17" x14ac:dyDescent="0.2">
      <c r="Q883" t="s">
        <v>1172</v>
      </c>
    </row>
    <row r="884" spans="17:17" x14ac:dyDescent="0.2">
      <c r="Q884" t="s">
        <v>1173</v>
      </c>
    </row>
    <row r="885" spans="17:17" x14ac:dyDescent="0.2">
      <c r="Q885" t="s">
        <v>1174</v>
      </c>
    </row>
    <row r="886" spans="17:17" x14ac:dyDescent="0.2">
      <c r="Q886" t="s">
        <v>1175</v>
      </c>
    </row>
    <row r="887" spans="17:17" x14ac:dyDescent="0.2">
      <c r="Q887" t="s">
        <v>1176</v>
      </c>
    </row>
    <row r="888" spans="17:17" x14ac:dyDescent="0.2">
      <c r="Q888" t="s">
        <v>1177</v>
      </c>
    </row>
    <row r="889" spans="17:17" x14ac:dyDescent="0.2">
      <c r="Q889" t="s">
        <v>1178</v>
      </c>
    </row>
    <row r="890" spans="17:17" x14ac:dyDescent="0.2">
      <c r="Q890" t="s">
        <v>1179</v>
      </c>
    </row>
    <row r="891" spans="17:17" x14ac:dyDescent="0.2">
      <c r="Q891" t="s">
        <v>1180</v>
      </c>
    </row>
    <row r="892" spans="17:17" x14ac:dyDescent="0.2">
      <c r="Q892" t="s">
        <v>1181</v>
      </c>
    </row>
    <row r="893" spans="17:17" x14ac:dyDescent="0.2">
      <c r="Q893" t="s">
        <v>1182</v>
      </c>
    </row>
    <row r="894" spans="17:17" x14ac:dyDescent="0.2">
      <c r="Q894" t="s">
        <v>1183</v>
      </c>
    </row>
    <row r="895" spans="17:17" x14ac:dyDescent="0.2">
      <c r="Q895" t="s">
        <v>1184</v>
      </c>
    </row>
    <row r="896" spans="17:17" x14ac:dyDescent="0.2">
      <c r="Q896" t="s">
        <v>1185</v>
      </c>
    </row>
    <row r="897" spans="17:17" x14ac:dyDescent="0.2">
      <c r="Q897" t="s">
        <v>1186</v>
      </c>
    </row>
    <row r="898" spans="17:17" x14ac:dyDescent="0.2">
      <c r="Q898" t="s">
        <v>1187</v>
      </c>
    </row>
    <row r="899" spans="17:17" x14ac:dyDescent="0.2">
      <c r="Q899" t="s">
        <v>1188</v>
      </c>
    </row>
    <row r="900" spans="17:17" x14ac:dyDescent="0.2">
      <c r="Q900" t="s">
        <v>1189</v>
      </c>
    </row>
    <row r="901" spans="17:17" x14ac:dyDescent="0.2">
      <c r="Q901" t="s">
        <v>1190</v>
      </c>
    </row>
    <row r="902" spans="17:17" x14ac:dyDescent="0.2">
      <c r="Q902" t="s">
        <v>1191</v>
      </c>
    </row>
    <row r="903" spans="17:17" x14ac:dyDescent="0.2">
      <c r="Q903" t="s">
        <v>1192</v>
      </c>
    </row>
    <row r="904" spans="17:17" x14ac:dyDescent="0.2">
      <c r="Q904" t="s">
        <v>1193</v>
      </c>
    </row>
    <row r="905" spans="17:17" x14ac:dyDescent="0.2">
      <c r="Q905" t="s">
        <v>1194</v>
      </c>
    </row>
    <row r="906" spans="17:17" x14ac:dyDescent="0.2">
      <c r="Q906" t="s">
        <v>1195</v>
      </c>
    </row>
    <row r="907" spans="17:17" x14ac:dyDescent="0.2">
      <c r="Q907" t="s">
        <v>1196</v>
      </c>
    </row>
    <row r="908" spans="17:17" x14ac:dyDescent="0.2">
      <c r="Q908" t="s">
        <v>1197</v>
      </c>
    </row>
    <row r="909" spans="17:17" x14ac:dyDescent="0.2">
      <c r="Q909" t="s">
        <v>1198</v>
      </c>
    </row>
    <row r="910" spans="17:17" x14ac:dyDescent="0.2">
      <c r="Q910" t="s">
        <v>1199</v>
      </c>
    </row>
    <row r="911" spans="17:17" x14ac:dyDescent="0.2">
      <c r="Q911" t="s">
        <v>1200</v>
      </c>
    </row>
    <row r="912" spans="17:17" x14ac:dyDescent="0.2">
      <c r="Q912" t="s">
        <v>1201</v>
      </c>
    </row>
    <row r="913" spans="17:17" x14ac:dyDescent="0.2">
      <c r="Q913" t="s">
        <v>1202</v>
      </c>
    </row>
    <row r="914" spans="17:17" x14ac:dyDescent="0.2">
      <c r="Q914" t="s">
        <v>1203</v>
      </c>
    </row>
    <row r="915" spans="17:17" x14ac:dyDescent="0.2">
      <c r="Q915" t="s">
        <v>48</v>
      </c>
    </row>
    <row r="916" spans="17:17" x14ac:dyDescent="0.2">
      <c r="Q916" t="s">
        <v>1204</v>
      </c>
    </row>
    <row r="917" spans="17:17" x14ac:dyDescent="0.2">
      <c r="Q917" t="s">
        <v>1205</v>
      </c>
    </row>
    <row r="918" spans="17:17" x14ac:dyDescent="0.2">
      <c r="Q918" t="s">
        <v>1206</v>
      </c>
    </row>
    <row r="919" spans="17:17" x14ac:dyDescent="0.2">
      <c r="Q919" t="s">
        <v>1207</v>
      </c>
    </row>
    <row r="920" spans="17:17" x14ac:dyDescent="0.2">
      <c r="Q920" t="s">
        <v>1208</v>
      </c>
    </row>
    <row r="921" spans="17:17" x14ac:dyDescent="0.2">
      <c r="Q921" t="s">
        <v>1209</v>
      </c>
    </row>
    <row r="922" spans="17:17" x14ac:dyDescent="0.2">
      <c r="Q922" t="s">
        <v>1210</v>
      </c>
    </row>
    <row r="923" spans="17:17" x14ac:dyDescent="0.2">
      <c r="Q923" t="s">
        <v>1211</v>
      </c>
    </row>
    <row r="924" spans="17:17" x14ac:dyDescent="0.2">
      <c r="Q924" t="s">
        <v>1212</v>
      </c>
    </row>
    <row r="925" spans="17:17" x14ac:dyDescent="0.2">
      <c r="Q925" t="s">
        <v>1213</v>
      </c>
    </row>
    <row r="926" spans="17:17" x14ac:dyDescent="0.2">
      <c r="Q926" t="s">
        <v>1214</v>
      </c>
    </row>
    <row r="927" spans="17:17" x14ac:dyDescent="0.2">
      <c r="Q927" t="s">
        <v>1215</v>
      </c>
    </row>
    <row r="928" spans="17:17" x14ac:dyDescent="0.2">
      <c r="Q928" t="s">
        <v>1216</v>
      </c>
    </row>
    <row r="929" spans="17:17" x14ac:dyDescent="0.2">
      <c r="Q929" t="s">
        <v>1217</v>
      </c>
    </row>
    <row r="930" spans="17:17" x14ac:dyDescent="0.2">
      <c r="Q930" t="s">
        <v>1218</v>
      </c>
    </row>
    <row r="931" spans="17:17" x14ac:dyDescent="0.2">
      <c r="Q931" t="s">
        <v>1219</v>
      </c>
    </row>
    <row r="932" spans="17:17" x14ac:dyDescent="0.2">
      <c r="Q932" t="s">
        <v>1220</v>
      </c>
    </row>
    <row r="933" spans="17:17" x14ac:dyDescent="0.2">
      <c r="Q933" t="s">
        <v>1221</v>
      </c>
    </row>
    <row r="934" spans="17:17" x14ac:dyDescent="0.2">
      <c r="Q934" t="s">
        <v>1222</v>
      </c>
    </row>
    <row r="935" spans="17:17" x14ac:dyDescent="0.2">
      <c r="Q935" t="s">
        <v>1223</v>
      </c>
    </row>
    <row r="936" spans="17:17" x14ac:dyDescent="0.2">
      <c r="Q936" t="s">
        <v>1224</v>
      </c>
    </row>
    <row r="937" spans="17:17" x14ac:dyDescent="0.2">
      <c r="Q937" t="s">
        <v>1225</v>
      </c>
    </row>
    <row r="938" spans="17:17" x14ac:dyDescent="0.2">
      <c r="Q938" t="s">
        <v>1226</v>
      </c>
    </row>
    <row r="939" spans="17:17" x14ac:dyDescent="0.2">
      <c r="Q939" t="s">
        <v>1227</v>
      </c>
    </row>
    <row r="940" spans="17:17" x14ac:dyDescent="0.2">
      <c r="Q940" t="s">
        <v>1228</v>
      </c>
    </row>
    <row r="941" spans="17:17" x14ac:dyDescent="0.2">
      <c r="Q941" t="s">
        <v>1229</v>
      </c>
    </row>
    <row r="942" spans="17:17" x14ac:dyDescent="0.2">
      <c r="Q942" t="s">
        <v>1230</v>
      </c>
    </row>
    <row r="943" spans="17:17" x14ac:dyDescent="0.2">
      <c r="Q943" t="s">
        <v>1231</v>
      </c>
    </row>
    <row r="944" spans="17:17" x14ac:dyDescent="0.2">
      <c r="Q944" t="s">
        <v>1232</v>
      </c>
    </row>
    <row r="945" spans="17:17" x14ac:dyDescent="0.2">
      <c r="Q945" t="s">
        <v>1233</v>
      </c>
    </row>
    <row r="946" spans="17:17" x14ac:dyDescent="0.2">
      <c r="Q946" t="s">
        <v>1234</v>
      </c>
    </row>
    <row r="947" spans="17:17" x14ac:dyDescent="0.2">
      <c r="Q947" t="s">
        <v>1235</v>
      </c>
    </row>
    <row r="948" spans="17:17" x14ac:dyDescent="0.2">
      <c r="Q948" t="s">
        <v>1236</v>
      </c>
    </row>
    <row r="949" spans="17:17" x14ac:dyDescent="0.2">
      <c r="Q949" t="s">
        <v>1237</v>
      </c>
    </row>
    <row r="950" spans="17:17" x14ac:dyDescent="0.2">
      <c r="Q950" t="s">
        <v>1238</v>
      </c>
    </row>
    <row r="951" spans="17:17" x14ac:dyDescent="0.2">
      <c r="Q951" t="s">
        <v>1239</v>
      </c>
    </row>
    <row r="952" spans="17:17" x14ac:dyDescent="0.2">
      <c r="Q952" t="s">
        <v>1240</v>
      </c>
    </row>
    <row r="953" spans="17:17" x14ac:dyDescent="0.2">
      <c r="Q953" t="s">
        <v>1241</v>
      </c>
    </row>
    <row r="954" spans="17:17" x14ac:dyDescent="0.2">
      <c r="Q954" t="s">
        <v>1242</v>
      </c>
    </row>
    <row r="955" spans="17:17" x14ac:dyDescent="0.2">
      <c r="Q955" t="s">
        <v>1243</v>
      </c>
    </row>
    <row r="956" spans="17:17" x14ac:dyDescent="0.2">
      <c r="Q956" t="s">
        <v>1244</v>
      </c>
    </row>
    <row r="957" spans="17:17" x14ac:dyDescent="0.2">
      <c r="Q957" t="s">
        <v>1245</v>
      </c>
    </row>
    <row r="958" spans="17:17" x14ac:dyDescent="0.2">
      <c r="Q958" t="s">
        <v>1246</v>
      </c>
    </row>
    <row r="959" spans="17:17" x14ac:dyDescent="0.2">
      <c r="Q959" t="s">
        <v>1247</v>
      </c>
    </row>
    <row r="960" spans="17:17" x14ac:dyDescent="0.2">
      <c r="Q960" t="s">
        <v>1248</v>
      </c>
    </row>
    <row r="961" spans="17:17" x14ac:dyDescent="0.2">
      <c r="Q961" t="s">
        <v>1249</v>
      </c>
    </row>
    <row r="962" spans="17:17" x14ac:dyDescent="0.2">
      <c r="Q962" t="s">
        <v>1250</v>
      </c>
    </row>
    <row r="963" spans="17:17" x14ac:dyDescent="0.2">
      <c r="Q963" t="s">
        <v>1251</v>
      </c>
    </row>
    <row r="964" spans="17:17" x14ac:dyDescent="0.2">
      <c r="Q964" t="s">
        <v>1252</v>
      </c>
    </row>
    <row r="965" spans="17:17" x14ac:dyDescent="0.2">
      <c r="Q965" t="s">
        <v>1253</v>
      </c>
    </row>
    <row r="966" spans="17:17" x14ac:dyDescent="0.2">
      <c r="Q966" t="s">
        <v>1254</v>
      </c>
    </row>
    <row r="967" spans="17:17" x14ac:dyDescent="0.2">
      <c r="Q967" t="s">
        <v>1255</v>
      </c>
    </row>
    <row r="968" spans="17:17" x14ac:dyDescent="0.2">
      <c r="Q968" t="s">
        <v>1256</v>
      </c>
    </row>
    <row r="969" spans="17:17" x14ac:dyDescent="0.2">
      <c r="Q969" t="s">
        <v>1257</v>
      </c>
    </row>
    <row r="970" spans="17:17" x14ac:dyDescent="0.2">
      <c r="Q970" t="s">
        <v>1258</v>
      </c>
    </row>
    <row r="971" spans="17:17" x14ac:dyDescent="0.2">
      <c r="Q971" t="s">
        <v>1259</v>
      </c>
    </row>
    <row r="972" spans="17:17" x14ac:dyDescent="0.2">
      <c r="Q972" t="s">
        <v>1260</v>
      </c>
    </row>
    <row r="973" spans="17:17" x14ac:dyDescent="0.2">
      <c r="Q973" t="s">
        <v>1261</v>
      </c>
    </row>
    <row r="974" spans="17:17" x14ac:dyDescent="0.2">
      <c r="Q974" t="s">
        <v>1262</v>
      </c>
    </row>
    <row r="975" spans="17:17" x14ac:dyDescent="0.2">
      <c r="Q975" t="s">
        <v>285</v>
      </c>
    </row>
    <row r="976" spans="17:17" x14ac:dyDescent="0.2">
      <c r="Q976" t="s">
        <v>1263</v>
      </c>
    </row>
    <row r="977" spans="17:17" x14ac:dyDescent="0.2">
      <c r="Q977" t="s">
        <v>1264</v>
      </c>
    </row>
    <row r="978" spans="17:17" x14ac:dyDescent="0.2">
      <c r="Q978" t="s">
        <v>1265</v>
      </c>
    </row>
    <row r="979" spans="17:17" x14ac:dyDescent="0.2">
      <c r="Q979" t="s">
        <v>1266</v>
      </c>
    </row>
    <row r="980" spans="17:17" x14ac:dyDescent="0.2">
      <c r="Q980" t="s">
        <v>1267</v>
      </c>
    </row>
    <row r="981" spans="17:17" x14ac:dyDescent="0.2">
      <c r="Q981" t="s">
        <v>1268</v>
      </c>
    </row>
    <row r="982" spans="17:17" x14ac:dyDescent="0.2">
      <c r="Q982" t="s">
        <v>1269</v>
      </c>
    </row>
    <row r="983" spans="17:17" x14ac:dyDescent="0.2">
      <c r="Q983" t="s">
        <v>1270</v>
      </c>
    </row>
    <row r="984" spans="17:17" x14ac:dyDescent="0.2">
      <c r="Q984" t="s">
        <v>1271</v>
      </c>
    </row>
    <row r="985" spans="17:17" x14ac:dyDescent="0.2">
      <c r="Q985" t="s">
        <v>1272</v>
      </c>
    </row>
    <row r="986" spans="17:17" x14ac:dyDescent="0.2">
      <c r="Q986" t="s">
        <v>1273</v>
      </c>
    </row>
    <row r="987" spans="17:17" x14ac:dyDescent="0.2">
      <c r="Q987" t="s">
        <v>1274</v>
      </c>
    </row>
    <row r="988" spans="17:17" x14ac:dyDescent="0.2">
      <c r="Q988" t="s">
        <v>1275</v>
      </c>
    </row>
    <row r="989" spans="17:17" x14ac:dyDescent="0.2">
      <c r="Q989" t="s">
        <v>1276</v>
      </c>
    </row>
    <row r="990" spans="17:17" x14ac:dyDescent="0.2">
      <c r="Q990" t="s">
        <v>1277</v>
      </c>
    </row>
    <row r="991" spans="17:17" x14ac:dyDescent="0.2">
      <c r="Q991" t="s">
        <v>1278</v>
      </c>
    </row>
    <row r="992" spans="17:17" x14ac:dyDescent="0.2">
      <c r="Q992" t="s">
        <v>1279</v>
      </c>
    </row>
    <row r="993" spans="17:17" x14ac:dyDescent="0.2">
      <c r="Q993" t="s">
        <v>1280</v>
      </c>
    </row>
    <row r="994" spans="17:17" x14ac:dyDescent="0.2">
      <c r="Q994" t="s">
        <v>1281</v>
      </c>
    </row>
    <row r="995" spans="17:17" x14ac:dyDescent="0.2">
      <c r="Q995" t="s">
        <v>1282</v>
      </c>
    </row>
    <row r="996" spans="17:17" x14ac:dyDescent="0.2">
      <c r="Q996" t="s">
        <v>1283</v>
      </c>
    </row>
    <row r="997" spans="17:17" x14ac:dyDescent="0.2">
      <c r="Q997" t="s">
        <v>1284</v>
      </c>
    </row>
    <row r="998" spans="17:17" x14ac:dyDescent="0.2">
      <c r="Q998" t="s">
        <v>1285</v>
      </c>
    </row>
    <row r="999" spans="17:17" x14ac:dyDescent="0.2">
      <c r="Q999" t="s">
        <v>1286</v>
      </c>
    </row>
    <row r="1000" spans="17:17" x14ac:dyDescent="0.2">
      <c r="Q1000" t="s">
        <v>1287</v>
      </c>
    </row>
    <row r="1001" spans="17:17" x14ac:dyDescent="0.2">
      <c r="Q1001" t="s">
        <v>1288</v>
      </c>
    </row>
    <row r="1002" spans="17:17" x14ac:dyDescent="0.2">
      <c r="Q1002" t="s">
        <v>1289</v>
      </c>
    </row>
    <row r="1003" spans="17:17" x14ac:dyDescent="0.2">
      <c r="Q1003" t="s">
        <v>1290</v>
      </c>
    </row>
    <row r="1004" spans="17:17" x14ac:dyDescent="0.2">
      <c r="Q1004" t="s">
        <v>1291</v>
      </c>
    </row>
    <row r="1005" spans="17:17" x14ac:dyDescent="0.2">
      <c r="Q1005" t="s">
        <v>1292</v>
      </c>
    </row>
    <row r="1006" spans="17:17" x14ac:dyDescent="0.2">
      <c r="Q1006" t="s">
        <v>1293</v>
      </c>
    </row>
    <row r="1007" spans="17:17" x14ac:dyDescent="0.2">
      <c r="Q1007" t="s">
        <v>1294</v>
      </c>
    </row>
    <row r="1008" spans="17:17" x14ac:dyDescent="0.2">
      <c r="Q1008" t="s">
        <v>1295</v>
      </c>
    </row>
    <row r="1009" spans="17:17" x14ac:dyDescent="0.2">
      <c r="Q1009" t="s">
        <v>1296</v>
      </c>
    </row>
    <row r="1010" spans="17:17" x14ac:dyDescent="0.2">
      <c r="Q1010" t="s">
        <v>1297</v>
      </c>
    </row>
    <row r="1011" spans="17:17" x14ac:dyDescent="0.2">
      <c r="Q1011" t="s">
        <v>1298</v>
      </c>
    </row>
    <row r="1012" spans="17:17" x14ac:dyDescent="0.2">
      <c r="Q1012" t="s">
        <v>1299</v>
      </c>
    </row>
    <row r="1013" spans="17:17" x14ac:dyDescent="0.2">
      <c r="Q1013" t="s">
        <v>1300</v>
      </c>
    </row>
    <row r="1014" spans="17:17" x14ac:dyDescent="0.2">
      <c r="Q1014" t="s">
        <v>1301</v>
      </c>
    </row>
    <row r="1015" spans="17:17" x14ac:dyDescent="0.2">
      <c r="Q1015" t="s">
        <v>1302</v>
      </c>
    </row>
    <row r="1016" spans="17:17" x14ac:dyDescent="0.2">
      <c r="Q1016" t="s">
        <v>1303</v>
      </c>
    </row>
    <row r="1017" spans="17:17" x14ac:dyDescent="0.2">
      <c r="Q1017" t="s">
        <v>1304</v>
      </c>
    </row>
    <row r="1018" spans="17:17" x14ac:dyDescent="0.2">
      <c r="Q1018" t="s">
        <v>1305</v>
      </c>
    </row>
    <row r="1019" spans="17:17" x14ac:dyDescent="0.2">
      <c r="Q1019" t="s">
        <v>1306</v>
      </c>
    </row>
    <row r="1020" spans="17:17" x14ac:dyDescent="0.2">
      <c r="Q1020" t="s">
        <v>1307</v>
      </c>
    </row>
    <row r="1021" spans="17:17" x14ac:dyDescent="0.2">
      <c r="Q1021" t="s">
        <v>1308</v>
      </c>
    </row>
    <row r="1022" spans="17:17" x14ac:dyDescent="0.2">
      <c r="Q1022" t="s">
        <v>1309</v>
      </c>
    </row>
    <row r="1023" spans="17:17" x14ac:dyDescent="0.2">
      <c r="Q1023" t="s">
        <v>1310</v>
      </c>
    </row>
    <row r="1024" spans="17:17" x14ac:dyDescent="0.2">
      <c r="Q1024" t="s">
        <v>1311</v>
      </c>
    </row>
    <row r="1025" spans="17:17" x14ac:dyDescent="0.2">
      <c r="Q1025" t="s">
        <v>1312</v>
      </c>
    </row>
    <row r="1026" spans="17:17" x14ac:dyDescent="0.2">
      <c r="Q1026" t="s">
        <v>1313</v>
      </c>
    </row>
    <row r="1027" spans="17:17" x14ac:dyDescent="0.2">
      <c r="Q1027" t="s">
        <v>1314</v>
      </c>
    </row>
    <row r="1028" spans="17:17" x14ac:dyDescent="0.2">
      <c r="Q1028" t="s">
        <v>1315</v>
      </c>
    </row>
    <row r="1029" spans="17:17" x14ac:dyDescent="0.2">
      <c r="Q1029" t="s">
        <v>1316</v>
      </c>
    </row>
    <row r="1030" spans="17:17" x14ac:dyDescent="0.2">
      <c r="Q1030" t="s">
        <v>1317</v>
      </c>
    </row>
    <row r="1031" spans="17:17" x14ac:dyDescent="0.2">
      <c r="Q1031" t="s">
        <v>1318</v>
      </c>
    </row>
    <row r="1032" spans="17:17" x14ac:dyDescent="0.2">
      <c r="Q1032" t="s">
        <v>1319</v>
      </c>
    </row>
    <row r="1033" spans="17:17" x14ac:dyDescent="0.2">
      <c r="Q1033" t="s">
        <v>1320</v>
      </c>
    </row>
    <row r="1034" spans="17:17" x14ac:dyDescent="0.2">
      <c r="Q1034" t="s">
        <v>1321</v>
      </c>
    </row>
    <row r="1035" spans="17:17" x14ac:dyDescent="0.2">
      <c r="Q1035" t="s">
        <v>1322</v>
      </c>
    </row>
    <row r="1036" spans="17:17" x14ac:dyDescent="0.2">
      <c r="Q1036" t="s">
        <v>1323</v>
      </c>
    </row>
    <row r="1037" spans="17:17" x14ac:dyDescent="0.2">
      <c r="Q1037" t="s">
        <v>1324</v>
      </c>
    </row>
    <row r="1038" spans="17:17" x14ac:dyDescent="0.2">
      <c r="Q1038" t="s">
        <v>1325</v>
      </c>
    </row>
    <row r="1039" spans="17:17" x14ac:dyDescent="0.2">
      <c r="Q1039" t="s">
        <v>1326</v>
      </c>
    </row>
    <row r="1040" spans="17:17" x14ac:dyDescent="0.2">
      <c r="Q1040" t="s">
        <v>1327</v>
      </c>
    </row>
    <row r="1041" spans="17:17" x14ac:dyDescent="0.2">
      <c r="Q1041" t="s">
        <v>1328</v>
      </c>
    </row>
    <row r="1042" spans="17:17" x14ac:dyDescent="0.2">
      <c r="Q1042" t="s">
        <v>1329</v>
      </c>
    </row>
    <row r="1043" spans="17:17" x14ac:dyDescent="0.2">
      <c r="Q1043" t="s">
        <v>1330</v>
      </c>
    </row>
    <row r="1044" spans="17:17" x14ac:dyDescent="0.2">
      <c r="Q1044" t="s">
        <v>1331</v>
      </c>
    </row>
    <row r="1045" spans="17:17" x14ac:dyDescent="0.2">
      <c r="Q1045" t="s">
        <v>1332</v>
      </c>
    </row>
    <row r="1046" spans="17:17" x14ac:dyDescent="0.2">
      <c r="Q1046" t="s">
        <v>1333</v>
      </c>
    </row>
    <row r="1047" spans="17:17" x14ac:dyDescent="0.2">
      <c r="Q1047" t="s">
        <v>1334</v>
      </c>
    </row>
    <row r="1048" spans="17:17" x14ac:dyDescent="0.2">
      <c r="Q1048" t="s">
        <v>1335</v>
      </c>
    </row>
    <row r="1049" spans="17:17" x14ac:dyDescent="0.2">
      <c r="Q1049" t="s">
        <v>1336</v>
      </c>
    </row>
    <row r="1050" spans="17:17" x14ac:dyDescent="0.2">
      <c r="Q1050" t="s">
        <v>1337</v>
      </c>
    </row>
    <row r="1051" spans="17:17" x14ac:dyDescent="0.2">
      <c r="Q1051" t="s">
        <v>1338</v>
      </c>
    </row>
    <row r="1052" spans="17:17" x14ac:dyDescent="0.2">
      <c r="Q1052" t="s">
        <v>1339</v>
      </c>
    </row>
    <row r="1053" spans="17:17" x14ac:dyDescent="0.2">
      <c r="Q1053" t="s">
        <v>1340</v>
      </c>
    </row>
    <row r="1054" spans="17:17" x14ac:dyDescent="0.2">
      <c r="Q1054" t="s">
        <v>1341</v>
      </c>
    </row>
    <row r="1055" spans="17:17" x14ac:dyDescent="0.2">
      <c r="Q1055" t="s">
        <v>1342</v>
      </c>
    </row>
    <row r="1056" spans="17:17" x14ac:dyDescent="0.2">
      <c r="Q1056" t="s">
        <v>1343</v>
      </c>
    </row>
    <row r="1057" spans="17:17" x14ac:dyDescent="0.2">
      <c r="Q1057" t="s">
        <v>1344</v>
      </c>
    </row>
    <row r="1058" spans="17:17" x14ac:dyDescent="0.2">
      <c r="Q1058" t="s">
        <v>1345</v>
      </c>
    </row>
    <row r="1059" spans="17:17" x14ac:dyDescent="0.2">
      <c r="Q1059" t="s">
        <v>1346</v>
      </c>
    </row>
    <row r="1060" spans="17:17" x14ac:dyDescent="0.2">
      <c r="Q1060" t="s">
        <v>1347</v>
      </c>
    </row>
    <row r="1061" spans="17:17" x14ac:dyDescent="0.2">
      <c r="Q1061" t="s">
        <v>1348</v>
      </c>
    </row>
    <row r="1062" spans="17:17" x14ac:dyDescent="0.2">
      <c r="Q1062" t="s">
        <v>1349</v>
      </c>
    </row>
    <row r="1063" spans="17:17" x14ac:dyDescent="0.2">
      <c r="Q1063" t="s">
        <v>1350</v>
      </c>
    </row>
    <row r="1064" spans="17:17" x14ac:dyDescent="0.2">
      <c r="Q1064" t="s">
        <v>1351</v>
      </c>
    </row>
    <row r="1065" spans="17:17" x14ac:dyDescent="0.2">
      <c r="Q1065" t="s">
        <v>1352</v>
      </c>
    </row>
    <row r="1066" spans="17:17" x14ac:dyDescent="0.2">
      <c r="Q1066" t="s">
        <v>1353</v>
      </c>
    </row>
    <row r="1067" spans="17:17" x14ac:dyDescent="0.2">
      <c r="Q1067" t="s">
        <v>1354</v>
      </c>
    </row>
    <row r="1068" spans="17:17" x14ac:dyDescent="0.2">
      <c r="Q1068" t="s">
        <v>1355</v>
      </c>
    </row>
    <row r="1069" spans="17:17" x14ac:dyDescent="0.2">
      <c r="Q1069" t="s">
        <v>1356</v>
      </c>
    </row>
    <row r="1070" spans="17:17" x14ac:dyDescent="0.2">
      <c r="Q1070" t="s">
        <v>1357</v>
      </c>
    </row>
    <row r="1071" spans="17:17" x14ac:dyDescent="0.2">
      <c r="Q1071" t="s">
        <v>1358</v>
      </c>
    </row>
    <row r="1072" spans="17:17" x14ac:dyDescent="0.2">
      <c r="Q1072" t="s">
        <v>1359</v>
      </c>
    </row>
    <row r="1073" spans="17:17" x14ac:dyDescent="0.2">
      <c r="Q1073" t="s">
        <v>1360</v>
      </c>
    </row>
    <row r="1074" spans="17:17" x14ac:dyDescent="0.2">
      <c r="Q1074" t="s">
        <v>1361</v>
      </c>
    </row>
    <row r="1075" spans="17:17" x14ac:dyDescent="0.2">
      <c r="Q1075" t="s">
        <v>1362</v>
      </c>
    </row>
    <row r="1076" spans="17:17" x14ac:dyDescent="0.2">
      <c r="Q1076" t="s">
        <v>1363</v>
      </c>
    </row>
    <row r="1077" spans="17:17" x14ac:dyDescent="0.2">
      <c r="Q1077" t="s">
        <v>1364</v>
      </c>
    </row>
    <row r="1078" spans="17:17" x14ac:dyDescent="0.2">
      <c r="Q1078" t="s">
        <v>1365</v>
      </c>
    </row>
    <row r="1079" spans="17:17" x14ac:dyDescent="0.2">
      <c r="Q1079" t="s">
        <v>1366</v>
      </c>
    </row>
    <row r="1080" spans="17:17" x14ac:dyDescent="0.2">
      <c r="Q1080" t="s">
        <v>1367</v>
      </c>
    </row>
    <row r="1081" spans="17:17" x14ac:dyDescent="0.2">
      <c r="Q1081" t="s">
        <v>1368</v>
      </c>
    </row>
    <row r="1082" spans="17:17" x14ac:dyDescent="0.2">
      <c r="Q1082" t="s">
        <v>1369</v>
      </c>
    </row>
    <row r="1083" spans="17:17" x14ac:dyDescent="0.2">
      <c r="Q1083" t="s">
        <v>1370</v>
      </c>
    </row>
    <row r="1084" spans="17:17" x14ac:dyDescent="0.2">
      <c r="Q1084" t="s">
        <v>1371</v>
      </c>
    </row>
    <row r="1085" spans="17:17" x14ac:dyDescent="0.2">
      <c r="Q1085" t="s">
        <v>1372</v>
      </c>
    </row>
    <row r="1086" spans="17:17" x14ac:dyDescent="0.2">
      <c r="Q1086" t="s">
        <v>1373</v>
      </c>
    </row>
    <row r="1087" spans="17:17" x14ac:dyDescent="0.2">
      <c r="Q1087" t="s">
        <v>1374</v>
      </c>
    </row>
    <row r="1088" spans="17:17" x14ac:dyDescent="0.2">
      <c r="Q1088" t="s">
        <v>1375</v>
      </c>
    </row>
    <row r="1089" spans="17:17" x14ac:dyDescent="0.2">
      <c r="Q1089" t="s">
        <v>1376</v>
      </c>
    </row>
    <row r="1090" spans="17:17" x14ac:dyDescent="0.2">
      <c r="Q1090" t="s">
        <v>1377</v>
      </c>
    </row>
    <row r="1091" spans="17:17" x14ac:dyDescent="0.2">
      <c r="Q1091" t="s">
        <v>1378</v>
      </c>
    </row>
    <row r="1092" spans="17:17" x14ac:dyDescent="0.2">
      <c r="Q1092" t="s">
        <v>1379</v>
      </c>
    </row>
    <row r="1093" spans="17:17" x14ac:dyDescent="0.2">
      <c r="Q1093" t="s">
        <v>1380</v>
      </c>
    </row>
    <row r="1094" spans="17:17" x14ac:dyDescent="0.2">
      <c r="Q1094" t="s">
        <v>1381</v>
      </c>
    </row>
    <row r="1095" spans="17:17" x14ac:dyDescent="0.2">
      <c r="Q1095" t="s">
        <v>1382</v>
      </c>
    </row>
    <row r="1096" spans="17:17" x14ac:dyDescent="0.2">
      <c r="Q1096" t="s">
        <v>1383</v>
      </c>
    </row>
    <row r="1097" spans="17:17" x14ac:dyDescent="0.2">
      <c r="Q1097" t="s">
        <v>1384</v>
      </c>
    </row>
    <row r="1098" spans="17:17" x14ac:dyDescent="0.2">
      <c r="Q1098" t="s">
        <v>54</v>
      </c>
    </row>
    <row r="1099" spans="17:17" x14ac:dyDescent="0.2">
      <c r="Q1099" t="s">
        <v>89</v>
      </c>
    </row>
    <row r="1100" spans="17:17" x14ac:dyDescent="0.2">
      <c r="Q1100" t="s">
        <v>1385</v>
      </c>
    </row>
    <row r="1101" spans="17:17" x14ac:dyDescent="0.2">
      <c r="Q1101" t="s">
        <v>1386</v>
      </c>
    </row>
    <row r="1102" spans="17:17" x14ac:dyDescent="0.2">
      <c r="Q1102" t="s">
        <v>1387</v>
      </c>
    </row>
    <row r="1103" spans="17:17" x14ac:dyDescent="0.2">
      <c r="Q1103" t="s">
        <v>1388</v>
      </c>
    </row>
    <row r="1104" spans="17:17" x14ac:dyDescent="0.2">
      <c r="Q1104" t="s">
        <v>1389</v>
      </c>
    </row>
    <row r="1105" spans="17:17" x14ac:dyDescent="0.2">
      <c r="Q1105" t="s">
        <v>1390</v>
      </c>
    </row>
    <row r="1106" spans="17:17" x14ac:dyDescent="0.2">
      <c r="Q1106" t="s">
        <v>90</v>
      </c>
    </row>
    <row r="1107" spans="17:17" x14ac:dyDescent="0.2">
      <c r="Q1107" t="s">
        <v>1391</v>
      </c>
    </row>
    <row r="1108" spans="17:17" x14ac:dyDescent="0.2">
      <c r="Q1108" t="s">
        <v>1392</v>
      </c>
    </row>
    <row r="1109" spans="17:17" x14ac:dyDescent="0.2">
      <c r="Q1109" t="s">
        <v>1393</v>
      </c>
    </row>
    <row r="1110" spans="17:17" x14ac:dyDescent="0.2">
      <c r="Q1110" t="s">
        <v>1394</v>
      </c>
    </row>
    <row r="1111" spans="17:17" x14ac:dyDescent="0.2">
      <c r="Q1111" t="s">
        <v>1395</v>
      </c>
    </row>
    <row r="1112" spans="17:17" x14ac:dyDescent="0.2">
      <c r="Q1112" t="s">
        <v>1396</v>
      </c>
    </row>
    <row r="1113" spans="17:17" x14ac:dyDescent="0.2">
      <c r="Q1113" t="s">
        <v>1397</v>
      </c>
    </row>
    <row r="1114" spans="17:17" x14ac:dyDescent="0.2">
      <c r="Q1114" t="s">
        <v>1398</v>
      </c>
    </row>
    <row r="1115" spans="17:17" x14ac:dyDescent="0.2">
      <c r="Q1115" t="s">
        <v>1399</v>
      </c>
    </row>
    <row r="1116" spans="17:17" x14ac:dyDescent="0.2">
      <c r="Q1116" t="s">
        <v>1400</v>
      </c>
    </row>
    <row r="1117" spans="17:17" x14ac:dyDescent="0.2">
      <c r="Q1117" t="s">
        <v>1401</v>
      </c>
    </row>
    <row r="1118" spans="17:17" x14ac:dyDescent="0.2">
      <c r="Q1118" t="s">
        <v>283</v>
      </c>
    </row>
    <row r="1119" spans="17:17" x14ac:dyDescent="0.2">
      <c r="Q1119" t="s">
        <v>1402</v>
      </c>
    </row>
    <row r="1120" spans="17:17" x14ac:dyDescent="0.2">
      <c r="Q1120" t="s">
        <v>1403</v>
      </c>
    </row>
    <row r="1121" spans="17:17" x14ac:dyDescent="0.2">
      <c r="Q1121" t="s">
        <v>1404</v>
      </c>
    </row>
    <row r="1122" spans="17:17" x14ac:dyDescent="0.2">
      <c r="Q1122" t="s">
        <v>1405</v>
      </c>
    </row>
    <row r="1123" spans="17:17" x14ac:dyDescent="0.2">
      <c r="Q1123" t="s">
        <v>1406</v>
      </c>
    </row>
    <row r="1124" spans="17:17" x14ac:dyDescent="0.2">
      <c r="Q1124" t="s">
        <v>1407</v>
      </c>
    </row>
    <row r="1125" spans="17:17" x14ac:dyDescent="0.2">
      <c r="Q1125" t="s">
        <v>1408</v>
      </c>
    </row>
    <row r="1126" spans="17:17" x14ac:dyDescent="0.2">
      <c r="Q1126" t="s">
        <v>1409</v>
      </c>
    </row>
    <row r="1127" spans="17:17" x14ac:dyDescent="0.2">
      <c r="Q1127" t="s">
        <v>93</v>
      </c>
    </row>
    <row r="1128" spans="17:17" x14ac:dyDescent="0.2">
      <c r="Q1128" t="s">
        <v>1410</v>
      </c>
    </row>
    <row r="1129" spans="17:17" x14ac:dyDescent="0.2">
      <c r="Q1129" t="s">
        <v>1411</v>
      </c>
    </row>
    <row r="1130" spans="17:17" x14ac:dyDescent="0.2">
      <c r="Q1130" t="s">
        <v>1412</v>
      </c>
    </row>
    <row r="1131" spans="17:17" x14ac:dyDescent="0.2">
      <c r="Q1131" t="s">
        <v>1413</v>
      </c>
    </row>
    <row r="1132" spans="17:17" x14ac:dyDescent="0.2">
      <c r="Q1132" t="s">
        <v>1414</v>
      </c>
    </row>
    <row r="1133" spans="17:17" x14ac:dyDescent="0.2">
      <c r="Q1133" t="s">
        <v>1415</v>
      </c>
    </row>
    <row r="1134" spans="17:17" x14ac:dyDescent="0.2">
      <c r="Q1134" t="s">
        <v>1416</v>
      </c>
    </row>
    <row r="1135" spans="17:17" x14ac:dyDescent="0.2">
      <c r="Q1135" t="s">
        <v>1417</v>
      </c>
    </row>
    <row r="1136" spans="17:17" x14ac:dyDescent="0.2">
      <c r="Q1136" t="s">
        <v>1418</v>
      </c>
    </row>
    <row r="1137" spans="17:17" x14ac:dyDescent="0.2">
      <c r="Q1137" t="s">
        <v>1419</v>
      </c>
    </row>
    <row r="1138" spans="17:17" x14ac:dyDescent="0.2">
      <c r="Q1138" t="s">
        <v>1420</v>
      </c>
    </row>
    <row r="1139" spans="17:17" x14ac:dyDescent="0.2">
      <c r="Q1139" t="s">
        <v>1421</v>
      </c>
    </row>
    <row r="1140" spans="17:17" x14ac:dyDescent="0.2">
      <c r="Q1140" t="s">
        <v>1422</v>
      </c>
    </row>
    <row r="1141" spans="17:17" x14ac:dyDescent="0.2">
      <c r="Q1141" t="s">
        <v>1423</v>
      </c>
    </row>
    <row r="1142" spans="17:17" x14ac:dyDescent="0.2">
      <c r="Q1142" t="s">
        <v>1424</v>
      </c>
    </row>
    <row r="1143" spans="17:17" x14ac:dyDescent="0.2">
      <c r="Q1143" t="s">
        <v>1425</v>
      </c>
    </row>
    <row r="1144" spans="17:17" x14ac:dyDescent="0.2">
      <c r="Q1144" t="s">
        <v>1426</v>
      </c>
    </row>
    <row r="1145" spans="17:17" x14ac:dyDescent="0.2">
      <c r="Q1145" t="s">
        <v>1427</v>
      </c>
    </row>
    <row r="1146" spans="17:17" x14ac:dyDescent="0.2">
      <c r="Q1146" t="s">
        <v>1428</v>
      </c>
    </row>
    <row r="1147" spans="17:17" x14ac:dyDescent="0.2">
      <c r="Q1147" t="s">
        <v>1429</v>
      </c>
    </row>
    <row r="1148" spans="17:17" x14ac:dyDescent="0.2">
      <c r="Q1148" t="s">
        <v>1430</v>
      </c>
    </row>
    <row r="1149" spans="17:17" x14ac:dyDescent="0.2">
      <c r="Q1149" t="s">
        <v>1431</v>
      </c>
    </row>
    <row r="1150" spans="17:17" x14ac:dyDescent="0.2">
      <c r="Q1150" t="s">
        <v>1432</v>
      </c>
    </row>
    <row r="1151" spans="17:17" x14ac:dyDescent="0.2">
      <c r="Q1151" t="s">
        <v>1433</v>
      </c>
    </row>
    <row r="1152" spans="17:17" x14ac:dyDescent="0.2">
      <c r="Q1152" t="s">
        <v>1434</v>
      </c>
    </row>
    <row r="1153" spans="17:17" x14ac:dyDescent="0.2">
      <c r="Q1153" t="s">
        <v>1435</v>
      </c>
    </row>
    <row r="1154" spans="17:17" x14ac:dyDescent="0.2">
      <c r="Q1154" t="s">
        <v>1436</v>
      </c>
    </row>
    <row r="1155" spans="17:17" x14ac:dyDescent="0.2">
      <c r="Q1155" t="s">
        <v>1437</v>
      </c>
    </row>
    <row r="1156" spans="17:17" x14ac:dyDescent="0.2">
      <c r="Q1156" t="s">
        <v>1438</v>
      </c>
    </row>
    <row r="1157" spans="17:17" x14ac:dyDescent="0.2">
      <c r="Q1157" t="s">
        <v>1439</v>
      </c>
    </row>
    <row r="1158" spans="17:17" x14ac:dyDescent="0.2">
      <c r="Q1158" t="s">
        <v>1440</v>
      </c>
    </row>
    <row r="1159" spans="17:17" x14ac:dyDescent="0.2">
      <c r="Q1159" t="s">
        <v>1441</v>
      </c>
    </row>
    <row r="1160" spans="17:17" x14ac:dyDescent="0.2">
      <c r="Q1160" t="s">
        <v>1442</v>
      </c>
    </row>
    <row r="1161" spans="17:17" x14ac:dyDescent="0.2">
      <c r="Q1161" t="s">
        <v>1443</v>
      </c>
    </row>
    <row r="1162" spans="17:17" x14ac:dyDescent="0.2">
      <c r="Q1162" t="s">
        <v>1444</v>
      </c>
    </row>
    <row r="1163" spans="17:17" x14ac:dyDescent="0.2">
      <c r="Q1163" t="s">
        <v>1445</v>
      </c>
    </row>
    <row r="1164" spans="17:17" x14ac:dyDescent="0.2">
      <c r="Q1164" t="s">
        <v>1446</v>
      </c>
    </row>
    <row r="1165" spans="17:17" x14ac:dyDescent="0.2">
      <c r="Q1165" t="s">
        <v>1447</v>
      </c>
    </row>
    <row r="1166" spans="17:17" x14ac:dyDescent="0.2">
      <c r="Q1166" t="s">
        <v>1448</v>
      </c>
    </row>
    <row r="1167" spans="17:17" x14ac:dyDescent="0.2">
      <c r="Q1167" t="s">
        <v>1449</v>
      </c>
    </row>
    <row r="1168" spans="17:17" x14ac:dyDescent="0.2">
      <c r="Q1168" t="s">
        <v>1450</v>
      </c>
    </row>
    <row r="1169" spans="17:17" x14ac:dyDescent="0.2">
      <c r="Q1169" t="s">
        <v>1451</v>
      </c>
    </row>
    <row r="1170" spans="17:17" x14ac:dyDescent="0.2">
      <c r="Q1170" t="s">
        <v>1452</v>
      </c>
    </row>
    <row r="1171" spans="17:17" x14ac:dyDescent="0.2">
      <c r="Q1171" t="s">
        <v>1453</v>
      </c>
    </row>
    <row r="1172" spans="17:17" x14ac:dyDescent="0.2">
      <c r="Q1172" t="s">
        <v>1454</v>
      </c>
    </row>
    <row r="1173" spans="17:17" x14ac:dyDescent="0.2">
      <c r="Q1173" t="s">
        <v>1455</v>
      </c>
    </row>
    <row r="1174" spans="17:17" x14ac:dyDescent="0.2">
      <c r="Q1174" t="s">
        <v>1456</v>
      </c>
    </row>
    <row r="1175" spans="17:17" x14ac:dyDescent="0.2">
      <c r="Q1175" t="s">
        <v>1457</v>
      </c>
    </row>
    <row r="1176" spans="17:17" x14ac:dyDescent="0.2">
      <c r="Q1176" t="s">
        <v>1458</v>
      </c>
    </row>
    <row r="1177" spans="17:17" x14ac:dyDescent="0.2">
      <c r="Q1177" t="s">
        <v>1459</v>
      </c>
    </row>
    <row r="1178" spans="17:17" x14ac:dyDescent="0.2">
      <c r="Q1178" t="s">
        <v>1460</v>
      </c>
    </row>
    <row r="1179" spans="17:17" x14ac:dyDescent="0.2">
      <c r="Q1179" t="s">
        <v>1461</v>
      </c>
    </row>
    <row r="1180" spans="17:17" x14ac:dyDescent="0.2">
      <c r="Q1180" t="s">
        <v>1462</v>
      </c>
    </row>
    <row r="1181" spans="17:17" x14ac:dyDescent="0.2">
      <c r="Q1181" t="s">
        <v>1463</v>
      </c>
    </row>
    <row r="1182" spans="17:17" x14ac:dyDescent="0.2">
      <c r="Q1182" t="s">
        <v>1464</v>
      </c>
    </row>
    <row r="1183" spans="17:17" x14ac:dyDescent="0.2">
      <c r="Q1183" t="s">
        <v>1465</v>
      </c>
    </row>
    <row r="1184" spans="17:17" x14ac:dyDescent="0.2">
      <c r="Q1184" t="s">
        <v>1466</v>
      </c>
    </row>
    <row r="1185" spans="17:17" x14ac:dyDescent="0.2">
      <c r="Q1185" t="s">
        <v>1467</v>
      </c>
    </row>
    <row r="1186" spans="17:17" x14ac:dyDescent="0.2">
      <c r="Q1186" t="s">
        <v>1468</v>
      </c>
    </row>
    <row r="1187" spans="17:17" x14ac:dyDescent="0.2">
      <c r="Q1187" t="s">
        <v>1469</v>
      </c>
    </row>
    <row r="1188" spans="17:17" x14ac:dyDescent="0.2">
      <c r="Q1188" t="s">
        <v>1470</v>
      </c>
    </row>
    <row r="1189" spans="17:17" x14ac:dyDescent="0.2">
      <c r="Q1189" t="s">
        <v>1471</v>
      </c>
    </row>
    <row r="1190" spans="17:17" x14ac:dyDescent="0.2">
      <c r="Q1190" t="s">
        <v>1472</v>
      </c>
    </row>
    <row r="1191" spans="17:17" x14ac:dyDescent="0.2">
      <c r="Q1191" t="s">
        <v>1473</v>
      </c>
    </row>
    <row r="1192" spans="17:17" x14ac:dyDescent="0.2">
      <c r="Q1192" t="s">
        <v>1474</v>
      </c>
    </row>
    <row r="1193" spans="17:17" x14ac:dyDescent="0.2">
      <c r="Q1193" t="s">
        <v>1475</v>
      </c>
    </row>
    <row r="1194" spans="17:17" x14ac:dyDescent="0.2">
      <c r="Q1194" t="s">
        <v>1476</v>
      </c>
    </row>
    <row r="1195" spans="17:17" x14ac:dyDescent="0.2">
      <c r="Q1195" t="s">
        <v>1477</v>
      </c>
    </row>
    <row r="1196" spans="17:17" x14ac:dyDescent="0.2">
      <c r="Q1196" t="s">
        <v>1478</v>
      </c>
    </row>
    <row r="1197" spans="17:17" x14ac:dyDescent="0.2">
      <c r="Q1197" t="s">
        <v>1479</v>
      </c>
    </row>
    <row r="1198" spans="17:17" x14ac:dyDescent="0.2">
      <c r="Q1198" t="s">
        <v>1480</v>
      </c>
    </row>
    <row r="1199" spans="17:17" x14ac:dyDescent="0.2">
      <c r="Q1199" t="s">
        <v>1481</v>
      </c>
    </row>
    <row r="1200" spans="17:17" x14ac:dyDescent="0.2">
      <c r="Q1200" t="s">
        <v>1482</v>
      </c>
    </row>
    <row r="1201" spans="17:17" x14ac:dyDescent="0.2">
      <c r="Q1201" t="s">
        <v>1483</v>
      </c>
    </row>
    <row r="1202" spans="17:17" x14ac:dyDescent="0.2">
      <c r="Q1202" t="s">
        <v>1484</v>
      </c>
    </row>
    <row r="1203" spans="17:17" x14ac:dyDescent="0.2">
      <c r="Q1203" t="s">
        <v>1485</v>
      </c>
    </row>
    <row r="1204" spans="17:17" x14ac:dyDescent="0.2">
      <c r="Q1204" t="s">
        <v>1486</v>
      </c>
    </row>
    <row r="1205" spans="17:17" x14ac:dyDescent="0.2">
      <c r="Q1205" t="s">
        <v>1487</v>
      </c>
    </row>
    <row r="1206" spans="17:17" x14ac:dyDescent="0.2">
      <c r="Q1206" t="s">
        <v>1488</v>
      </c>
    </row>
    <row r="1207" spans="17:17" x14ac:dyDescent="0.2">
      <c r="Q1207" t="s">
        <v>1489</v>
      </c>
    </row>
    <row r="1208" spans="17:17" x14ac:dyDescent="0.2">
      <c r="Q1208" t="s">
        <v>1490</v>
      </c>
    </row>
    <row r="1209" spans="17:17" x14ac:dyDescent="0.2">
      <c r="Q1209" t="s">
        <v>1491</v>
      </c>
    </row>
    <row r="1210" spans="17:17" x14ac:dyDescent="0.2">
      <c r="Q1210" t="s">
        <v>1492</v>
      </c>
    </row>
    <row r="1211" spans="17:17" x14ac:dyDescent="0.2">
      <c r="Q1211" t="s">
        <v>1493</v>
      </c>
    </row>
    <row r="1212" spans="17:17" x14ac:dyDescent="0.2">
      <c r="Q1212" t="s">
        <v>1494</v>
      </c>
    </row>
    <row r="1213" spans="17:17" x14ac:dyDescent="0.2">
      <c r="Q1213" t="s">
        <v>1495</v>
      </c>
    </row>
    <row r="1214" spans="17:17" x14ac:dyDescent="0.2">
      <c r="Q1214" t="s">
        <v>1496</v>
      </c>
    </row>
    <row r="1215" spans="17:17" x14ac:dyDescent="0.2">
      <c r="Q1215" t="s">
        <v>1497</v>
      </c>
    </row>
    <row r="1216" spans="17:17" x14ac:dyDescent="0.2">
      <c r="Q1216" t="s">
        <v>1498</v>
      </c>
    </row>
    <row r="1217" spans="17:17" x14ac:dyDescent="0.2">
      <c r="Q1217" t="s">
        <v>1499</v>
      </c>
    </row>
    <row r="1218" spans="17:17" x14ac:dyDescent="0.2">
      <c r="Q1218" t="s">
        <v>1500</v>
      </c>
    </row>
    <row r="1219" spans="17:17" x14ac:dyDescent="0.2">
      <c r="Q1219" t="s">
        <v>1501</v>
      </c>
    </row>
    <row r="1220" spans="17:17" x14ac:dyDescent="0.2">
      <c r="Q1220" t="s">
        <v>1502</v>
      </c>
    </row>
    <row r="1221" spans="17:17" x14ac:dyDescent="0.2">
      <c r="Q1221" t="s">
        <v>1503</v>
      </c>
    </row>
    <row r="1222" spans="17:17" x14ac:dyDescent="0.2">
      <c r="Q1222" t="s">
        <v>1504</v>
      </c>
    </row>
    <row r="1223" spans="17:17" x14ac:dyDescent="0.2">
      <c r="Q1223" t="s">
        <v>1505</v>
      </c>
    </row>
    <row r="1224" spans="17:17" x14ac:dyDescent="0.2">
      <c r="Q1224" t="s">
        <v>1506</v>
      </c>
    </row>
    <row r="1225" spans="17:17" x14ac:dyDescent="0.2">
      <c r="Q1225" t="s">
        <v>1507</v>
      </c>
    </row>
    <row r="1226" spans="17:17" x14ac:dyDescent="0.2">
      <c r="Q1226" t="s">
        <v>1508</v>
      </c>
    </row>
    <row r="1227" spans="17:17" x14ac:dyDescent="0.2">
      <c r="Q1227" t="s">
        <v>1509</v>
      </c>
    </row>
    <row r="1228" spans="17:17" x14ac:dyDescent="0.2">
      <c r="Q1228" t="s">
        <v>1510</v>
      </c>
    </row>
    <row r="1229" spans="17:17" x14ac:dyDescent="0.2">
      <c r="Q1229" t="s">
        <v>1511</v>
      </c>
    </row>
    <row r="1230" spans="17:17" x14ac:dyDescent="0.2">
      <c r="Q1230" t="s">
        <v>1512</v>
      </c>
    </row>
    <row r="1231" spans="17:17" x14ac:dyDescent="0.2">
      <c r="Q1231" t="s">
        <v>1513</v>
      </c>
    </row>
    <row r="1232" spans="17:17" x14ac:dyDescent="0.2">
      <c r="Q1232" t="s">
        <v>1514</v>
      </c>
    </row>
    <row r="1233" spans="17:17" x14ac:dyDescent="0.2">
      <c r="Q1233" t="s">
        <v>1515</v>
      </c>
    </row>
    <row r="1234" spans="17:17" x14ac:dyDescent="0.2">
      <c r="Q1234" t="s">
        <v>1516</v>
      </c>
    </row>
    <row r="1235" spans="17:17" x14ac:dyDescent="0.2">
      <c r="Q1235" t="s">
        <v>1517</v>
      </c>
    </row>
    <row r="1236" spans="17:17" x14ac:dyDescent="0.2">
      <c r="Q1236" t="s">
        <v>1518</v>
      </c>
    </row>
    <row r="1237" spans="17:17" x14ac:dyDescent="0.2">
      <c r="Q1237" t="s">
        <v>1519</v>
      </c>
    </row>
    <row r="1238" spans="17:17" x14ac:dyDescent="0.2">
      <c r="Q1238" t="s">
        <v>92</v>
      </c>
    </row>
    <row r="1239" spans="17:17" x14ac:dyDescent="0.2">
      <c r="Q1239" t="s">
        <v>1520</v>
      </c>
    </row>
    <row r="1240" spans="17:17" x14ac:dyDescent="0.2">
      <c r="Q1240" t="s">
        <v>1521</v>
      </c>
    </row>
    <row r="1241" spans="17:17" x14ac:dyDescent="0.2">
      <c r="Q1241" t="s">
        <v>1522</v>
      </c>
    </row>
  </sheetData>
  <autoFilter ref="A2:K2" xr:uid="{00000000-0009-0000-0000-000001000000}">
    <sortState xmlns:xlrd2="http://schemas.microsoft.com/office/spreadsheetml/2017/richdata2" ref="A3:K143">
      <sortCondition ref="A2"/>
    </sortState>
  </autoFilter>
  <phoneticPr fontId="26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15035-D01A-4383-BAA4-211EAD041C11}">
  <dimension ref="A1"/>
  <sheetViews>
    <sheetView rightToLeft="1" workbookViewId="0">
      <selection sqref="A1:A6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זכנו</vt:lpstr>
      <vt:lpstr>זכנו  לא תקין</vt:lpstr>
      <vt:lpstr>גיליון2</vt:lpstr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Windows;זכנו</dc:creator>
  <cp:lastModifiedBy>משתמש</cp:lastModifiedBy>
  <cp:lastPrinted>2022-04-28T10:51:27Z</cp:lastPrinted>
  <dcterms:created xsi:type="dcterms:W3CDTF">2017-03-18T19:44:52Z</dcterms:created>
  <dcterms:modified xsi:type="dcterms:W3CDTF">2023-03-28T21:26:59Z</dcterms:modified>
</cp:coreProperties>
</file>