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C:\Users\1\Downloads\"/>
    </mc:Choice>
  </mc:AlternateContent>
  <xr:revisionPtr revIDLastSave="0" documentId="8_{EC29C0CD-2C5A-4F6A-9FE7-4288D36E490C}" xr6:coauthVersionLast="36" xr6:coauthVersionMax="36" xr10:uidLastSave="{00000000-0000-0000-0000-000000000000}"/>
  <bookViews>
    <workbookView xWindow="-120" yWindow="-120" windowWidth="20730" windowHeight="1116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K77" i="3" l="1"/>
  <c r="G145" i="3"/>
  <c r="G142" i="3" s="1"/>
  <c r="F143" i="3"/>
  <c r="M49" i="3"/>
  <c r="BF20" i="4"/>
  <c r="BF26" i="4" s="1"/>
  <c r="BM20" i="3"/>
  <c r="BM26" i="3" s="1"/>
  <c r="I902" i="3"/>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Q19" i="4" l="1"/>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<sst xmlns="http://schemas.openxmlformats.org/spreadsheetml/2006/main" count="2763" uniqueCount="611">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</sst>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B11" sqref="B11"/>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4" t="s">
        <v>74</v>
      </c>
      <c r="D1" s="34"/>
      <c r="E1" s="34"/>
      <c r="F1" s="27"/>
    </row>
    <row r="2" spans="1:7" ht="15" thickTop="1" x14ac:dyDescent="0.2">
      <c r="A2" s="1" t="s">
        <v>0</v>
      </c>
      <c r="B2" s="2" t="s">
        <v>1</v>
      </c>
      <c r="C2" t="s">
        <v>24</v>
      </c>
    </row>
    <row r="3" spans="1:7" x14ac:dyDescent="0.2">
      <c r="A3" s="1" t="s">
        <v>2</v>
      </c>
      <c r="B3" s="3">
        <v>7</v>
      </c>
      <c r="C3" t="s">
        <v>47</v>
      </c>
    </row>
    <row r="4" spans="1:7" x14ac:dyDescent="0.2">
      <c r="A4" s="1" t="s">
        <v>3</v>
      </c>
      <c r="B4" s="192">
        <f>IF(B9&gt;0%,0,6%)</f>
        <v>0</v>
      </c>
      <c r="C4" s="22" t="s">
        <v>36</v>
      </c>
      <c r="D4" s="22" t="s">
        <v>22</v>
      </c>
    </row>
    <row r="5" spans="1:7" x14ac:dyDescent="0.2">
      <c r="A5" s="1" t="s">
        <v>4</v>
      </c>
      <c r="B5" s="193">
        <f>IF(B2=B33,8.75,IF(B2=C33,8.75,0))</f>
        <v>8.75</v>
      </c>
      <c r="C5" s="22" t="s">
        <v>36</v>
      </c>
      <c r="D5" s="22" t="s">
        <v>23</v>
      </c>
    </row>
    <row r="6" spans="1:7" x14ac:dyDescent="0.2">
      <c r="A6" s="1" t="s">
        <v>38</v>
      </c>
      <c r="B6" s="5">
        <v>11.75</v>
      </c>
      <c r="C6" t="s">
        <v>24</v>
      </c>
    </row>
    <row r="7" spans="1:7" x14ac:dyDescent="0.2">
      <c r="A7" s="1" t="s">
        <v>5</v>
      </c>
      <c r="B7" s="4">
        <v>0</v>
      </c>
      <c r="C7" t="s">
        <v>45</v>
      </c>
    </row>
    <row r="8" spans="1:7" x14ac:dyDescent="0.2">
      <c r="A8" s="1" t="s">
        <v>37</v>
      </c>
      <c r="B8" s="4">
        <v>1.0329999999999999</v>
      </c>
      <c r="C8" t="s">
        <v>44</v>
      </c>
    </row>
    <row r="9" spans="1:7" x14ac:dyDescent="0.2">
      <c r="A9" s="6" t="s">
        <v>6</v>
      </c>
      <c r="B9" s="4">
        <v>0.1</v>
      </c>
      <c r="C9" t="s">
        <v>46</v>
      </c>
    </row>
    <row r="10" spans="1:7" x14ac:dyDescent="0.2">
      <c r="A10" s="6" t="s">
        <v>7</v>
      </c>
      <c r="B10" s="4" t="s">
        <v>8</v>
      </c>
      <c r="C10" t="s">
        <v>25</v>
      </c>
      <c r="E10" s="10"/>
    </row>
    <row r="11" spans="1:7" ht="15" thickBot="1" x14ac:dyDescent="0.25">
      <c r="A11" s="17" t="s">
        <v>42</v>
      </c>
      <c r="B11" s="18" t="s">
        <v>28</v>
      </c>
      <c r="C11" t="s">
        <v>43</v>
      </c>
      <c r="E11" s="10"/>
    </row>
    <row r="12" spans="1:7" ht="15.75" thickTop="1" x14ac:dyDescent="0.25">
      <c r="A12" s="14" t="s">
        <v>42</v>
      </c>
      <c r="B12" s="15">
        <v>1</v>
      </c>
      <c r="C12" t="s">
        <v>51</v>
      </c>
    </row>
    <row r="13" spans="1:7" ht="15" x14ac:dyDescent="0.25">
      <c r="A13" s="14" t="s">
        <v>30</v>
      </c>
      <c r="B13" s="15">
        <v>0.5</v>
      </c>
      <c r="C13" t="s">
        <v>50</v>
      </c>
    </row>
    <row r="14" spans="1:7" ht="15" x14ac:dyDescent="0.25">
      <c r="A14" s="14" t="s">
        <v>31</v>
      </c>
      <c r="B14" s="15">
        <v>0.5</v>
      </c>
      <c r="C14" t="s">
        <v>49</v>
      </c>
      <c r="D14" s="194" t="s">
        <v>608</v>
      </c>
      <c r="E14" s="194"/>
      <c r="F14" s="194"/>
      <c r="G14" s="194"/>
    </row>
    <row r="15" spans="1:7" ht="15.75" thickBot="1" x14ac:dyDescent="0.3">
      <c r="A15" s="16"/>
      <c r="B15" s="16"/>
      <c r="C15" s="16"/>
      <c r="D15" s="13" t="s">
        <v>40</v>
      </c>
      <c r="E15" s="197">
        <v>0</v>
      </c>
      <c r="F15" s="198">
        <f>($E$15/24)+AX44</f>
        <v>0</v>
      </c>
      <c r="G15" s="11" t="s">
        <v>30</v>
      </c>
    </row>
    <row r="16" spans="1:7" ht="15.75" thickBot="1" x14ac:dyDescent="0.3">
      <c r="D16" s="13" t="s">
        <v>41</v>
      </c>
      <c r="E16" s="197">
        <v>25</v>
      </c>
      <c r="F16" s="198">
        <f>$E$16/30+AX45</f>
        <v>0.93333333333333335</v>
      </c>
      <c r="G16" s="11" t="s">
        <v>31</v>
      </c>
    </row>
    <row r="17" spans="1:69" x14ac:dyDescent="0.2">
      <c r="A17" s="6" t="s">
        <v>39</v>
      </c>
      <c r="C17" s="208"/>
      <c r="D17" s="208"/>
      <c r="E17" s="208"/>
    </row>
    <row r="18" spans="1:69" x14ac:dyDescent="0.2">
      <c r="C18" s="19"/>
      <c r="D18" s="19"/>
      <c r="E18" s="19"/>
      <c r="F18" s="6"/>
      <c r="H18" s="10"/>
    </row>
    <row r="19" spans="1:69" x14ac:dyDescent="0.2">
      <c r="A19" t="s">
        <v>48</v>
      </c>
      <c r="C19" s="19"/>
      <c r="D19" s="19"/>
      <c r="E19" s="19"/>
      <c r="F19" s="6"/>
      <c r="H19" s="10"/>
    </row>
    <row r="20" spans="1:69" ht="15" thickBot="1" x14ac:dyDescent="0.25">
      <c r="A20" s="7" t="s">
        <v>33</v>
      </c>
      <c r="B20" s="195">
        <v>2</v>
      </c>
      <c r="C20" s="19" t="s">
        <v>34</v>
      </c>
      <c r="D20" s="19"/>
      <c r="E20" s="19"/>
    </row>
    <row r="21" spans="1:69" ht="15" thickTop="1" x14ac:dyDescent="0.2">
      <c r="A21" s="6" t="s">
        <v>32</v>
      </c>
      <c r="B21" s="196">
        <v>0.14000000000000001</v>
      </c>
      <c r="C21" s="19"/>
      <c r="D21" s="20"/>
      <c r="E21" s="19"/>
    </row>
    <row r="22" spans="1:69" x14ac:dyDescent="0.2">
      <c r="C22" s="19"/>
      <c r="D22" s="19"/>
      <c r="E22" s="19"/>
    </row>
    <row r="23" spans="1:69" x14ac:dyDescent="0.2">
      <c r="C23" s="19"/>
      <c r="D23" s="21"/>
      <c r="E23" s="21"/>
      <c r="F23" s="12"/>
    </row>
    <row r="24" spans="1:69" x14ac:dyDescent="0.2">
      <c r="B24" s="12"/>
      <c r="C24" s="19"/>
      <c r="D24" s="21"/>
      <c r="E24" s="21"/>
      <c r="F24" s="12"/>
    </row>
    <row r="25" spans="1:69" x14ac:dyDescent="0.2">
      <c r="A25" s="12"/>
      <c r="B25" s="12"/>
      <c r="C25" s="21"/>
      <c r="D25" s="21"/>
      <c r="E25" s="21"/>
      <c r="F25" s="12"/>
    </row>
    <row r="26" spans="1:69"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0.19750000000000001</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
      <c r="A40" s="204">
        <v>0.1</v>
      </c>
      <c r="B40" s="199"/>
      <c r="C40" s="203">
        <f>IF(B9=0,0,3%)</f>
        <v>0.03</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0.13500000000000001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0.33250000000000002</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v>
      </c>
      <c r="AW44" s="199">
        <f>AV44/(AV45+AV44)</f>
        <v>0</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0.83333333333333337</v>
      </c>
      <c r="AW45" s="199">
        <f>AV45/(AV44+AV45)</f>
        <v>1</v>
      </c>
      <c r="AX45" s="199">
        <f>AW45*AU44</f>
        <v>0.1</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66.23</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-6.230000000000004</v>
      </c>
      <c r="P711" s="27" t="s">
        <v>96</v>
      </c>
      <c r="Q711" s="27">
        <f ca="1">Q710+O711</f>
        <v>-5.8700000000000037</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26.769999999999996</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06/2017</v>
      </c>
      <c r="AY720" s="27">
        <f ca="1">YEAR(AQ719+I775)+AR718</f>
        <v>2017</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20</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13.72</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20</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45292</v>
      </c>
      <c r="AK741" s="27">
        <f ca="1">ROUND((AJ741-AL732)/365.25,2)</f>
        <v>45.33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-12</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-0.02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-1</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-13</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45454</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-0.32064000000000015</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45292</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-12.329999999999998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13.72</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 zoomScale="85" zoomScaleNormal="85" workbookViewId="0">
      <selection activeCell="C6" sqref="C6"/>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f>N82</f>
        <v>6300.0034374999996</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1</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1</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0.16800000000000001</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0.16800000000000001</v>
      </c>
      <c r="G14" s="27"/>
      <c r="H14" s="27"/>
      <c r="I14" s="27"/>
      <c r="J14" s="27"/>
      <c r="K14" s="27">
        <f>($I$7+$I$8+$I$10+$I$11+$I$9+500)*1.2%*($C$8)*C9</f>
        <v>6</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83.702039999999997</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370.72618239809862</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8258.5172972512592</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1</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30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66.23</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-6.230000000000004</v>
      </c>
      <c r="P711" s="27" t="s">
        <v>96</v>
      </c>
      <c r="Q711" s="27">
        <f ca="1">Q710+O711</f>
        <v>-5.8700000000000037</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26.769999999999996</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06/2017</v>
      </c>
      <c r="AY720" s="27">
        <f ca="1">YEAR(AQ719+I775)+AR718</f>
        <v>2017</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20</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13.72</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20</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45292</v>
      </c>
      <c r="AK741" s="27">
        <f ca="1">ROUND((AJ741-AL732)/365.25,2)</f>
        <v>45.33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-12</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-0.02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-1</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-13</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45454</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-0.32064000000000015</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45292</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-12.329999999999998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13.72</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1</cp:lastModifiedBy>
  <cp:lastPrinted>2023-09-05T13:48:47Z</cp:lastPrinted>
  <dcterms:created xsi:type="dcterms:W3CDTF">2023-09-05T11:53:22Z</dcterms:created>
  <dcterms:modified xsi:type="dcterms:W3CDTF">2024-06-11T09:15:10Z</dcterms:modified>
</cp:coreProperties>
</file>