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960" windowHeight="12330"/>
  </bookViews>
  <sheets>
    <sheet name="גיליון1" sheetId="1" r:id="rId1"/>
    <sheet name="גיליון2" sheetId="2" r:id="rId2"/>
    <sheet name="גיליון3" sheetId="3" r:id="rId3"/>
  </sheets>
  <calcPr calcId="145621"/>
</workbook>
</file>

<file path=xl/calcChain.xml><?xml version="1.0" encoding="utf-8"?>
<calcChain xmlns="http://schemas.openxmlformats.org/spreadsheetml/2006/main">
  <c r="B17" i="1" l="1"/>
  <c r="F21" i="1"/>
  <c r="G21" i="1"/>
  <c r="C21" i="1"/>
  <c r="C11" i="1"/>
  <c r="K10" i="1"/>
  <c r="I10" i="1"/>
  <c r="E20" i="1" s="1"/>
  <c r="G10" i="1"/>
  <c r="K9" i="1"/>
  <c r="I9" i="1"/>
  <c r="E19" i="1" s="1"/>
  <c r="D19" i="1" s="1"/>
  <c r="H19" i="1" s="1"/>
  <c r="G9" i="1"/>
  <c r="K8" i="1"/>
  <c r="I8" i="1"/>
  <c r="E18" i="1" s="1"/>
  <c r="G8" i="1"/>
  <c r="K7" i="1"/>
  <c r="I7" i="1"/>
  <c r="E17" i="1" s="1"/>
  <c r="G7" i="1"/>
  <c r="K6" i="1"/>
  <c r="I6" i="1"/>
  <c r="D16" i="1" s="1"/>
  <c r="G6" i="1"/>
  <c r="D10" i="1"/>
  <c r="D9" i="1"/>
  <c r="D8" i="1"/>
  <c r="D7" i="1"/>
  <c r="D6" i="1"/>
  <c r="D20" i="1" l="1"/>
  <c r="H20" i="1" s="1"/>
  <c r="E16" i="1"/>
  <c r="H16" i="1" s="1"/>
  <c r="D17" i="1"/>
  <c r="H17" i="1"/>
  <c r="D18" i="1"/>
  <c r="H18" i="1" s="1"/>
  <c r="B21" i="1"/>
  <c r="B22" i="1" s="1"/>
  <c r="D11" i="1"/>
  <c r="C22" i="1"/>
  <c r="E21" i="1" l="1"/>
  <c r="E22" i="1" s="1"/>
  <c r="D21" i="1"/>
  <c r="D22" i="1" s="1"/>
  <c r="H21" i="1" l="1"/>
</calcChain>
</file>

<file path=xl/sharedStrings.xml><?xml version="1.0" encoding="utf-8"?>
<sst xmlns="http://schemas.openxmlformats.org/spreadsheetml/2006/main" count="32" uniqueCount="14">
  <si>
    <t>בס"ד</t>
  </si>
  <si>
    <t>בני מקום</t>
  </si>
  <si>
    <t>לא בני מקום</t>
  </si>
  <si>
    <t>מס' הגרלה</t>
  </si>
  <si>
    <t>ס"ה</t>
  </si>
  <si>
    <t>הרשמה להגרלות</t>
  </si>
  <si>
    <t>נרשמו בפועל להגרלה</t>
  </si>
  <si>
    <t>זכיה צפויה</t>
  </si>
  <si>
    <t>סדרה א'</t>
  </si>
  <si>
    <t>סדרה ב'</t>
  </si>
  <si>
    <t>סדרה ג'</t>
  </si>
  <si>
    <t>הסתברות זכיה</t>
  </si>
  <si>
    <t>מס' מתחם</t>
  </si>
  <si>
    <t>https://www.dira.moch.gov.il/61582/1103/ProjectInfo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</si>
</sst>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 ;_ * \-#,##0.00_ ;_ * &quot;-&quot;??_ ;_ @_ "/>
    <numFmt numFmtId="165" formatCode="_ * #,##0_ ;_ * \-#,##0_ ;_ * &quot;-&quot;??_ ;_ @_ "/>
  </numFmts>
  <fonts count="4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1"/>
      <color theme="1"/>
      <name val="David"/>
      <family val="2"/>
      <charset val="177"/>
    </font>
    <font>
      <u/>
      <sz val="11"/>
      <color theme="10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0" xfId="0" applyFont="1"/>
    <xf numFmtId="165" fontId="2" fillId="0" borderId="0" xfId="1" applyNumberFormat="1" applyFont="1"/>
    <xf numFmtId="43" fontId="2" fillId="0" borderId="0" xfId="1" applyNumberFormat="1" applyFont="1"/>
    <xf numFmtId="0" fontId="3" fillId="0" borderId="0" xfId="3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 wrapText="1"/>
    </xf>
    <xf numFmtId="165" fontId="2" fillId="0" borderId="1" xfId="1" applyNumberFormat="1" applyFont="1" applyBorder="1"/>
    <xf numFmtId="0" fontId="2" fillId="0" borderId="1" xfId="0" applyFont="1" applyBorder="1" applyAlignment="1">
      <alignment horizontal="centerContinuous"/>
    </xf>
    <xf numFmtId="0" fontId="0" fillId="0" borderId="1" xfId="0" applyBorder="1" applyAlignment="1">
      <alignment horizontal="centerContinuous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9" fontId="2" fillId="0" borderId="1" xfId="2" applyFont="1" applyBorder="1"/>
  </cellXfs>
  <cellStyles count="4">
    <cellStyle name="Comma" xfId="1" builtinId="3"/>
    <cellStyle name="Normal" xfId="0" builtinId="0"/>
    <cellStyle name="Percent" xfId="2" builtinId="5"/>
    <cellStyle name="היפר-קישור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dira.moch.gov.il/61582/1103/ProjectInf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rightToLeft="1" tabSelected="1" workbookViewId="0">
      <selection activeCell="A16" sqref="A16"/>
    </sheetView>
  </sheetViews>
  <sheetFormatPr defaultRowHeight="15" x14ac:dyDescent="0.25"/>
  <cols>
    <col min="1" max="1" width="13.25" style="1" customWidth="1"/>
    <col min="2" max="3" width="8.875" style="1" customWidth="1"/>
    <col min="4" max="16384" width="9" style="1"/>
  </cols>
  <sheetData>
    <row r="1" spans="1:11" x14ac:dyDescent="0.25">
      <c r="A1" s="1" t="s">
        <v>0</v>
      </c>
    </row>
    <row r="3" spans="1:11" x14ac:dyDescent="0.25">
      <c r="A3" s="1" t="s">
        <v>5</v>
      </c>
      <c r="F3" s="1" t="s">
        <v>6</v>
      </c>
    </row>
    <row r="4" spans="1:11" x14ac:dyDescent="0.25">
      <c r="F4" s="9" t="s">
        <v>8</v>
      </c>
      <c r="G4" s="10"/>
      <c r="H4" s="9" t="s">
        <v>9</v>
      </c>
      <c r="I4" s="10"/>
      <c r="J4" s="9" t="s">
        <v>10</v>
      </c>
      <c r="K4" s="10"/>
    </row>
    <row r="5" spans="1:11" ht="30" x14ac:dyDescent="0.25">
      <c r="A5" s="5" t="s">
        <v>3</v>
      </c>
      <c r="B5" s="6" t="s">
        <v>12</v>
      </c>
      <c r="C5" s="7" t="s">
        <v>1</v>
      </c>
      <c r="D5" s="7" t="s">
        <v>2</v>
      </c>
      <c r="F5" s="5" t="s">
        <v>1</v>
      </c>
      <c r="G5" s="7" t="s">
        <v>2</v>
      </c>
      <c r="H5" s="5" t="s">
        <v>1</v>
      </c>
      <c r="I5" s="7" t="s">
        <v>2</v>
      </c>
      <c r="J5" s="5" t="s">
        <v>1</v>
      </c>
      <c r="K5" s="7" t="s">
        <v>2</v>
      </c>
    </row>
    <row r="6" spans="1:11" ht="19.5" customHeight="1" x14ac:dyDescent="0.25">
      <c r="A6" s="6">
        <v>1100</v>
      </c>
      <c r="B6" s="6">
        <v>61585</v>
      </c>
      <c r="C6" s="8">
        <v>48</v>
      </c>
      <c r="D6" s="8">
        <f>210-C6</f>
        <v>162</v>
      </c>
      <c r="F6" s="8">
        <v>70</v>
      </c>
      <c r="G6" s="8">
        <f>206-F6</f>
        <v>136</v>
      </c>
      <c r="H6" s="8">
        <v>461</v>
      </c>
      <c r="I6" s="8">
        <f>1238-H6</f>
        <v>777</v>
      </c>
      <c r="J6" s="8">
        <v>667</v>
      </c>
      <c r="K6" s="8">
        <f>1831-J6</f>
        <v>1164</v>
      </c>
    </row>
    <row r="7" spans="1:11" ht="19.5" customHeight="1" x14ac:dyDescent="0.25">
      <c r="A7" s="6">
        <v>1101</v>
      </c>
      <c r="B7" s="6">
        <v>61584</v>
      </c>
      <c r="C7" s="8">
        <v>65</v>
      </c>
      <c r="D7" s="8">
        <f>284-C7:C7</f>
        <v>219</v>
      </c>
      <c r="F7" s="8">
        <v>70</v>
      </c>
      <c r="G7" s="8">
        <f>207-F7</f>
        <v>137</v>
      </c>
      <c r="H7" s="8">
        <v>468</v>
      </c>
      <c r="I7" s="8">
        <f>1261-H7</f>
        <v>793</v>
      </c>
      <c r="J7" s="8">
        <v>673</v>
      </c>
      <c r="K7" s="8">
        <f>1883-J7</f>
        <v>1210</v>
      </c>
    </row>
    <row r="8" spans="1:11" ht="19.5" customHeight="1" x14ac:dyDescent="0.25">
      <c r="A8" s="6">
        <v>1102</v>
      </c>
      <c r="B8" s="6">
        <v>61583</v>
      </c>
      <c r="C8" s="8">
        <v>46</v>
      </c>
      <c r="D8" s="8">
        <f>202-C8</f>
        <v>156</v>
      </c>
      <c r="F8" s="8">
        <v>71</v>
      </c>
      <c r="G8" s="8">
        <f>207-F8</f>
        <v>136</v>
      </c>
      <c r="H8" s="8">
        <v>464</v>
      </c>
      <c r="I8" s="8">
        <f>1236-H8</f>
        <v>772</v>
      </c>
      <c r="J8" s="8">
        <v>660</v>
      </c>
      <c r="K8" s="8">
        <f>1819-J8</f>
        <v>1159</v>
      </c>
    </row>
    <row r="9" spans="1:11" ht="19.5" customHeight="1" x14ac:dyDescent="0.25">
      <c r="A9" s="6">
        <v>1103</v>
      </c>
      <c r="B9" s="6">
        <v>61582</v>
      </c>
      <c r="C9" s="8">
        <v>59</v>
      </c>
      <c r="D9" s="8">
        <f>258-C9</f>
        <v>199</v>
      </c>
      <c r="F9" s="8">
        <v>71</v>
      </c>
      <c r="G9" s="8">
        <f>210-F9</f>
        <v>139</v>
      </c>
      <c r="H9" s="8">
        <v>463</v>
      </c>
      <c r="I9" s="8">
        <f>1241-H9</f>
        <v>778</v>
      </c>
      <c r="J9" s="8">
        <v>668</v>
      </c>
      <c r="K9" s="8">
        <f>1841-J9</f>
        <v>1173</v>
      </c>
    </row>
    <row r="10" spans="1:11" ht="19.5" customHeight="1" x14ac:dyDescent="0.25">
      <c r="A10" s="6">
        <v>1104</v>
      </c>
      <c r="B10" s="6">
        <v>61581</v>
      </c>
      <c r="C10" s="8">
        <v>25</v>
      </c>
      <c r="D10" s="8">
        <f>111-C10</f>
        <v>86</v>
      </c>
      <c r="F10" s="8">
        <v>69</v>
      </c>
      <c r="G10" s="8">
        <f>211-F10</f>
        <v>142</v>
      </c>
      <c r="H10" s="8">
        <v>466</v>
      </c>
      <c r="I10" s="8">
        <f>1232-H10</f>
        <v>766</v>
      </c>
      <c r="J10" s="8">
        <v>666</v>
      </c>
      <c r="K10" s="8">
        <f>1830-J10</f>
        <v>1164</v>
      </c>
    </row>
    <row r="11" spans="1:11" ht="19.5" customHeight="1" x14ac:dyDescent="0.25">
      <c r="A11" s="6" t="s">
        <v>4</v>
      </c>
      <c r="B11" s="6"/>
      <c r="C11" s="8">
        <f>SUM(C6:C10)</f>
        <v>243</v>
      </c>
      <c r="D11" s="8">
        <f>SUM(D6:D10)</f>
        <v>822</v>
      </c>
      <c r="F11" s="2"/>
      <c r="G11" s="2"/>
      <c r="H11" s="2"/>
      <c r="I11" s="2"/>
      <c r="J11" s="2"/>
      <c r="K11" s="2"/>
    </row>
    <row r="12" spans="1:11" x14ac:dyDescent="0.25">
      <c r="B12" s="2"/>
      <c r="C12" s="2"/>
      <c r="D12" s="2"/>
      <c r="E12" s="2"/>
      <c r="F12" s="2"/>
      <c r="G12" s="2"/>
      <c r="H12" s="2"/>
      <c r="I12" s="3"/>
      <c r="J12" s="2"/>
    </row>
    <row r="14" spans="1:11" x14ac:dyDescent="0.25">
      <c r="A14" s="6" t="s">
        <v>7</v>
      </c>
      <c r="B14" s="11" t="s">
        <v>8</v>
      </c>
      <c r="C14" s="12"/>
      <c r="D14" s="11" t="s">
        <v>9</v>
      </c>
      <c r="E14" s="12"/>
      <c r="F14" s="11" t="s">
        <v>10</v>
      </c>
      <c r="G14" s="12"/>
      <c r="H14" s="6"/>
    </row>
    <row r="15" spans="1:11" ht="30" x14ac:dyDescent="0.25">
      <c r="A15" s="6" t="s">
        <v>3</v>
      </c>
      <c r="B15" s="7" t="s">
        <v>1</v>
      </c>
      <c r="C15" s="7" t="s">
        <v>2</v>
      </c>
      <c r="D15" s="7" t="s">
        <v>1</v>
      </c>
      <c r="E15" s="7" t="s">
        <v>2</v>
      </c>
      <c r="F15" s="7" t="s">
        <v>1</v>
      </c>
      <c r="G15" s="7" t="s">
        <v>2</v>
      </c>
      <c r="H15" s="6" t="s">
        <v>4</v>
      </c>
    </row>
    <row r="16" spans="1:11" ht="18.75" customHeight="1" x14ac:dyDescent="0.25">
      <c r="A16" s="6">
        <v>1100</v>
      </c>
      <c r="B16" s="8">
        <v>48</v>
      </c>
      <c r="C16" s="8">
        <v>136</v>
      </c>
      <c r="D16" s="8">
        <f>ROUND(26*H6/(H6+I6),0)</f>
        <v>10</v>
      </c>
      <c r="E16" s="8">
        <f>ROUND(26*I6/(H6+I6),0)</f>
        <v>16</v>
      </c>
      <c r="F16" s="8">
        <v>0</v>
      </c>
      <c r="G16" s="8">
        <v>0</v>
      </c>
      <c r="H16" s="8">
        <f t="shared" ref="H16:H19" si="0">SUM(B16:G16)</f>
        <v>210</v>
      </c>
      <c r="I16" s="2"/>
    </row>
    <row r="17" spans="1:10" ht="18.75" customHeight="1" x14ac:dyDescent="0.25">
      <c r="A17" s="6">
        <v>1101</v>
      </c>
      <c r="B17" s="8">
        <f>71-B16</f>
        <v>23</v>
      </c>
      <c r="C17" s="8">
        <v>1</v>
      </c>
      <c r="D17" s="8">
        <f>42+D7-E17-1</f>
        <v>123</v>
      </c>
      <c r="E17" s="8">
        <f>ROUND(218*I7/(H7+I7),0)</f>
        <v>137</v>
      </c>
      <c r="F17" s="8">
        <v>0</v>
      </c>
      <c r="G17" s="8">
        <v>0</v>
      </c>
      <c r="H17" s="8">
        <f t="shared" si="0"/>
        <v>284</v>
      </c>
      <c r="I17" s="2"/>
    </row>
    <row r="18" spans="1:10" ht="18.75" customHeight="1" x14ac:dyDescent="0.25">
      <c r="A18" s="6">
        <v>1102</v>
      </c>
      <c r="B18" s="8">
        <v>0</v>
      </c>
      <c r="C18" s="8">
        <v>0</v>
      </c>
      <c r="D18" s="8">
        <f>46+D8-E18</f>
        <v>105</v>
      </c>
      <c r="E18" s="8">
        <f>ROUND(156*I8/(H8+I8),0)</f>
        <v>97</v>
      </c>
      <c r="F18" s="8">
        <v>0</v>
      </c>
      <c r="G18" s="8">
        <v>0</v>
      </c>
      <c r="H18" s="8">
        <f t="shared" si="0"/>
        <v>202</v>
      </c>
      <c r="I18" s="2"/>
    </row>
    <row r="19" spans="1:10" ht="18.75" customHeight="1" x14ac:dyDescent="0.25">
      <c r="A19" s="6">
        <v>1103</v>
      </c>
      <c r="B19" s="8">
        <v>0</v>
      </c>
      <c r="C19" s="8">
        <v>2</v>
      </c>
      <c r="D19" s="8">
        <f>59+D9-E19-2</f>
        <v>132</v>
      </c>
      <c r="E19" s="8">
        <f>ROUND(197*I9/(H9+I9),0)</f>
        <v>124</v>
      </c>
      <c r="F19" s="8">
        <v>0</v>
      </c>
      <c r="G19" s="8">
        <v>0</v>
      </c>
      <c r="H19" s="8">
        <f t="shared" si="0"/>
        <v>258</v>
      </c>
      <c r="I19" s="2"/>
    </row>
    <row r="20" spans="1:10" ht="18.75" customHeight="1" x14ac:dyDescent="0.25">
      <c r="A20" s="6">
        <v>1104</v>
      </c>
      <c r="B20" s="8">
        <v>0</v>
      </c>
      <c r="C20" s="8">
        <v>3</v>
      </c>
      <c r="D20" s="8">
        <f>25+D10-E20-3</f>
        <v>56</v>
      </c>
      <c r="E20" s="8">
        <f>ROUND(83*I10/(H10+I10),0)</f>
        <v>52</v>
      </c>
      <c r="F20" s="8">
        <v>0</v>
      </c>
      <c r="G20" s="8">
        <v>0</v>
      </c>
      <c r="H20" s="8">
        <f>SUM(B20:G20)</f>
        <v>111</v>
      </c>
      <c r="I20" s="2"/>
    </row>
    <row r="21" spans="1:10" ht="18.75" customHeight="1" x14ac:dyDescent="0.25">
      <c r="A21" s="6" t="s">
        <v>4</v>
      </c>
      <c r="B21" s="8">
        <f>SUM(B16:B20)</f>
        <v>71</v>
      </c>
      <c r="C21" s="8">
        <f>SUM(C16:C20)</f>
        <v>142</v>
      </c>
      <c r="D21" s="8">
        <f>SUM(D16:D20)</f>
        <v>426</v>
      </c>
      <c r="E21" s="8">
        <f>SUM(E16:E20)</f>
        <v>426</v>
      </c>
      <c r="F21" s="8">
        <f>SUM(F16:F20)</f>
        <v>0</v>
      </c>
      <c r="G21" s="8">
        <f>SUM(G16:G20)</f>
        <v>0</v>
      </c>
      <c r="H21" s="8">
        <f t="shared" ref="H21" si="1">SUM(B21:G21)</f>
        <v>1065</v>
      </c>
      <c r="I21" s="2"/>
    </row>
    <row r="22" spans="1:10" ht="18.75" customHeight="1" x14ac:dyDescent="0.25">
      <c r="A22" s="6" t="s">
        <v>11</v>
      </c>
      <c r="B22" s="13">
        <f>+B21/F8</f>
        <v>1</v>
      </c>
      <c r="C22" s="13">
        <f>+C21/G10</f>
        <v>1</v>
      </c>
      <c r="D22" s="13">
        <f>+D21/H7</f>
        <v>0.91025641025641024</v>
      </c>
      <c r="E22" s="13">
        <f>+E21/I7</f>
        <v>0.53720050441361922</v>
      </c>
      <c r="F22" s="13">
        <v>0</v>
      </c>
      <c r="G22" s="13">
        <v>0</v>
      </c>
      <c r="H22" s="6"/>
      <c r="I22" s="2"/>
      <c r="J22" s="2"/>
    </row>
    <row r="23" spans="1:10" x14ac:dyDescent="0.25">
      <c r="B23" s="2"/>
      <c r="C23" s="2"/>
      <c r="D23" s="2"/>
      <c r="E23" s="2"/>
      <c r="F23" s="2"/>
      <c r="G23" s="2"/>
      <c r="H23" s="2"/>
      <c r="I23" s="2"/>
    </row>
    <row r="24" spans="1:10" x14ac:dyDescent="0.25">
      <c r="B24" s="2"/>
      <c r="C24" s="2"/>
      <c r="D24" s="2"/>
      <c r="E24" s="2"/>
      <c r="F24" s="2"/>
      <c r="G24" s="2"/>
      <c r="H24" s="2"/>
      <c r="I24" s="2"/>
    </row>
    <row r="26" spans="1:10" x14ac:dyDescent="0.25">
      <c r="A26" s="4" t="s">
        <v>13</v>
      </c>
    </row>
  </sheetData>
  <mergeCells count="3">
    <mergeCell ref="B14:C14"/>
    <mergeCell ref="D14:E14"/>
    <mergeCell ref="F14:G14"/>
  </mergeCells>
  <hyperlinks>
    <hyperlink ref="A26" r:id="rId1"/>
  </hyperlinks>
  <pageMargins left="0.7" right="0.7" top="0.75" bottom="0.75" header="0.3" footer="0.3"/>
  <pageSetup paperSize="9" orientation="portrait" horizontalDpi="4294967295" verticalDpi="4294967295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Company>BY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אלי שור</dc:creator>
  <cp:lastModifiedBy>אלי שור</cp:lastModifiedBy>
  <dcterms:created xsi:type="dcterms:W3CDTF">2019-03-24T10:36:44Z</dcterms:created>
  <dcterms:modified xsi:type="dcterms:W3CDTF">2019-03-24T11:51:48Z</dcterms:modified>
</cp:coreProperties>
</file>