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filterPrivacy="1" hidePivotFieldList="1"/>
  <xr:revisionPtr revIDLastSave="0" documentId="13_ncr:1_{E93BA798-FFDF-47BA-BB69-B1C0CF1EDB3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מחשבון הלוואה" sheetId="1" r:id="rId1"/>
  </sheets>
  <definedNames>
    <definedName name="_xlnm.Print_Area" localSheetId="0">'מחשבון הלוואה'!$A:$I</definedName>
    <definedName name="_xlnm.Print_Titles" localSheetId="0">'מחשבון הלוואה'!$16:$16</definedName>
    <definedName name="אזור_הדפסה_SET">OFFSET('מחשבון הלוואה'!$B$2,,,שורה_אחרונה,עמודה_אחרונה)</definedName>
    <definedName name="ההלוואה_לא_שולמה">IF(מספר_תשלום&lt;=מספר_תשלומים,1,0)</definedName>
    <definedName name="ההלוואה_תקינה">IF(סכום_הלוואה*שיעור_ריבית*שנות_הלוואה*תאריך_התחלה_של_הלוואה&gt;0,1,0)</definedName>
    <definedName name="יתרת_סגירה">-FV(שיעור_ריבית/12,מספר_תשלום,-תשלום_חודשי,סכום_הלוואה)</definedName>
    <definedName name="כותרת_עמודה1">הלוואה[[#Headers],[מס'' תשלום]]</definedName>
    <definedName name="מספר_תשלום">ROW()-שורת_כותרת</definedName>
    <definedName name="מספר_תשלומים">'מחשבון הלוואה'!$D$12</definedName>
    <definedName name="סכום_הלוואה">'מחשבון הלוואה'!$D$5</definedName>
    <definedName name="סכום_ריבית">-IPMT(שיעור_ריבית/12,מספר_תשלום,מספר_תשלומים,סכום_הלוואה)</definedName>
    <definedName name="עלות_הלוואה_כוללת">'מחשבון הלוואה'!$D$14</definedName>
    <definedName name="עמודה_אחרונה">COUNTA('מחשבון הלוואה'!$16:$16)</definedName>
    <definedName name="ערך_הלוואה">-FV(שיעור_ריבית/12,מספר_תשלום-1,-תשלום_חודשי,סכום_הלוואה)</definedName>
    <definedName name="קרן">-PPMT(שיעור_ריבית/12,מספר_תשלום,מספר_תשלומים,סכום_הלוואה)</definedName>
    <definedName name="ריבית_כוללת">'מחשבון הלוואה'!$D$13</definedName>
    <definedName name="שורה_אחרונה">MATCH(9.99E+307,'מחשבון הלוואה'!$B:$B)</definedName>
    <definedName name="שורת_כותרת">ROW('מחשבון הלוואה'!$16:$16)</definedName>
    <definedName name="שיעור_ריבית">'מחשבון הלוואה'!$D$6</definedName>
    <definedName name="שנות_הלוואה">'מחשבון הלוואה'!$D$7</definedName>
    <definedName name="תאריך_התחלה_של_הלוואה">'מחשבון הלוואה'!$D$8</definedName>
    <definedName name="תאריך_תשלום">DATE(YEAR(תאריך_התחלה_של_הלוואה),MONTH(תאריך_התחלה_של_הלוואה)+מספר_תשלום,DAY(תאריך_התחלה_של_הלוואה))</definedName>
    <definedName name="תשלום_חודשי">-PMT(שיעור_ריבית/12,מספר_תשלומים,סכום_הלוואה)</definedName>
  </definedNames>
  <calcPr calcId="191029"/>
  <pivotCaches>
    <pivotCache cacheId="0" r:id="rId2"/>
  </pivotCaches>
</workbook>
</file>

<file path=xl/calcChain.xml><?xml version="1.0" encoding="utf-8"?>
<calcChain xmlns="http://schemas.openxmlformats.org/spreadsheetml/2006/main">
  <c r="D12" i="1" l="1"/>
  <c r="H17" i="1" l="1"/>
  <c r="H21" i="1"/>
  <c r="H25" i="1"/>
  <c r="H29" i="1"/>
  <c r="H33" i="1"/>
  <c r="H37" i="1"/>
  <c r="H41" i="1"/>
  <c r="H45" i="1"/>
  <c r="H49" i="1"/>
  <c r="H53" i="1"/>
  <c r="H57" i="1"/>
  <c r="H61" i="1"/>
  <c r="H65" i="1"/>
  <c r="H69" i="1"/>
  <c r="H73" i="1"/>
  <c r="H77" i="1"/>
  <c r="H81" i="1"/>
  <c r="H85" i="1"/>
  <c r="H89" i="1"/>
  <c r="H93" i="1"/>
  <c r="H97" i="1"/>
  <c r="H101" i="1"/>
  <c r="H105" i="1"/>
  <c r="H109" i="1"/>
  <c r="H113" i="1"/>
  <c r="H117" i="1"/>
  <c r="H121" i="1"/>
  <c r="H125" i="1"/>
  <c r="H129" i="1"/>
  <c r="H133" i="1"/>
  <c r="H137" i="1"/>
  <c r="H141" i="1"/>
  <c r="H145" i="1"/>
  <c r="H149" i="1"/>
  <c r="H153" i="1"/>
  <c r="H157" i="1"/>
  <c r="H161" i="1"/>
  <c r="H165" i="1"/>
  <c r="H169" i="1"/>
  <c r="H173" i="1"/>
  <c r="H177" i="1"/>
  <c r="H181" i="1"/>
  <c r="H185" i="1"/>
  <c r="H189" i="1"/>
  <c r="H193" i="1"/>
  <c r="H197" i="1"/>
  <c r="H201" i="1"/>
  <c r="H205" i="1"/>
  <c r="H209" i="1"/>
  <c r="H213" i="1"/>
  <c r="H217" i="1"/>
  <c r="H221" i="1"/>
  <c r="H225" i="1"/>
  <c r="H229" i="1"/>
  <c r="H233" i="1"/>
  <c r="H237" i="1"/>
  <c r="H241" i="1"/>
  <c r="H245" i="1"/>
  <c r="H249" i="1"/>
  <c r="H253" i="1"/>
  <c r="H257" i="1"/>
  <c r="H261" i="1"/>
  <c r="H265" i="1"/>
  <c r="H18" i="1"/>
  <c r="H22" i="1"/>
  <c r="H26" i="1"/>
  <c r="H30" i="1"/>
  <c r="H34" i="1"/>
  <c r="H38" i="1"/>
  <c r="H42" i="1"/>
  <c r="H46" i="1"/>
  <c r="H50" i="1"/>
  <c r="H54" i="1"/>
  <c r="H58" i="1"/>
  <c r="H62" i="1"/>
  <c r="H66" i="1"/>
  <c r="H70" i="1"/>
  <c r="H74" i="1"/>
  <c r="H78" i="1"/>
  <c r="H82" i="1"/>
  <c r="H86" i="1"/>
  <c r="H90" i="1"/>
  <c r="H94" i="1"/>
  <c r="H98" i="1"/>
  <c r="H102" i="1"/>
  <c r="H106" i="1"/>
  <c r="H110" i="1"/>
  <c r="H114" i="1"/>
  <c r="H118" i="1"/>
  <c r="H122" i="1"/>
  <c r="H126" i="1"/>
  <c r="H130" i="1"/>
  <c r="H134" i="1"/>
  <c r="H138" i="1"/>
  <c r="H142" i="1"/>
  <c r="H146" i="1"/>
  <c r="H150" i="1"/>
  <c r="H154" i="1"/>
  <c r="H158" i="1"/>
  <c r="H162" i="1"/>
  <c r="H166" i="1"/>
  <c r="H170" i="1"/>
  <c r="H174" i="1"/>
  <c r="H178" i="1"/>
  <c r="H182" i="1"/>
  <c r="H186" i="1"/>
  <c r="H190" i="1"/>
  <c r="H194" i="1"/>
  <c r="H198" i="1"/>
  <c r="H202" i="1"/>
  <c r="H206" i="1"/>
  <c r="H210" i="1"/>
  <c r="H214" i="1"/>
  <c r="H218" i="1"/>
  <c r="H222" i="1"/>
  <c r="H226" i="1"/>
  <c r="H230" i="1"/>
  <c r="H234" i="1"/>
  <c r="H238" i="1"/>
  <c r="H242" i="1"/>
  <c r="H246" i="1"/>
  <c r="H250" i="1"/>
  <c r="H254" i="1"/>
  <c r="H258" i="1"/>
  <c r="H262" i="1"/>
  <c r="H266" i="1"/>
  <c r="H270" i="1"/>
  <c r="H19" i="1"/>
  <c r="H23" i="1"/>
  <c r="H27" i="1"/>
  <c r="H31" i="1"/>
  <c r="H35" i="1"/>
  <c r="H39" i="1"/>
  <c r="H43" i="1"/>
  <c r="H47" i="1"/>
  <c r="H51" i="1"/>
  <c r="H55" i="1"/>
  <c r="H59" i="1"/>
  <c r="H63" i="1"/>
  <c r="H67" i="1"/>
  <c r="H71" i="1"/>
  <c r="H75" i="1"/>
  <c r="H79" i="1"/>
  <c r="H83" i="1"/>
  <c r="H87" i="1"/>
  <c r="H91" i="1"/>
  <c r="H95" i="1"/>
  <c r="H99" i="1"/>
  <c r="H103" i="1"/>
  <c r="H107" i="1"/>
  <c r="H111" i="1"/>
  <c r="H115" i="1"/>
  <c r="H119" i="1"/>
  <c r="H123" i="1"/>
  <c r="H127" i="1"/>
  <c r="H131" i="1"/>
  <c r="H135" i="1"/>
  <c r="H139" i="1"/>
  <c r="H143" i="1"/>
  <c r="H147" i="1"/>
  <c r="H151" i="1"/>
  <c r="H155" i="1"/>
  <c r="H159" i="1"/>
  <c r="H163" i="1"/>
  <c r="H167" i="1"/>
  <c r="H171" i="1"/>
  <c r="H175" i="1"/>
  <c r="H179" i="1"/>
  <c r="H183" i="1"/>
  <c r="H187" i="1"/>
  <c r="H191" i="1"/>
  <c r="H195" i="1"/>
  <c r="H199" i="1"/>
  <c r="H203" i="1"/>
  <c r="H207" i="1"/>
  <c r="H211" i="1"/>
  <c r="H215" i="1"/>
  <c r="H219" i="1"/>
  <c r="H223" i="1"/>
  <c r="H227" i="1"/>
  <c r="H231" i="1"/>
  <c r="H235" i="1"/>
  <c r="H239" i="1"/>
  <c r="H243" i="1"/>
  <c r="H247" i="1"/>
  <c r="H251" i="1"/>
  <c r="H255" i="1"/>
  <c r="H259" i="1"/>
  <c r="H263" i="1"/>
  <c r="H267" i="1"/>
  <c r="H271" i="1"/>
  <c r="H275" i="1"/>
  <c r="H279" i="1"/>
  <c r="H283" i="1"/>
  <c r="H287" i="1"/>
  <c r="H291" i="1"/>
  <c r="H295" i="1"/>
  <c r="H299" i="1"/>
  <c r="H303" i="1"/>
  <c r="H307" i="1"/>
  <c r="H311" i="1"/>
  <c r="H315" i="1"/>
  <c r="H319" i="1"/>
  <c r="H323" i="1"/>
  <c r="H327" i="1"/>
  <c r="H331" i="1"/>
  <c r="H335" i="1"/>
  <c r="H339" i="1"/>
  <c r="H343" i="1"/>
  <c r="H347" i="1"/>
  <c r="H351" i="1"/>
  <c r="H355" i="1"/>
  <c r="H20" i="1"/>
  <c r="H36" i="1"/>
  <c r="H52" i="1"/>
  <c r="H68" i="1"/>
  <c r="H84" i="1"/>
  <c r="H100" i="1"/>
  <c r="H116" i="1"/>
  <c r="H132" i="1"/>
  <c r="H148" i="1"/>
  <c r="H164" i="1"/>
  <c r="H180" i="1"/>
  <c r="H196" i="1"/>
  <c r="H212" i="1"/>
  <c r="H228" i="1"/>
  <c r="H244" i="1"/>
  <c r="H260" i="1"/>
  <c r="H272" i="1"/>
  <c r="H277" i="1"/>
  <c r="H282" i="1"/>
  <c r="H288" i="1"/>
  <c r="H293" i="1"/>
  <c r="H298" i="1"/>
  <c r="H304" i="1"/>
  <c r="H309" i="1"/>
  <c r="H314" i="1"/>
  <c r="H320" i="1"/>
  <c r="H325" i="1"/>
  <c r="H330" i="1"/>
  <c r="H336" i="1"/>
  <c r="H341" i="1"/>
  <c r="H346" i="1"/>
  <c r="H352" i="1"/>
  <c r="H357" i="1"/>
  <c r="H361" i="1"/>
  <c r="H365" i="1"/>
  <c r="H369" i="1"/>
  <c r="H373" i="1"/>
  <c r="H28" i="1"/>
  <c r="H76" i="1"/>
  <c r="H108" i="1"/>
  <c r="H140" i="1"/>
  <c r="H172" i="1"/>
  <c r="H188" i="1"/>
  <c r="H236" i="1"/>
  <c r="H268" i="1"/>
  <c r="H280" i="1"/>
  <c r="H290" i="1"/>
  <c r="H301" i="1"/>
  <c r="H312" i="1"/>
  <c r="H322" i="1"/>
  <c r="H333" i="1"/>
  <c r="H344" i="1"/>
  <c r="H354" i="1"/>
  <c r="H363" i="1"/>
  <c r="H371" i="1"/>
  <c r="H32" i="1"/>
  <c r="H64" i="1"/>
  <c r="H96" i="1"/>
  <c r="H128" i="1"/>
  <c r="H160" i="1"/>
  <c r="H192" i="1"/>
  <c r="H224" i="1"/>
  <c r="H256" i="1"/>
  <c r="H276" i="1"/>
  <c r="H286" i="1"/>
  <c r="H297" i="1"/>
  <c r="H308" i="1"/>
  <c r="H318" i="1"/>
  <c r="H329" i="1"/>
  <c r="H340" i="1"/>
  <c r="H350" i="1"/>
  <c r="H360" i="1"/>
  <c r="H368" i="1"/>
  <c r="H376" i="1"/>
  <c r="H24" i="1"/>
  <c r="H40" i="1"/>
  <c r="H56" i="1"/>
  <c r="H72" i="1"/>
  <c r="H88" i="1"/>
  <c r="H104" i="1"/>
  <c r="H120" i="1"/>
  <c r="H136" i="1"/>
  <c r="H152" i="1"/>
  <c r="H168" i="1"/>
  <c r="H184" i="1"/>
  <c r="H200" i="1"/>
  <c r="H216" i="1"/>
  <c r="H232" i="1"/>
  <c r="H248" i="1"/>
  <c r="H264" i="1"/>
  <c r="H273" i="1"/>
  <c r="H278" i="1"/>
  <c r="H284" i="1"/>
  <c r="H289" i="1"/>
  <c r="H294" i="1"/>
  <c r="H300" i="1"/>
  <c r="H305" i="1"/>
  <c r="H310" i="1"/>
  <c r="H316" i="1"/>
  <c r="H321" i="1"/>
  <c r="H326" i="1"/>
  <c r="H332" i="1"/>
  <c r="H337" i="1"/>
  <c r="H342" i="1"/>
  <c r="H348" i="1"/>
  <c r="H353" i="1"/>
  <c r="H358" i="1"/>
  <c r="H362" i="1"/>
  <c r="H366" i="1"/>
  <c r="H370" i="1"/>
  <c r="H374" i="1"/>
  <c r="H44" i="1"/>
  <c r="H60" i="1"/>
  <c r="H92" i="1"/>
  <c r="H124" i="1"/>
  <c r="H156" i="1"/>
  <c r="H204" i="1"/>
  <c r="H220" i="1"/>
  <c r="H252" i="1"/>
  <c r="H274" i="1"/>
  <c r="H285" i="1"/>
  <c r="H296" i="1"/>
  <c r="H306" i="1"/>
  <c r="H317" i="1"/>
  <c r="H328" i="1"/>
  <c r="H338" i="1"/>
  <c r="H349" i="1"/>
  <c r="H359" i="1"/>
  <c r="H367" i="1"/>
  <c r="H375" i="1"/>
  <c r="H48" i="1"/>
  <c r="H80" i="1"/>
  <c r="H112" i="1"/>
  <c r="H144" i="1"/>
  <c r="H176" i="1"/>
  <c r="H208" i="1"/>
  <c r="H240" i="1"/>
  <c r="H269" i="1"/>
  <c r="H281" i="1"/>
  <c r="H292" i="1"/>
  <c r="H302" i="1"/>
  <c r="H313" i="1"/>
  <c r="H324" i="1"/>
  <c r="H334" i="1"/>
  <c r="H345" i="1"/>
  <c r="H356" i="1"/>
  <c r="H364" i="1"/>
  <c r="H372" i="1"/>
  <c r="G17" i="1"/>
  <c r="G21" i="1"/>
  <c r="G25" i="1"/>
  <c r="G29" i="1"/>
  <c r="G33" i="1"/>
  <c r="G37" i="1"/>
  <c r="G41" i="1"/>
  <c r="G45" i="1"/>
  <c r="G49" i="1"/>
  <c r="G53" i="1"/>
  <c r="G57" i="1"/>
  <c r="G61" i="1"/>
  <c r="G65" i="1"/>
  <c r="G69" i="1"/>
  <c r="G73" i="1"/>
  <c r="G77" i="1"/>
  <c r="G81" i="1"/>
  <c r="G85" i="1"/>
  <c r="G89" i="1"/>
  <c r="G93" i="1"/>
  <c r="G97" i="1"/>
  <c r="G101" i="1"/>
  <c r="G105" i="1"/>
  <c r="G109" i="1"/>
  <c r="G113" i="1"/>
  <c r="G117" i="1"/>
  <c r="G121" i="1"/>
  <c r="G125" i="1"/>
  <c r="G129" i="1"/>
  <c r="G133" i="1"/>
  <c r="G137" i="1"/>
  <c r="G141" i="1"/>
  <c r="G145" i="1"/>
  <c r="G149" i="1"/>
  <c r="G153" i="1"/>
  <c r="G157" i="1"/>
  <c r="G161" i="1"/>
  <c r="G165" i="1"/>
  <c r="G169" i="1"/>
  <c r="G173" i="1"/>
  <c r="G177" i="1"/>
  <c r="G181" i="1"/>
  <c r="G185" i="1"/>
  <c r="G189" i="1"/>
  <c r="G193" i="1"/>
  <c r="G197" i="1"/>
  <c r="G201" i="1"/>
  <c r="G205" i="1"/>
  <c r="G209" i="1"/>
  <c r="G213" i="1"/>
  <c r="G217" i="1"/>
  <c r="G221" i="1"/>
  <c r="G225" i="1"/>
  <c r="G229" i="1"/>
  <c r="G233" i="1"/>
  <c r="G237" i="1"/>
  <c r="G241" i="1"/>
  <c r="G245" i="1"/>
  <c r="G249" i="1"/>
  <c r="G253" i="1"/>
  <c r="G257" i="1"/>
  <c r="G261" i="1"/>
  <c r="G265" i="1"/>
  <c r="G18" i="1"/>
  <c r="G22" i="1"/>
  <c r="G26" i="1"/>
  <c r="G30" i="1"/>
  <c r="G34" i="1"/>
  <c r="G38" i="1"/>
  <c r="G42" i="1"/>
  <c r="G46" i="1"/>
  <c r="G50" i="1"/>
  <c r="G54" i="1"/>
  <c r="G58" i="1"/>
  <c r="G62" i="1"/>
  <c r="G66" i="1"/>
  <c r="G70" i="1"/>
  <c r="G74" i="1"/>
  <c r="G78" i="1"/>
  <c r="G82" i="1"/>
  <c r="G86" i="1"/>
  <c r="G90" i="1"/>
  <c r="G94" i="1"/>
  <c r="G98" i="1"/>
  <c r="G102" i="1"/>
  <c r="G106" i="1"/>
  <c r="G110" i="1"/>
  <c r="G114" i="1"/>
  <c r="G118" i="1"/>
  <c r="G122" i="1"/>
  <c r="G126" i="1"/>
  <c r="G130" i="1"/>
  <c r="G134" i="1"/>
  <c r="G138" i="1"/>
  <c r="G142" i="1"/>
  <c r="G146" i="1"/>
  <c r="G150" i="1"/>
  <c r="G154" i="1"/>
  <c r="G158" i="1"/>
  <c r="G162" i="1"/>
  <c r="G166" i="1"/>
  <c r="G170" i="1"/>
  <c r="G174" i="1"/>
  <c r="G178" i="1"/>
  <c r="G182" i="1"/>
  <c r="G186" i="1"/>
  <c r="G190" i="1"/>
  <c r="G194" i="1"/>
  <c r="G198" i="1"/>
  <c r="G202" i="1"/>
  <c r="G206" i="1"/>
  <c r="G210" i="1"/>
  <c r="G214" i="1"/>
  <c r="G218" i="1"/>
  <c r="G222" i="1"/>
  <c r="G226" i="1"/>
  <c r="G230" i="1"/>
  <c r="G234" i="1"/>
  <c r="G238" i="1"/>
  <c r="G242" i="1"/>
  <c r="G246" i="1"/>
  <c r="G250" i="1"/>
  <c r="G254" i="1"/>
  <c r="G258" i="1"/>
  <c r="G262" i="1"/>
  <c r="G266" i="1"/>
  <c r="G270" i="1"/>
  <c r="G274" i="1"/>
  <c r="G278" i="1"/>
  <c r="G19" i="1"/>
  <c r="G23" i="1"/>
  <c r="G27" i="1"/>
  <c r="G31" i="1"/>
  <c r="G35" i="1"/>
  <c r="G39" i="1"/>
  <c r="G43" i="1"/>
  <c r="G47" i="1"/>
  <c r="G51" i="1"/>
  <c r="G55" i="1"/>
  <c r="G59" i="1"/>
  <c r="G63" i="1"/>
  <c r="G67" i="1"/>
  <c r="G71" i="1"/>
  <c r="G75" i="1"/>
  <c r="G79" i="1"/>
  <c r="G83" i="1"/>
  <c r="G87" i="1"/>
  <c r="G91" i="1"/>
  <c r="G95" i="1"/>
  <c r="G99" i="1"/>
  <c r="G103" i="1"/>
  <c r="G107" i="1"/>
  <c r="G111" i="1"/>
  <c r="G115" i="1"/>
  <c r="G119" i="1"/>
  <c r="G123" i="1"/>
  <c r="G127" i="1"/>
  <c r="G131" i="1"/>
  <c r="G135" i="1"/>
  <c r="G139" i="1"/>
  <c r="G143" i="1"/>
  <c r="G147" i="1"/>
  <c r="G151" i="1"/>
  <c r="G155" i="1"/>
  <c r="G159" i="1"/>
  <c r="G163" i="1"/>
  <c r="G167" i="1"/>
  <c r="G171" i="1"/>
  <c r="G175" i="1"/>
  <c r="G179" i="1"/>
  <c r="G183" i="1"/>
  <c r="G187" i="1"/>
  <c r="G191" i="1"/>
  <c r="G195" i="1"/>
  <c r="G199" i="1"/>
  <c r="G203" i="1"/>
  <c r="G207" i="1"/>
  <c r="G211" i="1"/>
  <c r="G215" i="1"/>
  <c r="G219" i="1"/>
  <c r="G223" i="1"/>
  <c r="G227" i="1"/>
  <c r="G231" i="1"/>
  <c r="G235" i="1"/>
  <c r="G239" i="1"/>
  <c r="G243" i="1"/>
  <c r="G247" i="1"/>
  <c r="G251" i="1"/>
  <c r="G255" i="1"/>
  <c r="G259" i="1"/>
  <c r="G263" i="1"/>
  <c r="G267" i="1"/>
  <c r="G271" i="1"/>
  <c r="G275" i="1"/>
  <c r="G279" i="1"/>
  <c r="G283" i="1"/>
  <c r="G287" i="1"/>
  <c r="G291" i="1"/>
  <c r="G295" i="1"/>
  <c r="G299" i="1"/>
  <c r="G303" i="1"/>
  <c r="G307" i="1"/>
  <c r="G311" i="1"/>
  <c r="G315" i="1"/>
  <c r="G319" i="1"/>
  <c r="G323" i="1"/>
  <c r="G327" i="1"/>
  <c r="G331" i="1"/>
  <c r="G335" i="1"/>
  <c r="G339" i="1"/>
  <c r="G343" i="1"/>
  <c r="G347" i="1"/>
  <c r="G351" i="1"/>
  <c r="G355" i="1"/>
  <c r="G20" i="1"/>
  <c r="G36" i="1"/>
  <c r="G52" i="1"/>
  <c r="G68" i="1"/>
  <c r="G84" i="1"/>
  <c r="G100" i="1"/>
  <c r="G116" i="1"/>
  <c r="G132" i="1"/>
  <c r="G148" i="1"/>
  <c r="G164" i="1"/>
  <c r="G180" i="1"/>
  <c r="G196" i="1"/>
  <c r="G212" i="1"/>
  <c r="G228" i="1"/>
  <c r="G244" i="1"/>
  <c r="G260" i="1"/>
  <c r="G272" i="1"/>
  <c r="G280" i="1"/>
  <c r="G285" i="1"/>
  <c r="G290" i="1"/>
  <c r="G296" i="1"/>
  <c r="G301" i="1"/>
  <c r="G306" i="1"/>
  <c r="G312" i="1"/>
  <c r="G317" i="1"/>
  <c r="G322" i="1"/>
  <c r="G328" i="1"/>
  <c r="G333" i="1"/>
  <c r="G338" i="1"/>
  <c r="G344" i="1"/>
  <c r="G349" i="1"/>
  <c r="G354" i="1"/>
  <c r="G359" i="1"/>
  <c r="G363" i="1"/>
  <c r="G367" i="1"/>
  <c r="G371" i="1"/>
  <c r="G375" i="1"/>
  <c r="G350" i="1"/>
  <c r="G356" i="1"/>
  <c r="G364" i="1"/>
  <c r="G372" i="1"/>
  <c r="G376" i="1"/>
  <c r="G44" i="1"/>
  <c r="G76" i="1"/>
  <c r="G108" i="1"/>
  <c r="G124" i="1"/>
  <c r="G156" i="1"/>
  <c r="G172" i="1"/>
  <c r="G204" i="1"/>
  <c r="G236" i="1"/>
  <c r="G268" i="1"/>
  <c r="G276" i="1"/>
  <c r="G288" i="1"/>
  <c r="G298" i="1"/>
  <c r="G304" i="1"/>
  <c r="G314" i="1"/>
  <c r="G325" i="1"/>
  <c r="G330" i="1"/>
  <c r="G341" i="1"/>
  <c r="G352" i="1"/>
  <c r="G357" i="1"/>
  <c r="G365" i="1"/>
  <c r="G369" i="1"/>
  <c r="G32" i="1"/>
  <c r="G64" i="1"/>
  <c r="G80" i="1"/>
  <c r="G112" i="1"/>
  <c r="G144" i="1"/>
  <c r="G176" i="1"/>
  <c r="G192" i="1"/>
  <c r="G224" i="1"/>
  <c r="G240" i="1"/>
  <c r="G269" i="1"/>
  <c r="G277" i="1"/>
  <c r="G289" i="1"/>
  <c r="G300" i="1"/>
  <c r="G305" i="1"/>
  <c r="G316" i="1"/>
  <c r="G326" i="1"/>
  <c r="G337" i="1"/>
  <c r="G342" i="1"/>
  <c r="G353" i="1"/>
  <c r="G362" i="1"/>
  <c r="G366" i="1"/>
  <c r="G374" i="1"/>
  <c r="G24" i="1"/>
  <c r="G40" i="1"/>
  <c r="G56" i="1"/>
  <c r="G72" i="1"/>
  <c r="G88" i="1"/>
  <c r="G104" i="1"/>
  <c r="G120" i="1"/>
  <c r="G136" i="1"/>
  <c r="G152" i="1"/>
  <c r="G168" i="1"/>
  <c r="G184" i="1"/>
  <c r="G200" i="1"/>
  <c r="G216" i="1"/>
  <c r="G232" i="1"/>
  <c r="G248" i="1"/>
  <c r="G264" i="1"/>
  <c r="G273" i="1"/>
  <c r="G281" i="1"/>
  <c r="G286" i="1"/>
  <c r="G292" i="1"/>
  <c r="G297" i="1"/>
  <c r="G302" i="1"/>
  <c r="G308" i="1"/>
  <c r="G313" i="1"/>
  <c r="G318" i="1"/>
  <c r="G324" i="1"/>
  <c r="G329" i="1"/>
  <c r="G334" i="1"/>
  <c r="G340" i="1"/>
  <c r="G345" i="1"/>
  <c r="G360" i="1"/>
  <c r="G368" i="1"/>
  <c r="G28" i="1"/>
  <c r="G60" i="1"/>
  <c r="G92" i="1"/>
  <c r="G140" i="1"/>
  <c r="G188" i="1"/>
  <c r="G220" i="1"/>
  <c r="G252" i="1"/>
  <c r="G282" i="1"/>
  <c r="G293" i="1"/>
  <c r="G309" i="1"/>
  <c r="G320" i="1"/>
  <c r="G336" i="1"/>
  <c r="G346" i="1"/>
  <c r="G361" i="1"/>
  <c r="G373" i="1"/>
  <c r="G48" i="1"/>
  <c r="G96" i="1"/>
  <c r="G128" i="1"/>
  <c r="G160" i="1"/>
  <c r="G208" i="1"/>
  <c r="G256" i="1"/>
  <c r="G284" i="1"/>
  <c r="G294" i="1"/>
  <c r="G310" i="1"/>
  <c r="G321" i="1"/>
  <c r="G332" i="1"/>
  <c r="G348" i="1"/>
  <c r="G358" i="1"/>
  <c r="G370" i="1"/>
  <c r="F17" i="1"/>
  <c r="F21" i="1"/>
  <c r="F25" i="1"/>
  <c r="F29" i="1"/>
  <c r="F33" i="1"/>
  <c r="F37" i="1"/>
  <c r="F41" i="1"/>
  <c r="F45" i="1"/>
  <c r="F49" i="1"/>
  <c r="F53" i="1"/>
  <c r="F57" i="1"/>
  <c r="F61" i="1"/>
  <c r="F65" i="1"/>
  <c r="F69" i="1"/>
  <c r="F73" i="1"/>
  <c r="F77" i="1"/>
  <c r="F81" i="1"/>
  <c r="F85" i="1"/>
  <c r="F89" i="1"/>
  <c r="F93" i="1"/>
  <c r="F97" i="1"/>
  <c r="F101" i="1"/>
  <c r="F105" i="1"/>
  <c r="F109" i="1"/>
  <c r="F113" i="1"/>
  <c r="F117" i="1"/>
  <c r="F121" i="1"/>
  <c r="F125" i="1"/>
  <c r="F129" i="1"/>
  <c r="F133" i="1"/>
  <c r="F137" i="1"/>
  <c r="F141" i="1"/>
  <c r="F145" i="1"/>
  <c r="F149" i="1"/>
  <c r="F153" i="1"/>
  <c r="F157" i="1"/>
  <c r="F161" i="1"/>
  <c r="F165" i="1"/>
  <c r="F169" i="1"/>
  <c r="F173" i="1"/>
  <c r="F177" i="1"/>
  <c r="F181" i="1"/>
  <c r="F185" i="1"/>
  <c r="F189" i="1"/>
  <c r="F193" i="1"/>
  <c r="F197" i="1"/>
  <c r="F201" i="1"/>
  <c r="F205" i="1"/>
  <c r="F209" i="1"/>
  <c r="F213" i="1"/>
  <c r="F217" i="1"/>
  <c r="F221" i="1"/>
  <c r="F225" i="1"/>
  <c r="F229" i="1"/>
  <c r="F233" i="1"/>
  <c r="F237" i="1"/>
  <c r="F241" i="1"/>
  <c r="F245" i="1"/>
  <c r="F249" i="1"/>
  <c r="F253" i="1"/>
  <c r="F257" i="1"/>
  <c r="F261" i="1"/>
  <c r="F265" i="1"/>
  <c r="F269" i="1"/>
  <c r="F273" i="1"/>
  <c r="F277" i="1"/>
  <c r="F281" i="1"/>
  <c r="F285" i="1"/>
  <c r="F289" i="1"/>
  <c r="F293" i="1"/>
  <c r="F297" i="1"/>
  <c r="F301" i="1"/>
  <c r="F305" i="1"/>
  <c r="F309" i="1"/>
  <c r="F313" i="1"/>
  <c r="F317" i="1"/>
  <c r="F321" i="1"/>
  <c r="F325" i="1"/>
  <c r="F329" i="1"/>
  <c r="F333" i="1"/>
  <c r="F337" i="1"/>
  <c r="F341" i="1"/>
  <c r="F345" i="1"/>
  <c r="F18" i="1"/>
  <c r="F22" i="1"/>
  <c r="F26" i="1"/>
  <c r="F30" i="1"/>
  <c r="F34" i="1"/>
  <c r="F38" i="1"/>
  <c r="F42" i="1"/>
  <c r="F46" i="1"/>
  <c r="F50" i="1"/>
  <c r="F54" i="1"/>
  <c r="F58" i="1"/>
  <c r="F62" i="1"/>
  <c r="F66" i="1"/>
  <c r="F70" i="1"/>
  <c r="F74" i="1"/>
  <c r="F78" i="1"/>
  <c r="F82" i="1"/>
  <c r="F86" i="1"/>
  <c r="F90" i="1"/>
  <c r="F94" i="1"/>
  <c r="F98" i="1"/>
  <c r="F102" i="1"/>
  <c r="F106" i="1"/>
  <c r="F110" i="1"/>
  <c r="F114" i="1"/>
  <c r="F118" i="1"/>
  <c r="F122" i="1"/>
  <c r="F126" i="1"/>
  <c r="F130" i="1"/>
  <c r="F134" i="1"/>
  <c r="F138" i="1"/>
  <c r="F142" i="1"/>
  <c r="F146" i="1"/>
  <c r="F150" i="1"/>
  <c r="F154" i="1"/>
  <c r="F158" i="1"/>
  <c r="F162" i="1"/>
  <c r="F166" i="1"/>
  <c r="F170" i="1"/>
  <c r="F174" i="1"/>
  <c r="F178" i="1"/>
  <c r="F182" i="1"/>
  <c r="F186" i="1"/>
  <c r="F190" i="1"/>
  <c r="F194" i="1"/>
  <c r="F198" i="1"/>
  <c r="F202" i="1"/>
  <c r="F206" i="1"/>
  <c r="F210" i="1"/>
  <c r="F214" i="1"/>
  <c r="F218" i="1"/>
  <c r="F222" i="1"/>
  <c r="F226" i="1"/>
  <c r="F230" i="1"/>
  <c r="F234" i="1"/>
  <c r="F238" i="1"/>
  <c r="F242" i="1"/>
  <c r="F246" i="1"/>
  <c r="F250" i="1"/>
  <c r="F254" i="1"/>
  <c r="F258" i="1"/>
  <c r="F262" i="1"/>
  <c r="F266" i="1"/>
  <c r="F270" i="1"/>
  <c r="F274" i="1"/>
  <c r="F278" i="1"/>
  <c r="F282" i="1"/>
  <c r="F286" i="1"/>
  <c r="F290" i="1"/>
  <c r="F294" i="1"/>
  <c r="F298" i="1"/>
  <c r="F302" i="1"/>
  <c r="F306" i="1"/>
  <c r="F310" i="1"/>
  <c r="F314" i="1"/>
  <c r="F318" i="1"/>
  <c r="F322" i="1"/>
  <c r="F326" i="1"/>
  <c r="F330" i="1"/>
  <c r="F334" i="1"/>
  <c r="F338" i="1"/>
  <c r="F342" i="1"/>
  <c r="F346" i="1"/>
  <c r="F350" i="1"/>
  <c r="F354" i="1"/>
  <c r="F19" i="1"/>
  <c r="F23" i="1"/>
  <c r="F27" i="1"/>
  <c r="F31" i="1"/>
  <c r="F35" i="1"/>
  <c r="F39" i="1"/>
  <c r="F43" i="1"/>
  <c r="F47" i="1"/>
  <c r="F51" i="1"/>
  <c r="F55" i="1"/>
  <c r="F59" i="1"/>
  <c r="F63" i="1"/>
  <c r="F67" i="1"/>
  <c r="F71" i="1"/>
  <c r="F75" i="1"/>
  <c r="F79" i="1"/>
  <c r="F83" i="1"/>
  <c r="F87" i="1"/>
  <c r="F91" i="1"/>
  <c r="F95" i="1"/>
  <c r="F99" i="1"/>
  <c r="F103" i="1"/>
  <c r="F107" i="1"/>
  <c r="F111" i="1"/>
  <c r="F115" i="1"/>
  <c r="F119" i="1"/>
  <c r="F123" i="1"/>
  <c r="F127" i="1"/>
  <c r="F131" i="1"/>
  <c r="F135" i="1"/>
  <c r="F139" i="1"/>
  <c r="F143" i="1"/>
  <c r="F147" i="1"/>
  <c r="F151" i="1"/>
  <c r="F155" i="1"/>
  <c r="F159" i="1"/>
  <c r="F163" i="1"/>
  <c r="F167" i="1"/>
  <c r="F171" i="1"/>
  <c r="F175" i="1"/>
  <c r="F179" i="1"/>
  <c r="F183" i="1"/>
  <c r="F187" i="1"/>
  <c r="F191" i="1"/>
  <c r="F195" i="1"/>
  <c r="F199" i="1"/>
  <c r="F203" i="1"/>
  <c r="F207" i="1"/>
  <c r="F211" i="1"/>
  <c r="F215" i="1"/>
  <c r="F219" i="1"/>
  <c r="F223" i="1"/>
  <c r="F227" i="1"/>
  <c r="F231" i="1"/>
  <c r="F235" i="1"/>
  <c r="F239" i="1"/>
  <c r="F243" i="1"/>
  <c r="F247" i="1"/>
  <c r="F251" i="1"/>
  <c r="F255" i="1"/>
  <c r="F259" i="1"/>
  <c r="F263" i="1"/>
  <c r="F267" i="1"/>
  <c r="F271" i="1"/>
  <c r="F275" i="1"/>
  <c r="F279" i="1"/>
  <c r="F283" i="1"/>
  <c r="F287" i="1"/>
  <c r="F291" i="1"/>
  <c r="F295" i="1"/>
  <c r="F299" i="1"/>
  <c r="F303" i="1"/>
  <c r="F307" i="1"/>
  <c r="F311" i="1"/>
  <c r="F315" i="1"/>
  <c r="F319" i="1"/>
  <c r="F323" i="1"/>
  <c r="F327" i="1"/>
  <c r="F331" i="1"/>
  <c r="F335" i="1"/>
  <c r="F339" i="1"/>
  <c r="F343" i="1"/>
  <c r="F347" i="1"/>
  <c r="F351" i="1"/>
  <c r="F355" i="1"/>
  <c r="F20" i="1"/>
  <c r="F36" i="1"/>
  <c r="F52" i="1"/>
  <c r="F68" i="1"/>
  <c r="F84" i="1"/>
  <c r="F100" i="1"/>
  <c r="F116" i="1"/>
  <c r="F132" i="1"/>
  <c r="F148" i="1"/>
  <c r="F164" i="1"/>
  <c r="F180" i="1"/>
  <c r="F196" i="1"/>
  <c r="F212" i="1"/>
  <c r="F228" i="1"/>
  <c r="F244" i="1"/>
  <c r="F260" i="1"/>
  <c r="F276" i="1"/>
  <c r="F292" i="1"/>
  <c r="F308" i="1"/>
  <c r="F324" i="1"/>
  <c r="F340" i="1"/>
  <c r="F352" i="1"/>
  <c r="F358" i="1"/>
  <c r="F362" i="1"/>
  <c r="F366" i="1"/>
  <c r="F370" i="1"/>
  <c r="F374" i="1"/>
  <c r="F44" i="1"/>
  <c r="F92" i="1"/>
  <c r="F124" i="1"/>
  <c r="F156" i="1"/>
  <c r="F188" i="1"/>
  <c r="F220" i="1"/>
  <c r="F252" i="1"/>
  <c r="F284" i="1"/>
  <c r="F316" i="1"/>
  <c r="F348" i="1"/>
  <c r="F360" i="1"/>
  <c r="F368" i="1"/>
  <c r="F376" i="1"/>
  <c r="F48" i="1"/>
  <c r="F80" i="1"/>
  <c r="F112" i="1"/>
  <c r="F144" i="1"/>
  <c r="F176" i="1"/>
  <c r="F208" i="1"/>
  <c r="F240" i="1"/>
  <c r="F272" i="1"/>
  <c r="F304" i="1"/>
  <c r="F336" i="1"/>
  <c r="F357" i="1"/>
  <c r="F365" i="1"/>
  <c r="F373" i="1"/>
  <c r="F24" i="1"/>
  <c r="F40" i="1"/>
  <c r="F56" i="1"/>
  <c r="F72" i="1"/>
  <c r="F88" i="1"/>
  <c r="F104" i="1"/>
  <c r="F120" i="1"/>
  <c r="F136" i="1"/>
  <c r="F152" i="1"/>
  <c r="F168" i="1"/>
  <c r="F184" i="1"/>
  <c r="F200" i="1"/>
  <c r="F216" i="1"/>
  <c r="F232" i="1"/>
  <c r="F248" i="1"/>
  <c r="F264" i="1"/>
  <c r="F280" i="1"/>
  <c r="F296" i="1"/>
  <c r="F312" i="1"/>
  <c r="F328" i="1"/>
  <c r="F344" i="1"/>
  <c r="F353" i="1"/>
  <c r="F359" i="1"/>
  <c r="F363" i="1"/>
  <c r="F367" i="1"/>
  <c r="F371" i="1"/>
  <c r="F375" i="1"/>
  <c r="F28" i="1"/>
  <c r="F60" i="1"/>
  <c r="F76" i="1"/>
  <c r="F108" i="1"/>
  <c r="F140" i="1"/>
  <c r="F172" i="1"/>
  <c r="F204" i="1"/>
  <c r="F236" i="1"/>
  <c r="F268" i="1"/>
  <c r="F300" i="1"/>
  <c r="F332" i="1"/>
  <c r="F356" i="1"/>
  <c r="F364" i="1"/>
  <c r="F372" i="1"/>
  <c r="F32" i="1"/>
  <c r="F64" i="1"/>
  <c r="F96" i="1"/>
  <c r="F128" i="1"/>
  <c r="F160" i="1"/>
  <c r="F192" i="1"/>
  <c r="F224" i="1"/>
  <c r="F256" i="1"/>
  <c r="F288" i="1"/>
  <c r="F320" i="1"/>
  <c r="F349" i="1"/>
  <c r="F361" i="1"/>
  <c r="F369" i="1"/>
  <c r="E17" i="1"/>
  <c r="E21" i="1"/>
  <c r="E25" i="1"/>
  <c r="E29" i="1"/>
  <c r="E33" i="1"/>
  <c r="E37" i="1"/>
  <c r="E41" i="1"/>
  <c r="E45" i="1"/>
  <c r="E49" i="1"/>
  <c r="E53" i="1"/>
  <c r="E57" i="1"/>
  <c r="E61" i="1"/>
  <c r="E65" i="1"/>
  <c r="E69" i="1"/>
  <c r="E73" i="1"/>
  <c r="E77" i="1"/>
  <c r="E81" i="1"/>
  <c r="E85" i="1"/>
  <c r="E89" i="1"/>
  <c r="E93" i="1"/>
  <c r="E97" i="1"/>
  <c r="E101" i="1"/>
  <c r="E105" i="1"/>
  <c r="E109" i="1"/>
  <c r="E113" i="1"/>
  <c r="E117" i="1"/>
  <c r="E121" i="1"/>
  <c r="E125" i="1"/>
  <c r="E129" i="1"/>
  <c r="E133" i="1"/>
  <c r="E137" i="1"/>
  <c r="E141" i="1"/>
  <c r="E145" i="1"/>
  <c r="E149" i="1"/>
  <c r="E153" i="1"/>
  <c r="E157" i="1"/>
  <c r="E161" i="1"/>
  <c r="E165" i="1"/>
  <c r="E169" i="1"/>
  <c r="E173" i="1"/>
  <c r="E177" i="1"/>
  <c r="E181" i="1"/>
  <c r="E185" i="1"/>
  <c r="E189" i="1"/>
  <c r="E193" i="1"/>
  <c r="E197" i="1"/>
  <c r="E201" i="1"/>
  <c r="E205" i="1"/>
  <c r="E209" i="1"/>
  <c r="E213" i="1"/>
  <c r="E217" i="1"/>
  <c r="E221" i="1"/>
  <c r="E225" i="1"/>
  <c r="E229" i="1"/>
  <c r="E233" i="1"/>
  <c r="E237" i="1"/>
  <c r="E241" i="1"/>
  <c r="E245" i="1"/>
  <c r="E249" i="1"/>
  <c r="E253" i="1"/>
  <c r="E257" i="1"/>
  <c r="E261" i="1"/>
  <c r="E265" i="1"/>
  <c r="E269" i="1"/>
  <c r="E273" i="1"/>
  <c r="E277" i="1"/>
  <c r="E281" i="1"/>
  <c r="E285" i="1"/>
  <c r="E289" i="1"/>
  <c r="E293" i="1"/>
  <c r="E297" i="1"/>
  <c r="E301" i="1"/>
  <c r="E305" i="1"/>
  <c r="E309" i="1"/>
  <c r="E313" i="1"/>
  <c r="E317" i="1"/>
  <c r="E321" i="1"/>
  <c r="E325" i="1"/>
  <c r="E329" i="1"/>
  <c r="E333" i="1"/>
  <c r="E337" i="1"/>
  <c r="E341" i="1"/>
  <c r="E345" i="1"/>
  <c r="E349" i="1"/>
  <c r="E353" i="1"/>
  <c r="E18" i="1"/>
  <c r="E22" i="1"/>
  <c r="E26" i="1"/>
  <c r="E30" i="1"/>
  <c r="E34" i="1"/>
  <c r="E38" i="1"/>
  <c r="E42" i="1"/>
  <c r="E46" i="1"/>
  <c r="E50" i="1"/>
  <c r="E54" i="1"/>
  <c r="E58" i="1"/>
  <c r="E62" i="1"/>
  <c r="E66" i="1"/>
  <c r="E70" i="1"/>
  <c r="E74" i="1"/>
  <c r="E78" i="1"/>
  <c r="E82" i="1"/>
  <c r="E86" i="1"/>
  <c r="E90" i="1"/>
  <c r="E94" i="1"/>
  <c r="E98" i="1"/>
  <c r="E102" i="1"/>
  <c r="E106" i="1"/>
  <c r="E110" i="1"/>
  <c r="E114" i="1"/>
  <c r="E118" i="1"/>
  <c r="E122" i="1"/>
  <c r="E126" i="1"/>
  <c r="E130" i="1"/>
  <c r="E134" i="1"/>
  <c r="E138" i="1"/>
  <c r="E142" i="1"/>
  <c r="E146" i="1"/>
  <c r="E150" i="1"/>
  <c r="E154" i="1"/>
  <c r="E158" i="1"/>
  <c r="E162" i="1"/>
  <c r="E166" i="1"/>
  <c r="E170" i="1"/>
  <c r="E174" i="1"/>
  <c r="E178" i="1"/>
  <c r="E182" i="1"/>
  <c r="E186" i="1"/>
  <c r="E190" i="1"/>
  <c r="E194" i="1"/>
  <c r="E198" i="1"/>
  <c r="E202" i="1"/>
  <c r="E206" i="1"/>
  <c r="E210" i="1"/>
  <c r="E214" i="1"/>
  <c r="E218" i="1"/>
  <c r="E222" i="1"/>
  <c r="E226" i="1"/>
  <c r="E230" i="1"/>
  <c r="E234" i="1"/>
  <c r="E238" i="1"/>
  <c r="E242" i="1"/>
  <c r="E246" i="1"/>
  <c r="E250" i="1"/>
  <c r="E254" i="1"/>
  <c r="E258" i="1"/>
  <c r="E262" i="1"/>
  <c r="E266" i="1"/>
  <c r="E270" i="1"/>
  <c r="E274" i="1"/>
  <c r="E278" i="1"/>
  <c r="E282" i="1"/>
  <c r="E286" i="1"/>
  <c r="E290" i="1"/>
  <c r="E294" i="1"/>
  <c r="E298" i="1"/>
  <c r="E302" i="1"/>
  <c r="E306" i="1"/>
  <c r="E310" i="1"/>
  <c r="E314" i="1"/>
  <c r="E318" i="1"/>
  <c r="E322" i="1"/>
  <c r="E326" i="1"/>
  <c r="E330" i="1"/>
  <c r="E334" i="1"/>
  <c r="E338" i="1"/>
  <c r="E342" i="1"/>
  <c r="E346" i="1"/>
  <c r="E350" i="1"/>
  <c r="E354" i="1"/>
  <c r="E19" i="1"/>
  <c r="E23" i="1"/>
  <c r="E27" i="1"/>
  <c r="E31" i="1"/>
  <c r="E35" i="1"/>
  <c r="E39" i="1"/>
  <c r="E43" i="1"/>
  <c r="E47" i="1"/>
  <c r="E51" i="1"/>
  <c r="E55" i="1"/>
  <c r="E59" i="1"/>
  <c r="E63" i="1"/>
  <c r="E67" i="1"/>
  <c r="E71" i="1"/>
  <c r="E75" i="1"/>
  <c r="E79" i="1"/>
  <c r="E83" i="1"/>
  <c r="E87" i="1"/>
  <c r="E91" i="1"/>
  <c r="E95" i="1"/>
  <c r="E99" i="1"/>
  <c r="E103" i="1"/>
  <c r="E107" i="1"/>
  <c r="E111" i="1"/>
  <c r="E115" i="1"/>
  <c r="E119" i="1"/>
  <c r="E123" i="1"/>
  <c r="E127" i="1"/>
  <c r="E131" i="1"/>
  <c r="E135" i="1"/>
  <c r="E139" i="1"/>
  <c r="E143" i="1"/>
  <c r="E147" i="1"/>
  <c r="E151" i="1"/>
  <c r="E155" i="1"/>
  <c r="E159" i="1"/>
  <c r="E163" i="1"/>
  <c r="E167" i="1"/>
  <c r="E171" i="1"/>
  <c r="E175" i="1"/>
  <c r="E179" i="1"/>
  <c r="E183" i="1"/>
  <c r="E187" i="1"/>
  <c r="E191" i="1"/>
  <c r="E195" i="1"/>
  <c r="E199" i="1"/>
  <c r="E203" i="1"/>
  <c r="E207" i="1"/>
  <c r="E211" i="1"/>
  <c r="E215" i="1"/>
  <c r="E219" i="1"/>
  <c r="E223" i="1"/>
  <c r="E227" i="1"/>
  <c r="E231" i="1"/>
  <c r="E235" i="1"/>
  <c r="E239" i="1"/>
  <c r="E243" i="1"/>
  <c r="E247" i="1"/>
  <c r="E251" i="1"/>
  <c r="E255" i="1"/>
  <c r="E259" i="1"/>
  <c r="E263" i="1"/>
  <c r="E267" i="1"/>
  <c r="E271" i="1"/>
  <c r="E275" i="1"/>
  <c r="E279" i="1"/>
  <c r="E283" i="1"/>
  <c r="E287" i="1"/>
  <c r="E291" i="1"/>
  <c r="E295" i="1"/>
  <c r="E299" i="1"/>
  <c r="E303" i="1"/>
  <c r="E307" i="1"/>
  <c r="E311" i="1"/>
  <c r="E315" i="1"/>
  <c r="E319" i="1"/>
  <c r="E323" i="1"/>
  <c r="E327" i="1"/>
  <c r="E331" i="1"/>
  <c r="E335" i="1"/>
  <c r="E339" i="1"/>
  <c r="E343" i="1"/>
  <c r="E347" i="1"/>
  <c r="E351" i="1"/>
  <c r="E355" i="1"/>
  <c r="E20" i="1"/>
  <c r="E36" i="1"/>
  <c r="E52" i="1"/>
  <c r="E68" i="1"/>
  <c r="E84" i="1"/>
  <c r="E100" i="1"/>
  <c r="E116" i="1"/>
  <c r="E132" i="1"/>
  <c r="E148" i="1"/>
  <c r="E164" i="1"/>
  <c r="E180" i="1"/>
  <c r="E196" i="1"/>
  <c r="E212" i="1"/>
  <c r="E228" i="1"/>
  <c r="E244" i="1"/>
  <c r="E260" i="1"/>
  <c r="E276" i="1"/>
  <c r="E292" i="1"/>
  <c r="E308" i="1"/>
  <c r="E324" i="1"/>
  <c r="E340" i="1"/>
  <c r="E356" i="1"/>
  <c r="E360" i="1"/>
  <c r="E364" i="1"/>
  <c r="E368" i="1"/>
  <c r="E372" i="1"/>
  <c r="E376" i="1"/>
  <c r="E373" i="1"/>
  <c r="E44" i="1"/>
  <c r="E60" i="1"/>
  <c r="E92" i="1"/>
  <c r="E108" i="1"/>
  <c r="E140" i="1"/>
  <c r="E172" i="1"/>
  <c r="E204" i="1"/>
  <c r="E236" i="1"/>
  <c r="E252" i="1"/>
  <c r="E284" i="1"/>
  <c r="E300" i="1"/>
  <c r="E332" i="1"/>
  <c r="E358" i="1"/>
  <c r="E366" i="1"/>
  <c r="E370" i="1"/>
  <c r="E32" i="1"/>
  <c r="E64" i="1"/>
  <c r="E96" i="1"/>
  <c r="E112" i="1"/>
  <c r="E144" i="1"/>
  <c r="E176" i="1"/>
  <c r="E192" i="1"/>
  <c r="E224" i="1"/>
  <c r="E256" i="1"/>
  <c r="E272" i="1"/>
  <c r="E304" i="1"/>
  <c r="E336" i="1"/>
  <c r="E359" i="1"/>
  <c r="E363" i="1"/>
  <c r="E371" i="1"/>
  <c r="E375" i="1"/>
  <c r="E24" i="1"/>
  <c r="E40" i="1"/>
  <c r="E56" i="1"/>
  <c r="E72" i="1"/>
  <c r="E88" i="1"/>
  <c r="E104" i="1"/>
  <c r="E120" i="1"/>
  <c r="E136" i="1"/>
  <c r="E152" i="1"/>
  <c r="E168" i="1"/>
  <c r="E184" i="1"/>
  <c r="E200" i="1"/>
  <c r="E216" i="1"/>
  <c r="E232" i="1"/>
  <c r="E248" i="1"/>
  <c r="E264" i="1"/>
  <c r="E280" i="1"/>
  <c r="E296" i="1"/>
  <c r="E312" i="1"/>
  <c r="E328" i="1"/>
  <c r="E344" i="1"/>
  <c r="E357" i="1"/>
  <c r="E361" i="1"/>
  <c r="E365" i="1"/>
  <c r="E369" i="1"/>
  <c r="E28" i="1"/>
  <c r="E76" i="1"/>
  <c r="E124" i="1"/>
  <c r="E156" i="1"/>
  <c r="E188" i="1"/>
  <c r="E220" i="1"/>
  <c r="E268" i="1"/>
  <c r="E316" i="1"/>
  <c r="E348" i="1"/>
  <c r="E362" i="1"/>
  <c r="E374" i="1"/>
  <c r="E48" i="1"/>
  <c r="E80" i="1"/>
  <c r="E128" i="1"/>
  <c r="E160" i="1"/>
  <c r="E208" i="1"/>
  <c r="E240" i="1"/>
  <c r="E288" i="1"/>
  <c r="E320" i="1"/>
  <c r="E352" i="1"/>
  <c r="E367" i="1"/>
  <c r="C17" i="1"/>
  <c r="C21" i="1"/>
  <c r="C25" i="1"/>
  <c r="C29" i="1"/>
  <c r="C33" i="1"/>
  <c r="C37" i="1"/>
  <c r="C41" i="1"/>
  <c r="C45" i="1"/>
  <c r="C49" i="1"/>
  <c r="C53" i="1"/>
  <c r="C57" i="1"/>
  <c r="C61" i="1"/>
  <c r="C65" i="1"/>
  <c r="C69" i="1"/>
  <c r="C73" i="1"/>
  <c r="C77" i="1"/>
  <c r="C81" i="1"/>
  <c r="C85" i="1"/>
  <c r="C89" i="1"/>
  <c r="C93" i="1"/>
  <c r="C97" i="1"/>
  <c r="C101" i="1"/>
  <c r="C105" i="1"/>
  <c r="C109" i="1"/>
  <c r="C113" i="1"/>
  <c r="C117" i="1"/>
  <c r="C121" i="1"/>
  <c r="C125" i="1"/>
  <c r="C129" i="1"/>
  <c r="C133" i="1"/>
  <c r="C137" i="1"/>
  <c r="C141" i="1"/>
  <c r="C145" i="1"/>
  <c r="C149" i="1"/>
  <c r="C153" i="1"/>
  <c r="C157" i="1"/>
  <c r="C161" i="1"/>
  <c r="C165" i="1"/>
  <c r="C169" i="1"/>
  <c r="C173" i="1"/>
  <c r="C177" i="1"/>
  <c r="C181" i="1"/>
  <c r="C185" i="1"/>
  <c r="C189" i="1"/>
  <c r="C193" i="1"/>
  <c r="C197" i="1"/>
  <c r="C201" i="1"/>
  <c r="C205" i="1"/>
  <c r="C209" i="1"/>
  <c r="C213" i="1"/>
  <c r="C217" i="1"/>
  <c r="C221" i="1"/>
  <c r="C225" i="1"/>
  <c r="C229" i="1"/>
  <c r="C233" i="1"/>
  <c r="C237" i="1"/>
  <c r="C241" i="1"/>
  <c r="C245" i="1"/>
  <c r="C249" i="1"/>
  <c r="C253" i="1"/>
  <c r="C257" i="1"/>
  <c r="C261" i="1"/>
  <c r="C265" i="1"/>
  <c r="C269" i="1"/>
  <c r="C273" i="1"/>
  <c r="C277" i="1"/>
  <c r="C281" i="1"/>
  <c r="C285" i="1"/>
  <c r="C289" i="1"/>
  <c r="C293" i="1"/>
  <c r="C297" i="1"/>
  <c r="C301" i="1"/>
  <c r="C305" i="1"/>
  <c r="C309" i="1"/>
  <c r="C18" i="1"/>
  <c r="C22" i="1"/>
  <c r="C26" i="1"/>
  <c r="C30" i="1"/>
  <c r="C34" i="1"/>
  <c r="C38" i="1"/>
  <c r="C42" i="1"/>
  <c r="C46" i="1"/>
  <c r="C50" i="1"/>
  <c r="C54" i="1"/>
  <c r="C58" i="1"/>
  <c r="C62" i="1"/>
  <c r="C66" i="1"/>
  <c r="C70" i="1"/>
  <c r="C74" i="1"/>
  <c r="C78" i="1"/>
  <c r="C82" i="1"/>
  <c r="C86" i="1"/>
  <c r="C90" i="1"/>
  <c r="C94" i="1"/>
  <c r="C98" i="1"/>
  <c r="C102" i="1"/>
  <c r="C106" i="1"/>
  <c r="C110" i="1"/>
  <c r="C114" i="1"/>
  <c r="C118" i="1"/>
  <c r="C122" i="1"/>
  <c r="C126" i="1"/>
  <c r="C130" i="1"/>
  <c r="C134" i="1"/>
  <c r="C138" i="1"/>
  <c r="C142" i="1"/>
  <c r="C146" i="1"/>
  <c r="C150" i="1"/>
  <c r="C154" i="1"/>
  <c r="C158" i="1"/>
  <c r="C162" i="1"/>
  <c r="C166" i="1"/>
  <c r="C170" i="1"/>
  <c r="C174" i="1"/>
  <c r="C178" i="1"/>
  <c r="C182" i="1"/>
  <c r="C186" i="1"/>
  <c r="C190" i="1"/>
  <c r="C194" i="1"/>
  <c r="C198" i="1"/>
  <c r="C202" i="1"/>
  <c r="C206" i="1"/>
  <c r="C210" i="1"/>
  <c r="C214" i="1"/>
  <c r="C218" i="1"/>
  <c r="C222" i="1"/>
  <c r="C226" i="1"/>
  <c r="C230" i="1"/>
  <c r="C234" i="1"/>
  <c r="C238" i="1"/>
  <c r="C242" i="1"/>
  <c r="C246" i="1"/>
  <c r="C250" i="1"/>
  <c r="C254" i="1"/>
  <c r="C258" i="1"/>
  <c r="C262" i="1"/>
  <c r="C266" i="1"/>
  <c r="C270" i="1"/>
  <c r="C274" i="1"/>
  <c r="C278" i="1"/>
  <c r="C282" i="1"/>
  <c r="C286" i="1"/>
  <c r="C290" i="1"/>
  <c r="C19" i="1"/>
  <c r="C23" i="1"/>
  <c r="C27" i="1"/>
  <c r="C31" i="1"/>
  <c r="C35" i="1"/>
  <c r="C39" i="1"/>
  <c r="C43" i="1"/>
  <c r="C47" i="1"/>
  <c r="C51" i="1"/>
  <c r="C55" i="1"/>
  <c r="C59" i="1"/>
  <c r="C63" i="1"/>
  <c r="C67" i="1"/>
  <c r="C71" i="1"/>
  <c r="C75" i="1"/>
  <c r="C79" i="1"/>
  <c r="C83" i="1"/>
  <c r="C87" i="1"/>
  <c r="C91" i="1"/>
  <c r="C95" i="1"/>
  <c r="C99" i="1"/>
  <c r="C103" i="1"/>
  <c r="C107" i="1"/>
  <c r="C111" i="1"/>
  <c r="C115" i="1"/>
  <c r="C119" i="1"/>
  <c r="C123" i="1"/>
  <c r="C127" i="1"/>
  <c r="C131" i="1"/>
  <c r="C135" i="1"/>
  <c r="C139" i="1"/>
  <c r="C143" i="1"/>
  <c r="C147" i="1"/>
  <c r="C151" i="1"/>
  <c r="C155" i="1"/>
  <c r="C159" i="1"/>
  <c r="C163" i="1"/>
  <c r="C167" i="1"/>
  <c r="C171" i="1"/>
  <c r="C175" i="1"/>
  <c r="C179" i="1"/>
  <c r="C183" i="1"/>
  <c r="C187" i="1"/>
  <c r="C191" i="1"/>
  <c r="C195" i="1"/>
  <c r="C199" i="1"/>
  <c r="C203" i="1"/>
  <c r="C207" i="1"/>
  <c r="C211" i="1"/>
  <c r="C215" i="1"/>
  <c r="C219" i="1"/>
  <c r="C223" i="1"/>
  <c r="C227" i="1"/>
  <c r="C231" i="1"/>
  <c r="C235" i="1"/>
  <c r="C239" i="1"/>
  <c r="C243" i="1"/>
  <c r="C247" i="1"/>
  <c r="C251" i="1"/>
  <c r="C255" i="1"/>
  <c r="C259" i="1"/>
  <c r="C263" i="1"/>
  <c r="C267" i="1"/>
  <c r="C271" i="1"/>
  <c r="C275" i="1"/>
  <c r="C279" i="1"/>
  <c r="C283" i="1"/>
  <c r="C287" i="1"/>
  <c r="C291" i="1"/>
  <c r="C295" i="1"/>
  <c r="C299" i="1"/>
  <c r="C303" i="1"/>
  <c r="C307" i="1"/>
  <c r="C311" i="1"/>
  <c r="C315" i="1"/>
  <c r="C319" i="1"/>
  <c r="C323" i="1"/>
  <c r="C327" i="1"/>
  <c r="C331" i="1"/>
  <c r="C335" i="1"/>
  <c r="C339" i="1"/>
  <c r="C343" i="1"/>
  <c r="C347" i="1"/>
  <c r="C351" i="1"/>
  <c r="C355" i="1"/>
  <c r="C20" i="1"/>
  <c r="C36" i="1"/>
  <c r="C52" i="1"/>
  <c r="C68" i="1"/>
  <c r="C84" i="1"/>
  <c r="C100" i="1"/>
  <c r="C116" i="1"/>
  <c r="C132" i="1"/>
  <c r="C148" i="1"/>
  <c r="C164" i="1"/>
  <c r="C180" i="1"/>
  <c r="C196" i="1"/>
  <c r="C212" i="1"/>
  <c r="C228" i="1"/>
  <c r="C244" i="1"/>
  <c r="C260" i="1"/>
  <c r="C276" i="1"/>
  <c r="C292" i="1"/>
  <c r="C300" i="1"/>
  <c r="C308" i="1"/>
  <c r="C314" i="1"/>
  <c r="C320" i="1"/>
  <c r="C325" i="1"/>
  <c r="C330" i="1"/>
  <c r="C336" i="1"/>
  <c r="C341" i="1"/>
  <c r="C346" i="1"/>
  <c r="C352" i="1"/>
  <c r="C357" i="1"/>
  <c r="C361" i="1"/>
  <c r="C365" i="1"/>
  <c r="C369" i="1"/>
  <c r="C373" i="1"/>
  <c r="C60" i="1"/>
  <c r="C108" i="1"/>
  <c r="C140" i="1"/>
  <c r="C172" i="1"/>
  <c r="C204" i="1"/>
  <c r="C236" i="1"/>
  <c r="C268" i="1"/>
  <c r="C304" i="1"/>
  <c r="C317" i="1"/>
  <c r="C328" i="1"/>
  <c r="C338" i="1"/>
  <c r="C349" i="1"/>
  <c r="C359" i="1"/>
  <c r="C367" i="1"/>
  <c r="C375" i="1"/>
  <c r="C48" i="1"/>
  <c r="C96" i="1"/>
  <c r="C128" i="1"/>
  <c r="C160" i="1"/>
  <c r="C208" i="1"/>
  <c r="C240" i="1"/>
  <c r="C272" i="1"/>
  <c r="C298" i="1"/>
  <c r="C313" i="1"/>
  <c r="C324" i="1"/>
  <c r="C340" i="1"/>
  <c r="C350" i="1"/>
  <c r="C360" i="1"/>
  <c r="C368" i="1"/>
  <c r="C24" i="1"/>
  <c r="C40" i="1"/>
  <c r="C56" i="1"/>
  <c r="C72" i="1"/>
  <c r="C88" i="1"/>
  <c r="C104" i="1"/>
  <c r="C120" i="1"/>
  <c r="C136" i="1"/>
  <c r="C152" i="1"/>
  <c r="C168" i="1"/>
  <c r="C184" i="1"/>
  <c r="C200" i="1"/>
  <c r="C216" i="1"/>
  <c r="C232" i="1"/>
  <c r="C248" i="1"/>
  <c r="C264" i="1"/>
  <c r="C280" i="1"/>
  <c r="C294" i="1"/>
  <c r="C302" i="1"/>
  <c r="C310" i="1"/>
  <c r="C316" i="1"/>
  <c r="C321" i="1"/>
  <c r="C326" i="1"/>
  <c r="C332" i="1"/>
  <c r="C337" i="1"/>
  <c r="C342" i="1"/>
  <c r="C348" i="1"/>
  <c r="C353" i="1"/>
  <c r="C358" i="1"/>
  <c r="C362" i="1"/>
  <c r="C366" i="1"/>
  <c r="C370" i="1"/>
  <c r="C374" i="1"/>
  <c r="C28" i="1"/>
  <c r="C44" i="1"/>
  <c r="C76" i="1"/>
  <c r="C92" i="1"/>
  <c r="C124" i="1"/>
  <c r="C156" i="1"/>
  <c r="C188" i="1"/>
  <c r="C220" i="1"/>
  <c r="C252" i="1"/>
  <c r="C284" i="1"/>
  <c r="C296" i="1"/>
  <c r="C312" i="1"/>
  <c r="C322" i="1"/>
  <c r="C333" i="1"/>
  <c r="C344" i="1"/>
  <c r="C354" i="1"/>
  <c r="C363" i="1"/>
  <c r="C371" i="1"/>
  <c r="C32" i="1"/>
  <c r="C64" i="1"/>
  <c r="C80" i="1"/>
  <c r="C112" i="1"/>
  <c r="C144" i="1"/>
  <c r="C176" i="1"/>
  <c r="C192" i="1"/>
  <c r="C224" i="1"/>
  <c r="C256" i="1"/>
  <c r="C288" i="1"/>
  <c r="C306" i="1"/>
  <c r="C318" i="1"/>
  <c r="C329" i="1"/>
  <c r="C334" i="1"/>
  <c r="C345" i="1"/>
  <c r="C356" i="1"/>
  <c r="C364" i="1"/>
  <c r="C372" i="1"/>
  <c r="C376" i="1"/>
  <c r="B181" i="1"/>
  <c r="B243" i="1"/>
  <c r="D126" i="1"/>
  <c r="B115" i="1"/>
  <c r="B244" i="1"/>
  <c r="B372" i="1"/>
  <c r="D340" i="1"/>
  <c r="B309" i="1"/>
  <c r="B334" i="1"/>
  <c r="D365" i="1"/>
  <c r="D276" i="1"/>
  <c r="D73" i="1"/>
  <c r="D92" i="1"/>
  <c r="D111" i="1"/>
  <c r="D282" i="1"/>
  <c r="B126" i="1"/>
  <c r="B290" i="1"/>
  <c r="B83" i="1"/>
  <c r="B147" i="1"/>
  <c r="B211" i="1"/>
  <c r="B275" i="1"/>
  <c r="B349" i="1"/>
  <c r="B148" i="1"/>
  <c r="B212" i="1"/>
  <c r="B276" i="1"/>
  <c r="B352" i="1"/>
  <c r="B85" i="1"/>
  <c r="B149" i="1"/>
  <c r="B213" i="1"/>
  <c r="B277" i="1"/>
  <c r="B353" i="1"/>
  <c r="D301" i="1"/>
  <c r="D303" i="1"/>
  <c r="D28" i="1"/>
  <c r="D47" i="1"/>
  <c r="D190" i="1"/>
  <c r="B190" i="1"/>
  <c r="B324" i="1"/>
  <c r="B35" i="1"/>
  <c r="B99" i="1"/>
  <c r="B163" i="1"/>
  <c r="B227" i="1"/>
  <c r="B291" i="1"/>
  <c r="B164" i="1"/>
  <c r="B228" i="1"/>
  <c r="B292" i="1"/>
  <c r="B101" i="1"/>
  <c r="B165" i="1"/>
  <c r="B229" i="1"/>
  <c r="B293" i="1"/>
  <c r="D371" i="1"/>
  <c r="D237" i="1"/>
  <c r="D201" i="1"/>
  <c r="D220" i="1"/>
  <c r="D251" i="1"/>
  <c r="B261" i="1"/>
  <c r="B133" i="1"/>
  <c r="B327" i="1"/>
  <c r="B196" i="1"/>
  <c r="B325" i="1"/>
  <c r="B195" i="1"/>
  <c r="B67" i="1"/>
  <c r="B258" i="1"/>
  <c r="D156" i="1"/>
  <c r="D362" i="1"/>
  <c r="B245" i="1"/>
  <c r="B117" i="1"/>
  <c r="B308" i="1"/>
  <c r="B180" i="1"/>
  <c r="B307" i="1"/>
  <c r="B179" i="1"/>
  <c r="B51" i="1"/>
  <c r="B226" i="1"/>
  <c r="B328" i="1"/>
  <c r="B197" i="1"/>
  <c r="B260" i="1"/>
  <c r="B259" i="1"/>
  <c r="B131" i="1"/>
  <c r="B62" i="1"/>
  <c r="D62" i="1"/>
  <c r="D175" i="1"/>
  <c r="D137" i="1"/>
  <c r="B241" i="1"/>
  <c r="B225" i="1"/>
  <c r="B209" i="1"/>
  <c r="B193" i="1"/>
  <c r="B177" i="1"/>
  <c r="B161" i="1"/>
  <c r="B145" i="1"/>
  <c r="B129" i="1"/>
  <c r="B113" i="1"/>
  <c r="B97" i="1"/>
  <c r="B81" i="1"/>
  <c r="B376" i="1"/>
  <c r="B344" i="1"/>
  <c r="B321" i="1"/>
  <c r="B304" i="1"/>
  <c r="B288" i="1"/>
  <c r="B272" i="1"/>
  <c r="B256" i="1"/>
  <c r="B240" i="1"/>
  <c r="B224" i="1"/>
  <c r="B208" i="1"/>
  <c r="B192" i="1"/>
  <c r="B176" i="1"/>
  <c r="B160" i="1"/>
  <c r="B144" i="1"/>
  <c r="B373" i="1"/>
  <c r="B341" i="1"/>
  <c r="B320" i="1"/>
  <c r="B303" i="1"/>
  <c r="B287" i="1"/>
  <c r="B271" i="1"/>
  <c r="B255" i="1"/>
  <c r="B239" i="1"/>
  <c r="B223" i="1"/>
  <c r="B207" i="1"/>
  <c r="B191" i="1"/>
  <c r="B175" i="1"/>
  <c r="B159" i="1"/>
  <c r="B143" i="1"/>
  <c r="B127" i="1"/>
  <c r="B111" i="1"/>
  <c r="B95" i="1"/>
  <c r="B79" i="1"/>
  <c r="B63" i="1"/>
  <c r="B47" i="1"/>
  <c r="B364" i="1"/>
  <c r="B319" i="1"/>
  <c r="B286" i="1"/>
  <c r="B254" i="1"/>
  <c r="B222" i="1"/>
  <c r="B174" i="1"/>
  <c r="B110" i="1"/>
  <c r="B46" i="1"/>
  <c r="B350" i="1"/>
  <c r="D78" i="1"/>
  <c r="D142" i="1"/>
  <c r="D206" i="1"/>
  <c r="D314" i="1"/>
  <c r="D63" i="1"/>
  <c r="D127" i="1"/>
  <c r="D191" i="1"/>
  <c r="D283" i="1"/>
  <c r="D44" i="1"/>
  <c r="D108" i="1"/>
  <c r="D172" i="1"/>
  <c r="D246" i="1"/>
  <c r="D25" i="1"/>
  <c r="D89" i="1"/>
  <c r="D153" i="1"/>
  <c r="D217" i="1"/>
  <c r="D228" i="1"/>
  <c r="D292" i="1"/>
  <c r="D356" i="1"/>
  <c r="D253" i="1"/>
  <c r="D317" i="1"/>
  <c r="D363" i="1"/>
  <c r="D375" i="1"/>
  <c r="D359" i="1"/>
  <c r="D343" i="1"/>
  <c r="D367" i="1"/>
  <c r="D339" i="1"/>
  <c r="D374" i="1"/>
  <c r="D358" i="1"/>
  <c r="D342" i="1"/>
  <c r="D361" i="1"/>
  <c r="D345" i="1"/>
  <c r="D329" i="1"/>
  <c r="D313" i="1"/>
  <c r="D297" i="1"/>
  <c r="D281" i="1"/>
  <c r="D265" i="1"/>
  <c r="D249" i="1"/>
  <c r="D233" i="1"/>
  <c r="D368" i="1"/>
  <c r="D352" i="1"/>
  <c r="D336" i="1"/>
  <c r="D320" i="1"/>
  <c r="D304" i="1"/>
  <c r="D288" i="1"/>
  <c r="D272" i="1"/>
  <c r="D256" i="1"/>
  <c r="D240" i="1"/>
  <c r="D327" i="1"/>
  <c r="D295" i="1"/>
  <c r="D263" i="1"/>
  <c r="D231" i="1"/>
  <c r="D213" i="1"/>
  <c r="D197" i="1"/>
  <c r="D181" i="1"/>
  <c r="D165" i="1"/>
  <c r="D149" i="1"/>
  <c r="D133" i="1"/>
  <c r="D117" i="1"/>
  <c r="D101" i="1"/>
  <c r="D85" i="1"/>
  <c r="D69" i="1"/>
  <c r="D53" i="1"/>
  <c r="D37" i="1"/>
  <c r="D21" i="1"/>
  <c r="D302" i="1"/>
  <c r="D270" i="1"/>
  <c r="D238" i="1"/>
  <c r="D216" i="1"/>
  <c r="D200" i="1"/>
  <c r="D184" i="1"/>
  <c r="D168" i="1"/>
  <c r="D152" i="1"/>
  <c r="D136" i="1"/>
  <c r="D120" i="1"/>
  <c r="D104" i="1"/>
  <c r="D88" i="1"/>
  <c r="D72" i="1"/>
  <c r="D56" i="1"/>
  <c r="D40" i="1"/>
  <c r="D24" i="1"/>
  <c r="D307" i="1"/>
  <c r="D275" i="1"/>
  <c r="D243" i="1"/>
  <c r="D219" i="1"/>
  <c r="D203" i="1"/>
  <c r="D187" i="1"/>
  <c r="D171" i="1"/>
  <c r="D155" i="1"/>
  <c r="D139" i="1"/>
  <c r="D123" i="1"/>
  <c r="D107" i="1"/>
  <c r="D91" i="1"/>
  <c r="D75" i="1"/>
  <c r="D59" i="1"/>
  <c r="D43" i="1"/>
  <c r="D27" i="1"/>
  <c r="B363" i="1"/>
  <c r="B347" i="1"/>
  <c r="D306" i="1"/>
  <c r="D274" i="1"/>
  <c r="D242" i="1"/>
  <c r="D218" i="1"/>
  <c r="D202" i="1"/>
  <c r="D186" i="1"/>
  <c r="D170" i="1"/>
  <c r="D154" i="1"/>
  <c r="D138" i="1"/>
  <c r="D122" i="1"/>
  <c r="D106" i="1"/>
  <c r="D90" i="1"/>
  <c r="D74" i="1"/>
  <c r="D58" i="1"/>
  <c r="D42" i="1"/>
  <c r="D26" i="1"/>
  <c r="B362" i="1"/>
  <c r="B346" i="1"/>
  <c r="B330" i="1"/>
  <c r="B18" i="1"/>
  <c r="B34" i="1"/>
  <c r="B50" i="1"/>
  <c r="B66" i="1"/>
  <c r="B82" i="1"/>
  <c r="B98" i="1"/>
  <c r="B114" i="1"/>
  <c r="B130" i="1"/>
  <c r="B146" i="1"/>
  <c r="B162" i="1"/>
  <c r="B178" i="1"/>
  <c r="B194" i="1"/>
  <c r="D355" i="1"/>
  <c r="D335" i="1"/>
  <c r="D370" i="1"/>
  <c r="D354" i="1"/>
  <c r="D338" i="1"/>
  <c r="D373" i="1"/>
  <c r="D357" i="1"/>
  <c r="D341" i="1"/>
  <c r="D325" i="1"/>
  <c r="D309" i="1"/>
  <c r="D293" i="1"/>
  <c r="D277" i="1"/>
  <c r="D261" i="1"/>
  <c r="D245" i="1"/>
  <c r="D229" i="1"/>
  <c r="D364" i="1"/>
  <c r="D348" i="1"/>
  <c r="D332" i="1"/>
  <c r="D316" i="1"/>
  <c r="D300" i="1"/>
  <c r="D284" i="1"/>
  <c r="D268" i="1"/>
  <c r="D252" i="1"/>
  <c r="D236" i="1"/>
  <c r="D319" i="1"/>
  <c r="D287" i="1"/>
  <c r="D255" i="1"/>
  <c r="D225" i="1"/>
  <c r="D209" i="1"/>
  <c r="D193" i="1"/>
  <c r="D177" i="1"/>
  <c r="D161" i="1"/>
  <c r="D145" i="1"/>
  <c r="D129" i="1"/>
  <c r="D113" i="1"/>
  <c r="D97" i="1"/>
  <c r="D81" i="1"/>
  <c r="D65" i="1"/>
  <c r="D49" i="1"/>
  <c r="D33" i="1"/>
  <c r="D17" i="1"/>
  <c r="D326" i="1"/>
  <c r="D294" i="1"/>
  <c r="D262" i="1"/>
  <c r="D230" i="1"/>
  <c r="D212" i="1"/>
  <c r="D196" i="1"/>
  <c r="D180" i="1"/>
  <c r="D164" i="1"/>
  <c r="D148" i="1"/>
  <c r="D132" i="1"/>
  <c r="D116" i="1"/>
  <c r="D100" i="1"/>
  <c r="D84" i="1"/>
  <c r="D68" i="1"/>
  <c r="D52" i="1"/>
  <c r="D36" i="1"/>
  <c r="D20" i="1"/>
  <c r="D299" i="1"/>
  <c r="D267" i="1"/>
  <c r="D235" i="1"/>
  <c r="D215" i="1"/>
  <c r="D199" i="1"/>
  <c r="D183" i="1"/>
  <c r="D167" i="1"/>
  <c r="D151" i="1"/>
  <c r="D135" i="1"/>
  <c r="D119" i="1"/>
  <c r="D103" i="1"/>
  <c r="D87" i="1"/>
  <c r="D71" i="1"/>
  <c r="D55" i="1"/>
  <c r="D39" i="1"/>
  <c r="D23" i="1"/>
  <c r="B375" i="1"/>
  <c r="B359" i="1"/>
  <c r="B343" i="1"/>
  <c r="D298" i="1"/>
  <c r="D266" i="1"/>
  <c r="D234" i="1"/>
  <c r="D214" i="1"/>
  <c r="D198" i="1"/>
  <c r="D182" i="1"/>
  <c r="D166" i="1"/>
  <c r="D150" i="1"/>
  <c r="D134" i="1"/>
  <c r="D118" i="1"/>
  <c r="D102" i="1"/>
  <c r="D86" i="1"/>
  <c r="D70" i="1"/>
  <c r="D54" i="1"/>
  <c r="D38" i="1"/>
  <c r="D22" i="1"/>
  <c r="B374" i="1"/>
  <c r="B358" i="1"/>
  <c r="B342" i="1"/>
  <c r="B326" i="1"/>
  <c r="B22" i="1"/>
  <c r="B38" i="1"/>
  <c r="B54" i="1"/>
  <c r="B70" i="1"/>
  <c r="B86" i="1"/>
  <c r="B102" i="1"/>
  <c r="B118" i="1"/>
  <c r="B134" i="1"/>
  <c r="B150" i="1"/>
  <c r="B166" i="1"/>
  <c r="B182" i="1"/>
  <c r="B198" i="1"/>
  <c r="B214" i="1"/>
  <c r="B230" i="1"/>
  <c r="B246" i="1"/>
  <c r="B262" i="1"/>
  <c r="B278" i="1"/>
  <c r="B294" i="1"/>
  <c r="B310" i="1"/>
  <c r="B329" i="1"/>
  <c r="B356" i="1"/>
  <c r="D351" i="1"/>
  <c r="D331" i="1"/>
  <c r="D366" i="1"/>
  <c r="D350" i="1"/>
  <c r="D334" i="1"/>
  <c r="D369" i="1"/>
  <c r="D353" i="1"/>
  <c r="D337" i="1"/>
  <c r="D321" i="1"/>
  <c r="D305" i="1"/>
  <c r="D289" i="1"/>
  <c r="D273" i="1"/>
  <c r="D257" i="1"/>
  <c r="D241" i="1"/>
  <c r="D376" i="1"/>
  <c r="D360" i="1"/>
  <c r="D344" i="1"/>
  <c r="D328" i="1"/>
  <c r="D312" i="1"/>
  <c r="D296" i="1"/>
  <c r="D280" i="1"/>
  <c r="D264" i="1"/>
  <c r="D248" i="1"/>
  <c r="D232" i="1"/>
  <c r="D311" i="1"/>
  <c r="D279" i="1"/>
  <c r="D247" i="1"/>
  <c r="D221" i="1"/>
  <c r="D205" i="1"/>
  <c r="D189" i="1"/>
  <c r="D173" i="1"/>
  <c r="D157" i="1"/>
  <c r="D141" i="1"/>
  <c r="D125" i="1"/>
  <c r="D109" i="1"/>
  <c r="D93" i="1"/>
  <c r="D77" i="1"/>
  <c r="D61" i="1"/>
  <c r="D45" i="1"/>
  <c r="D29" i="1"/>
  <c r="D318" i="1"/>
  <c r="D286" i="1"/>
  <c r="D254" i="1"/>
  <c r="D224" i="1"/>
  <c r="D208" i="1"/>
  <c r="D192" i="1"/>
  <c r="D176" i="1"/>
  <c r="D160" i="1"/>
  <c r="D144" i="1"/>
  <c r="D128" i="1"/>
  <c r="D112" i="1"/>
  <c r="D96" i="1"/>
  <c r="D80" i="1"/>
  <c r="D64" i="1"/>
  <c r="D48" i="1"/>
  <c r="D32" i="1"/>
  <c r="D323" i="1"/>
  <c r="D291" i="1"/>
  <c r="D259" i="1"/>
  <c r="D227" i="1"/>
  <c r="D211" i="1"/>
  <c r="D195" i="1"/>
  <c r="D179" i="1"/>
  <c r="D163" i="1"/>
  <c r="D147" i="1"/>
  <c r="D131" i="1"/>
  <c r="D115" i="1"/>
  <c r="D99" i="1"/>
  <c r="D83" i="1"/>
  <c r="D67" i="1"/>
  <c r="D51" i="1"/>
  <c r="D35" i="1"/>
  <c r="D19" i="1"/>
  <c r="B371" i="1"/>
  <c r="B355" i="1"/>
  <c r="D322" i="1"/>
  <c r="D290" i="1"/>
  <c r="D258" i="1"/>
  <c r="D226" i="1"/>
  <c r="D210" i="1"/>
  <c r="D194" i="1"/>
  <c r="D178" i="1"/>
  <c r="D162" i="1"/>
  <c r="D146" i="1"/>
  <c r="D130" i="1"/>
  <c r="D114" i="1"/>
  <c r="D98" i="1"/>
  <c r="D82" i="1"/>
  <c r="D66" i="1"/>
  <c r="D50" i="1"/>
  <c r="D34" i="1"/>
  <c r="D18" i="1"/>
  <c r="B370" i="1"/>
  <c r="B354" i="1"/>
  <c r="B338" i="1"/>
  <c r="B322" i="1"/>
  <c r="B26" i="1"/>
  <c r="B42" i="1"/>
  <c r="B58" i="1"/>
  <c r="B74" i="1"/>
  <c r="B90" i="1"/>
  <c r="B106" i="1"/>
  <c r="B122" i="1"/>
  <c r="B138" i="1"/>
  <c r="B154" i="1"/>
  <c r="B170" i="1"/>
  <c r="B186" i="1"/>
  <c r="B202" i="1"/>
  <c r="B218" i="1"/>
  <c r="B234" i="1"/>
  <c r="B250" i="1"/>
  <c r="B266" i="1"/>
  <c r="B282" i="1"/>
  <c r="B298" i="1"/>
  <c r="B314" i="1"/>
  <c r="B335" i="1"/>
  <c r="B345" i="1"/>
  <c r="B305" i="1"/>
  <c r="B273" i="1"/>
  <c r="B369" i="1"/>
  <c r="B317" i="1"/>
  <c r="B285" i="1"/>
  <c r="B253" i="1"/>
  <c r="B221" i="1"/>
  <c r="B189" i="1"/>
  <c r="B157" i="1"/>
  <c r="B125" i="1"/>
  <c r="B93" i="1"/>
  <c r="B368" i="1"/>
  <c r="B316" i="1"/>
  <c r="B284" i="1"/>
  <c r="B252" i="1"/>
  <c r="B236" i="1"/>
  <c r="B204" i="1"/>
  <c r="B172" i="1"/>
  <c r="B336" i="1"/>
  <c r="B315" i="1"/>
  <c r="B283" i="1"/>
  <c r="B267" i="1"/>
  <c r="B251" i="1"/>
  <c r="B235" i="1"/>
  <c r="B219" i="1"/>
  <c r="B203" i="1"/>
  <c r="B187" i="1"/>
  <c r="B171" i="1"/>
  <c r="B155" i="1"/>
  <c r="B139" i="1"/>
  <c r="B123" i="1"/>
  <c r="B107" i="1"/>
  <c r="B91" i="1"/>
  <c r="B75" i="1"/>
  <c r="B59" i="1"/>
  <c r="B43" i="1"/>
  <c r="B348" i="1"/>
  <c r="B306" i="1"/>
  <c r="B274" i="1"/>
  <c r="B242" i="1"/>
  <c r="B210" i="1"/>
  <c r="B158" i="1"/>
  <c r="B94" i="1"/>
  <c r="B30" i="1"/>
  <c r="B366" i="1"/>
  <c r="D30" i="1"/>
  <c r="D94" i="1"/>
  <c r="D158" i="1"/>
  <c r="D222" i="1"/>
  <c r="B351" i="1"/>
  <c r="D79" i="1"/>
  <c r="D143" i="1"/>
  <c r="D207" i="1"/>
  <c r="D315" i="1"/>
  <c r="D60" i="1"/>
  <c r="D124" i="1"/>
  <c r="D188" i="1"/>
  <c r="D278" i="1"/>
  <c r="D41" i="1"/>
  <c r="D105" i="1"/>
  <c r="D169" i="1"/>
  <c r="D239" i="1"/>
  <c r="D244" i="1"/>
  <c r="D308" i="1"/>
  <c r="D372" i="1"/>
  <c r="D269" i="1"/>
  <c r="D333" i="1"/>
  <c r="D330" i="1"/>
  <c r="B323" i="1"/>
  <c r="B289" i="1"/>
  <c r="B257" i="1"/>
  <c r="B339" i="1"/>
  <c r="B301" i="1"/>
  <c r="B269" i="1"/>
  <c r="B237" i="1"/>
  <c r="B205" i="1"/>
  <c r="B173" i="1"/>
  <c r="B141" i="1"/>
  <c r="B109" i="1"/>
  <c r="B337" i="1"/>
  <c r="B300" i="1"/>
  <c r="B268" i="1"/>
  <c r="B220" i="1"/>
  <c r="B188" i="1"/>
  <c r="B156" i="1"/>
  <c r="B365" i="1"/>
  <c r="B299" i="1"/>
  <c r="B361" i="1"/>
  <c r="B333" i="1"/>
  <c r="B313" i="1"/>
  <c r="B297" i="1"/>
  <c r="B281" i="1"/>
  <c r="B265" i="1"/>
  <c r="B249" i="1"/>
  <c r="B233" i="1"/>
  <c r="B217" i="1"/>
  <c r="B201" i="1"/>
  <c r="B185" i="1"/>
  <c r="B169" i="1"/>
  <c r="B153" i="1"/>
  <c r="B137" i="1"/>
  <c r="B121" i="1"/>
  <c r="B105" i="1"/>
  <c r="B89" i="1"/>
  <c r="B360" i="1"/>
  <c r="B332" i="1"/>
  <c r="B312" i="1"/>
  <c r="B296" i="1"/>
  <c r="B280" i="1"/>
  <c r="B264" i="1"/>
  <c r="B248" i="1"/>
  <c r="B232" i="1"/>
  <c r="B216" i="1"/>
  <c r="B200" i="1"/>
  <c r="B184" i="1"/>
  <c r="B168" i="1"/>
  <c r="B152" i="1"/>
  <c r="B357" i="1"/>
  <c r="B331" i="1"/>
  <c r="B311" i="1"/>
  <c r="B295" i="1"/>
  <c r="B279" i="1"/>
  <c r="B263" i="1"/>
  <c r="B247" i="1"/>
  <c r="B231" i="1"/>
  <c r="B215" i="1"/>
  <c r="B199" i="1"/>
  <c r="B183" i="1"/>
  <c r="B167" i="1"/>
  <c r="B151" i="1"/>
  <c r="B135" i="1"/>
  <c r="B119" i="1"/>
  <c r="B103" i="1"/>
  <c r="B87" i="1"/>
  <c r="B71" i="1"/>
  <c r="B55" i="1"/>
  <c r="B39" i="1"/>
  <c r="B340" i="1"/>
  <c r="B302" i="1"/>
  <c r="B270" i="1"/>
  <c r="B238" i="1"/>
  <c r="B206" i="1"/>
  <c r="B142" i="1"/>
  <c r="B78" i="1"/>
  <c r="B318" i="1"/>
  <c r="D46" i="1"/>
  <c r="D110" i="1"/>
  <c r="D174" i="1"/>
  <c r="D250" i="1"/>
  <c r="B367" i="1"/>
  <c r="D31" i="1"/>
  <c r="D95" i="1"/>
  <c r="D159" i="1"/>
  <c r="D223" i="1"/>
  <c r="D76" i="1"/>
  <c r="D140" i="1"/>
  <c r="D204" i="1"/>
  <c r="D310" i="1"/>
  <c r="D57" i="1"/>
  <c r="D121" i="1"/>
  <c r="D185" i="1"/>
  <c r="D271" i="1"/>
  <c r="D260" i="1"/>
  <c r="D324" i="1"/>
  <c r="D285" i="1"/>
  <c r="D349" i="1"/>
  <c r="D346" i="1"/>
  <c r="D347" i="1"/>
  <c r="D14" i="1"/>
  <c r="D13" i="1" s="1"/>
  <c r="B124" i="1"/>
  <c r="B69" i="1"/>
  <c r="B136" i="1"/>
  <c r="B76" i="1"/>
  <c r="B44" i="1"/>
  <c r="B37" i="1"/>
  <c r="B84" i="1"/>
  <c r="B96" i="1"/>
  <c r="B56" i="1"/>
  <c r="B19" i="1"/>
  <c r="B27" i="1"/>
  <c r="B57" i="1"/>
  <c r="B17" i="1"/>
  <c r="B41" i="1"/>
  <c r="B33" i="1"/>
  <c r="B32" i="1"/>
  <c r="B64" i="1"/>
  <c r="B112" i="1"/>
  <c r="B100" i="1"/>
  <c r="B24" i="1"/>
  <c r="B52" i="1"/>
  <c r="B88" i="1"/>
  <c r="B20" i="1"/>
  <c r="B45" i="1"/>
  <c r="B77" i="1"/>
  <c r="B140" i="1"/>
  <c r="B23" i="1"/>
  <c r="B65" i="1"/>
  <c r="B40" i="1"/>
  <c r="B72" i="1"/>
  <c r="B128" i="1"/>
  <c r="B116" i="1"/>
  <c r="B29" i="1"/>
  <c r="B60" i="1"/>
  <c r="B104" i="1"/>
  <c r="B25" i="1"/>
  <c r="B53" i="1"/>
  <c r="B92" i="1"/>
  <c r="D11" i="1"/>
  <c r="B49" i="1"/>
  <c r="B28" i="1"/>
  <c r="B21" i="1"/>
  <c r="B48" i="1"/>
  <c r="B80" i="1"/>
  <c r="B73" i="1"/>
  <c r="B132" i="1"/>
  <c r="B36" i="1"/>
  <c r="B68" i="1"/>
  <c r="B120" i="1"/>
  <c r="B31" i="1"/>
  <c r="B61" i="1"/>
  <c r="B108" i="1"/>
</calcChain>
</file>

<file path=xl/sharedStrings.xml><?xml version="1.0" encoding="utf-8"?>
<sst xmlns="http://schemas.openxmlformats.org/spreadsheetml/2006/main" count="35" uniqueCount="35">
  <si>
    <t>מחשבון הלוואה פשוט</t>
  </si>
  <si>
    <t>פרטי הלוואה</t>
  </si>
  <si>
    <t>סכום הלוואה</t>
  </si>
  <si>
    <t>שיעור ריבית שנתית</t>
  </si>
  <si>
    <t>תקופת ההלוואה בשנים</t>
  </si>
  <si>
    <t>תאריך התחלת ההלוואה</t>
  </si>
  <si>
    <t>סיכום הלוואה</t>
  </si>
  <si>
    <t>תשלום חודשי</t>
  </si>
  <si>
    <t>מספר תשלומים</t>
  </si>
  <si>
    <t>סך הריבית</t>
  </si>
  <si>
    <t>סה"כ עלות הלוואה</t>
  </si>
  <si>
    <t>מס' תשלום</t>
  </si>
  <si>
    <t>תאריך תשלום</t>
  </si>
  <si>
    <t>יתרת פתיחה</t>
  </si>
  <si>
    <t>תשלום</t>
  </si>
  <si>
    <t>קרן</t>
  </si>
  <si>
    <t>ריבית</t>
  </si>
  <si>
    <t>יתרת סגירה</t>
  </si>
  <si>
    <t xml:space="preserve"> </t>
  </si>
  <si>
    <t>תוויות שורה</t>
  </si>
  <si>
    <t>סכום כולל</t>
  </si>
  <si>
    <t>2021</t>
  </si>
  <si>
    <t>2022</t>
  </si>
  <si>
    <t>2023</t>
  </si>
  <si>
    <t>2024</t>
  </si>
  <si>
    <t>2025</t>
  </si>
  <si>
    <t>2026</t>
  </si>
  <si>
    <t>2027</t>
  </si>
  <si>
    <t>2028</t>
  </si>
  <si>
    <t>2029</t>
  </si>
  <si>
    <t>קרן ששולמה</t>
  </si>
  <si>
    <t>ריבית ששולמה</t>
  </si>
  <si>
    <t>יתרת הלוואה</t>
  </si>
  <si>
    <t>2030</t>
  </si>
  <si>
    <t>2031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</si>
</sst>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42" formatCode="_ &quot;₪&quot;\ * #,##0_ ;_ &quot;₪&quot;\ * \-#,##0_ ;_ &quot;₪&quot;\ * &quot;-&quot;_ ;_ @_ "/>
    <numFmt numFmtId="164" formatCode="_(* #,##0_);_(* \(#,##0\);_(* &quot;-&quot;_);_(@_)"/>
    <numFmt numFmtId="165" formatCode="&quot;₪&quot;\ #,##0.00"/>
    <numFmt numFmtId="166" formatCode="&quot;₪&quot;\ #,##0"/>
    <numFmt numFmtId="167" formatCode="#,##0.0"/>
  </numFmts>
  <fonts count="24" x14ac:knownFonts="1">
    <font>
      <sz val="11"/>
      <color theme="1" tint="0.24994659260841701"/>
      <name val="Tahoma"/>
      <family val="2"/>
    </font>
    <font>
      <sz val="10"/>
      <name val="Tahoma"/>
      <family val="2"/>
    </font>
    <font>
      <sz val="11"/>
      <color theme="1"/>
      <name val="Tahoma"/>
      <family val="2"/>
    </font>
    <font>
      <sz val="11"/>
      <color theme="1" tint="0.24994659260841701"/>
      <name val="Tahoma"/>
      <family val="2"/>
    </font>
    <font>
      <sz val="11"/>
      <color rgb="FF006100"/>
      <name val="Tahoma"/>
      <family val="2"/>
    </font>
    <font>
      <sz val="11"/>
      <color rgb="FF9C0006"/>
      <name val="Tahoma"/>
      <family val="2"/>
    </font>
    <font>
      <b/>
      <sz val="11"/>
      <color theme="1"/>
      <name val="Tahoma"/>
      <family val="2"/>
    </font>
    <font>
      <b/>
      <sz val="16"/>
      <color theme="1" tint="0.24994659260841701"/>
      <name val="Tahoma"/>
      <family val="2"/>
    </font>
    <font>
      <b/>
      <sz val="11"/>
      <color theme="1" tint="0.24994659260841701"/>
      <name val="Tahoma"/>
      <family val="2"/>
    </font>
    <font>
      <b/>
      <sz val="11"/>
      <color theme="3"/>
      <name val="Tahoma"/>
      <family val="2"/>
    </font>
    <font>
      <b/>
      <sz val="11"/>
      <color theme="0"/>
      <name val="Tahoma"/>
      <family val="2"/>
    </font>
    <font>
      <sz val="11"/>
      <color theme="0"/>
      <name val="Tahoma"/>
      <family val="2"/>
    </font>
    <font>
      <i/>
      <sz val="11"/>
      <color theme="1" tint="0.34998626667073579"/>
      <name val="Tahoma"/>
      <family val="2"/>
    </font>
    <font>
      <sz val="11"/>
      <color rgb="FFFF0000"/>
      <name val="Tahoma"/>
      <family val="2"/>
    </font>
    <font>
      <b/>
      <sz val="11"/>
      <color rgb="FFFA7D00"/>
      <name val="Tahoma"/>
      <family val="2"/>
    </font>
    <font>
      <sz val="11"/>
      <name val="Tahoma"/>
      <family val="2"/>
    </font>
    <font>
      <b/>
      <sz val="11"/>
      <color rgb="FF3F3F3F"/>
      <name val="Tahoma"/>
      <family val="2"/>
    </font>
    <font>
      <sz val="11"/>
      <color rgb="FF9C5700"/>
      <name val="Tahoma"/>
      <family val="2"/>
    </font>
    <font>
      <sz val="11"/>
      <color rgb="FFFA7D00"/>
      <name val="Tahoma"/>
      <family val="2"/>
    </font>
    <font>
      <sz val="8"/>
      <color theme="1" tint="0.24994659260841701"/>
      <name val="Tahoma"/>
      <family val="2"/>
    </font>
    <font>
      <sz val="26"/>
      <color theme="0"/>
      <name val="Tahoma"/>
      <family val="2"/>
    </font>
    <font>
      <b/>
      <sz val="16"/>
      <color theme="5" tint="-0.499984740745262"/>
      <name val="Tahoma"/>
      <family val="2"/>
    </font>
    <font>
      <sz val="10"/>
      <color theme="1" tint="0.249977111117893"/>
      <name val="Tahoma"/>
      <family val="2"/>
    </font>
    <font>
      <sz val="9"/>
      <name val="Tahoma"/>
      <family val="2"/>
    </font>
  </fonts>
  <fills count="37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gradientFill degree="180">
        <stop position="0">
          <color theme="5" tint="-0.49803155613879818"/>
        </stop>
        <stop position="1">
          <color theme="5"/>
        </stop>
      </gradientFill>
    </fill>
  </fills>
  <borders count="17">
    <border>
      <left/>
      <right/>
      <top/>
      <bottom/>
      <diagonal/>
    </border>
    <border>
      <left/>
      <right/>
      <top/>
      <bottom style="medium">
        <color theme="4" tint="-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/>
      <bottom style="thick">
        <color theme="4" tint="-0.499984740745262"/>
      </bottom>
      <diagonal/>
    </border>
    <border>
      <left/>
      <right/>
      <top style="thin">
        <color theme="4" tint="-0.499984740745262"/>
      </top>
      <bottom style="thin">
        <color theme="4" tint="-0.499984740745262"/>
      </bottom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8">
    <xf numFmtId="0" fontId="0" fillId="0" borderId="0">
      <alignment vertical="center"/>
    </xf>
    <xf numFmtId="165" fontId="15" fillId="0" borderId="0" applyFont="0" applyFill="0" applyBorder="0" applyProtection="0">
      <alignment horizontal="left" readingOrder="1"/>
    </xf>
    <xf numFmtId="0" fontId="8" fillId="0" borderId="1" applyNumberFormat="0" applyFill="0" applyProtection="0"/>
    <xf numFmtId="0" fontId="8" fillId="0" borderId="1" applyNumberFormat="0" applyFill="0" applyProtection="0">
      <alignment vertical="center"/>
    </xf>
    <xf numFmtId="0" fontId="9" fillId="0" borderId="4" applyNumberFormat="0" applyFill="0" applyProtection="0">
      <alignment vertical="center"/>
    </xf>
    <xf numFmtId="0" fontId="3" fillId="2" borderId="2" applyNumberFormat="0" applyProtection="0"/>
    <xf numFmtId="0" fontId="12" fillId="0" borderId="2" applyNumberFormat="0" applyProtection="0">
      <alignment vertical="center"/>
    </xf>
    <xf numFmtId="0" fontId="9" fillId="0" borderId="0" applyNumberFormat="0" applyFill="0" applyBorder="0" applyAlignment="0" applyProtection="0"/>
    <xf numFmtId="0" fontId="7" fillId="0" borderId="3" applyNumberFormat="0" applyFill="0" applyProtection="0">
      <alignment vertical="center"/>
    </xf>
    <xf numFmtId="14" fontId="3" fillId="0" borderId="0" applyFont="0" applyFill="0" applyBorder="0" applyAlignment="0">
      <alignment vertical="center"/>
    </xf>
    <xf numFmtId="3" fontId="3" fillId="0" borderId="0" applyFont="0" applyFill="0" applyBorder="0" applyAlignment="0" applyProtection="0"/>
    <xf numFmtId="10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0" fontId="4" fillId="6" borderId="0" applyNumberFormat="0" applyBorder="0" applyAlignment="0" applyProtection="0"/>
    <xf numFmtId="0" fontId="5" fillId="7" borderId="0" applyNumberFormat="0" applyBorder="0" applyAlignment="0" applyProtection="0"/>
    <xf numFmtId="0" fontId="17" fillId="8" borderId="0" applyNumberFormat="0" applyBorder="0" applyAlignment="0" applyProtection="0"/>
    <xf numFmtId="0" fontId="16" fillId="9" borderId="11" applyNumberFormat="0" applyAlignment="0" applyProtection="0"/>
    <xf numFmtId="0" fontId="14" fillId="9" borderId="12" applyNumberFormat="0" applyAlignment="0" applyProtection="0"/>
    <xf numFmtId="0" fontId="18" fillId="0" borderId="13" applyNumberFormat="0" applyFill="0" applyAlignment="0" applyProtection="0"/>
    <xf numFmtId="0" fontId="10" fillId="10" borderId="14" applyNumberFormat="0" applyAlignment="0" applyProtection="0"/>
    <xf numFmtId="0" fontId="13" fillId="0" borderId="0" applyNumberFormat="0" applyFill="0" applyBorder="0" applyAlignment="0" applyProtection="0"/>
    <xf numFmtId="0" fontId="3" fillId="11" borderId="15" applyNumberFormat="0" applyFont="0" applyAlignment="0" applyProtection="0"/>
    <xf numFmtId="0" fontId="6" fillId="0" borderId="16" applyNumberFormat="0" applyFill="0" applyAlignment="0" applyProtection="0"/>
    <xf numFmtId="0" fontId="11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1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1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1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1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1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35" borderId="0" applyNumberFormat="0" applyBorder="0" applyAlignment="0" applyProtection="0"/>
  </cellStyleXfs>
  <cellXfs count="27">
    <xf numFmtId="0" fontId="0" fillId="0" borderId="0" xfId="0">
      <alignment vertical="center"/>
    </xf>
    <xf numFmtId="0" fontId="1" fillId="0" borderId="0" xfId="0" applyFont="1" applyAlignment="1">
      <alignment horizontal="center"/>
    </xf>
    <xf numFmtId="0" fontId="19" fillId="0" borderId="0" xfId="0" applyFont="1">
      <alignment vertical="center"/>
    </xf>
    <xf numFmtId="0" fontId="21" fillId="0" borderId="0" xfId="8" applyFont="1" applyFill="1" applyBorder="1" applyAlignment="1">
      <alignment horizontal="center" vertical="center"/>
    </xf>
    <xf numFmtId="0" fontId="21" fillId="0" borderId="0" xfId="8" applyFont="1" applyFill="1" applyBorder="1">
      <alignment vertical="center"/>
    </xf>
    <xf numFmtId="0" fontId="11" fillId="5" borderId="0" xfId="0" applyFont="1" applyFill="1" applyAlignment="1">
      <alignment horizontal="center" vertical="center" wrapText="1"/>
    </xf>
    <xf numFmtId="0" fontId="11" fillId="5" borderId="0" xfId="0" applyFont="1" applyFill="1" applyAlignment="1">
      <alignment horizontal="left" vertical="center" wrapText="1" indent="1"/>
    </xf>
    <xf numFmtId="3" fontId="23" fillId="0" borderId="0" xfId="10" applyFont="1" applyFill="1" applyBorder="1" applyAlignment="1">
      <alignment horizontal="center" vertical="center"/>
    </xf>
    <xf numFmtId="14" fontId="23" fillId="0" borderId="0" xfId="9" applyFont="1" applyFill="1" applyBorder="1" applyAlignment="1">
      <alignment horizontal="left" vertical="center" indent="1"/>
    </xf>
    <xf numFmtId="0" fontId="0" fillId="0" borderId="0" xfId="0" applyAlignment="1">
      <alignment horizontal="center" vertical="center"/>
    </xf>
    <xf numFmtId="0" fontId="0" fillId="0" borderId="0" xfId="0" pivotButton="1">
      <alignment vertical="center"/>
    </xf>
    <xf numFmtId="0" fontId="0" fillId="0" borderId="0" xfId="0" applyAlignment="1">
      <alignment horizontal="right" vertical="center"/>
    </xf>
    <xf numFmtId="165" fontId="23" fillId="0" borderId="0" xfId="1" applyFont="1" applyFill="1" applyBorder="1" applyAlignment="1">
      <alignment horizontal="left" indent="1" readingOrder="1"/>
    </xf>
    <xf numFmtId="166" fontId="0" fillId="0" borderId="0" xfId="0" applyNumberFormat="1" applyAlignment="1">
      <alignment horizontal="left" vertical="center"/>
    </xf>
    <xf numFmtId="165" fontId="1" fillId="4" borderId="7" xfId="1" applyFont="1" applyFill="1" applyBorder="1" applyAlignment="1">
      <alignment horizontal="right" vertical="center" indent="1"/>
    </xf>
    <xf numFmtId="10" fontId="1" fillId="4" borderId="7" xfId="11" applyFont="1" applyFill="1" applyBorder="1" applyAlignment="1">
      <alignment horizontal="right" vertical="center" indent="1"/>
    </xf>
    <xf numFmtId="3" fontId="1" fillId="4" borderId="7" xfId="10" applyFont="1" applyFill="1" applyBorder="1" applyAlignment="1">
      <alignment horizontal="right" vertical="center" indent="1"/>
    </xf>
    <xf numFmtId="14" fontId="1" fillId="4" borderId="9" xfId="9" applyFont="1" applyFill="1" applyBorder="1" applyAlignment="1">
      <alignment horizontal="right" vertical="center" indent="1"/>
    </xf>
    <xf numFmtId="165" fontId="1" fillId="4" borderId="9" xfId="1" applyFont="1" applyFill="1" applyBorder="1" applyAlignment="1">
      <alignment horizontal="right" vertical="center" indent="1"/>
    </xf>
    <xf numFmtId="0" fontId="11" fillId="5" borderId="0" xfId="0" applyFont="1" applyFill="1" applyAlignment="1">
      <alignment horizontal="right" vertical="center" wrapText="1" indent="1"/>
    </xf>
    <xf numFmtId="167" fontId="1" fillId="4" borderId="7" xfId="10" applyNumberFormat="1" applyFont="1" applyFill="1" applyBorder="1" applyAlignment="1">
      <alignment horizontal="right" vertical="center" indent="1"/>
    </xf>
    <xf numFmtId="0" fontId="20" fillId="36" borderId="0" xfId="8" applyFont="1" applyFill="1" applyBorder="1" applyAlignment="1">
      <alignment horizontal="right" vertical="center" indent="1"/>
    </xf>
    <xf numFmtId="0" fontId="22" fillId="3" borderId="10" xfId="6" applyFont="1" applyFill="1" applyBorder="1" applyAlignment="1">
      <alignment horizontal="left" vertical="center" indent="1"/>
    </xf>
    <xf numFmtId="0" fontId="22" fillId="3" borderId="6" xfId="6" applyFont="1" applyFill="1" applyBorder="1" applyAlignment="1">
      <alignment horizontal="left" vertical="center" indent="1"/>
    </xf>
    <xf numFmtId="0" fontId="22" fillId="3" borderId="5" xfId="6" applyFont="1" applyFill="1" applyBorder="1" applyAlignment="1">
      <alignment horizontal="left" vertical="center" indent="1"/>
    </xf>
    <xf numFmtId="0" fontId="22" fillId="3" borderId="8" xfId="6" applyFont="1" applyFill="1" applyBorder="1" applyAlignment="1">
      <alignment horizontal="left" vertical="center" indent="1"/>
    </xf>
    <xf numFmtId="0" fontId="11" fillId="5" borderId="0" xfId="2" applyFont="1" applyFill="1" applyBorder="1" applyAlignment="1">
      <alignment horizontal="center" vertical="center"/>
    </xf>
  </cellXfs>
  <cellStyles count="48">
    <cellStyle name="20% - הדגשה1" xfId="25" builtinId="30" customBuiltin="1"/>
    <cellStyle name="20% - הדגשה2" xfId="29" builtinId="34" customBuiltin="1"/>
    <cellStyle name="20% - הדגשה3" xfId="33" builtinId="38" customBuiltin="1"/>
    <cellStyle name="20% - הדגשה4" xfId="37" builtinId="42" customBuiltin="1"/>
    <cellStyle name="20% - הדגשה5" xfId="41" builtinId="46" customBuiltin="1"/>
    <cellStyle name="20% - הדגשה6" xfId="45" builtinId="50" customBuiltin="1"/>
    <cellStyle name="40% - הדגשה1" xfId="26" builtinId="31" customBuiltin="1"/>
    <cellStyle name="40% - הדגשה2" xfId="30" builtinId="35" customBuiltin="1"/>
    <cellStyle name="40% - הדגשה3" xfId="34" builtinId="39" customBuiltin="1"/>
    <cellStyle name="40% - הדגשה4" xfId="38" builtinId="43" customBuiltin="1"/>
    <cellStyle name="40% - הדגשה5" xfId="42" builtinId="47" customBuiltin="1"/>
    <cellStyle name="40% - הדגשה6" xfId="46" builtinId="51" customBuiltin="1"/>
    <cellStyle name="60% - הדגשה1" xfId="27" builtinId="32" customBuiltin="1"/>
    <cellStyle name="60% - הדגשה2" xfId="31" builtinId="36" customBuiltin="1"/>
    <cellStyle name="60% - הדגשה3" xfId="35" builtinId="40" customBuiltin="1"/>
    <cellStyle name="60% - הדגשה4" xfId="39" builtinId="44" customBuiltin="1"/>
    <cellStyle name="60% - הדגשה5" xfId="43" builtinId="48" customBuiltin="1"/>
    <cellStyle name="60% - הדגשה6" xfId="47" builtinId="52" customBuiltin="1"/>
    <cellStyle name="Comma" xfId="10" builtinId="3" customBuiltin="1"/>
    <cellStyle name="Currency" xfId="1" builtinId="4" customBuiltin="1"/>
    <cellStyle name="Normal" xfId="0" builtinId="0" customBuiltin="1"/>
    <cellStyle name="Percent" xfId="11" builtinId="5" customBuiltin="1"/>
    <cellStyle name="הדגשה1" xfId="24" builtinId="29" customBuiltin="1"/>
    <cellStyle name="הדגשה2" xfId="28" builtinId="33" customBuiltin="1"/>
    <cellStyle name="הדגשה3" xfId="32" builtinId="37" customBuiltin="1"/>
    <cellStyle name="הדגשה4" xfId="36" builtinId="41" customBuiltin="1"/>
    <cellStyle name="הדגשה5" xfId="40" builtinId="45" customBuiltin="1"/>
    <cellStyle name="הדגשה6" xfId="44" builtinId="49" customBuiltin="1"/>
    <cellStyle name="הערה" xfId="22" builtinId="10" customBuiltin="1"/>
    <cellStyle name="חישוב" xfId="18" builtinId="22" customBuiltin="1"/>
    <cellStyle name="טוב" xfId="14" builtinId="26" customBuiltin="1"/>
    <cellStyle name="טקסט אזהרה" xfId="21" builtinId="11" customBuiltin="1"/>
    <cellStyle name="טקסט הסברי" xfId="6" builtinId="53" customBuiltin="1"/>
    <cellStyle name="כותרת" xfId="8" builtinId="15" customBuiltin="1"/>
    <cellStyle name="כותרת 1" xfId="2" builtinId="16" customBuiltin="1"/>
    <cellStyle name="כותרת 2" xfId="3" builtinId="17" customBuiltin="1"/>
    <cellStyle name="כותרת 3" xfId="4" builtinId="18" customBuiltin="1"/>
    <cellStyle name="כותרת 4" xfId="7" builtinId="19" customBuiltin="1"/>
    <cellStyle name="מטבע [0]" xfId="13" builtinId="7" customBuiltin="1"/>
    <cellStyle name="ניטראלי" xfId="16" builtinId="28" customBuiltin="1"/>
    <cellStyle name="סה&quot;כ" xfId="23" builtinId="25" customBuiltin="1"/>
    <cellStyle name="פלט" xfId="17" builtinId="21" customBuiltin="1"/>
    <cellStyle name="פסיק [0]" xfId="12" builtinId="6" customBuiltin="1"/>
    <cellStyle name="קלט" xfId="5" builtinId="20" customBuiltin="1"/>
    <cellStyle name="רע" xfId="15" builtinId="27" customBuiltin="1"/>
    <cellStyle name="תא מסומן" xfId="20" builtinId="23" customBuiltin="1"/>
    <cellStyle name="תא מקושר" xfId="19" builtinId="24" customBuiltin="1"/>
    <cellStyle name="תאריך" xfId="9" xr:uid="{00000000-0005-0000-0000-00002F000000}"/>
  </cellStyles>
  <dxfs count="31">
    <dxf>
      <border>
        <left/>
        <right style="thin">
          <color indexed="20"/>
        </right>
        <top/>
        <bottom style="thin">
          <color indexed="20"/>
        </bottom>
      </border>
    </dxf>
    <dxf>
      <border>
        <left/>
        <right/>
        <top/>
        <bottom/>
      </border>
    </dxf>
    <dxf>
      <border>
        <left/>
        <right/>
        <top/>
        <bottom style="thin">
          <color indexed="20"/>
        </bottom>
      </border>
    </dxf>
    <dxf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border>
        <left style="thin">
          <color indexed="20"/>
        </left>
        <right/>
        <top/>
        <bottom style="thin">
          <color indexed="20"/>
        </bottom>
      </border>
    </dxf>
    <dxf>
      <border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ahoma"/>
        <scheme val="none"/>
      </font>
      <numFmt numFmtId="165" formatCode="&quot;₪&quot;\ #,##0.00"/>
      <fill>
        <patternFill patternType="none">
          <fgColor indexed="64"/>
          <bgColor indexed="65"/>
        </patternFill>
      </fill>
      <alignment horizontal="left" vertical="bottom" textRotation="0" wrapText="0" indent="1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ahoma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1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ahom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1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ahoma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1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ahom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1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ahoma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1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ahom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1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ahoma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1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ahom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1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ahoma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1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ahom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9"/>
        <color auto="1"/>
        <name val="Tahom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auto="1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auto="1"/>
        <name val="Tahoma"/>
        <scheme val="none"/>
      </font>
      <alignment horizontal="left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theme="0"/>
        <name val="Tahoma"/>
        <scheme val="none"/>
      </font>
      <fill>
        <patternFill patternType="solid">
          <fgColor indexed="64"/>
          <bgColor theme="5" tint="-0.499984740745262"/>
        </patternFill>
      </fill>
      <alignment horizontal="left" vertical="center" textRotation="0" indent="0" justifyLastLine="0" shrinkToFit="0" readingOrder="0"/>
    </dxf>
    <dxf>
      <alignment horizontal="left"/>
    </dxf>
    <dxf>
      <font>
        <color theme="1" tint="0.24994659260841701"/>
      </font>
      <fill>
        <patternFill patternType="solid">
          <fgColor theme="4" tint="0.79998168889431442"/>
          <bgColor theme="4" tint="0.79998168889431442"/>
        </patternFill>
      </fill>
    </dxf>
    <dxf>
      <font>
        <color theme="1" tint="0.24994659260841701"/>
      </font>
      <fill>
        <patternFill patternType="solid">
          <fgColor theme="4" tint="0.79992065187536243"/>
          <bgColor theme="0" tint="-4.9989318521683403E-2"/>
        </patternFill>
      </fill>
    </dxf>
    <dxf>
      <font>
        <b/>
        <i val="0"/>
        <color theme="1" tint="0.24994659260841701"/>
      </font>
    </dxf>
    <dxf>
      <font>
        <b/>
        <i val="0"/>
        <color theme="1" tint="0.24994659260841701"/>
      </font>
    </dxf>
    <dxf>
      <font>
        <color theme="1" tint="0.24994659260841701"/>
      </font>
      <border>
        <top style="double">
          <color theme="4"/>
        </top>
      </border>
    </dxf>
    <dxf>
      <font>
        <b val="0"/>
        <i val="0"/>
        <color auto="1"/>
      </font>
      <fill>
        <patternFill patternType="solid">
          <fgColor theme="4"/>
          <bgColor theme="4"/>
        </patternFill>
      </fill>
      <border>
        <bottom style="thick">
          <color theme="0"/>
        </bottom>
      </border>
    </dxf>
    <dxf>
      <font>
        <color theme="1" tint="0.24994659260841701"/>
      </font>
      <border diagonalUp="0" diagonalDown="0">
        <left/>
        <right/>
        <top/>
        <bottom style="thick">
          <color theme="4"/>
        </bottom>
        <vertical/>
        <horizontal/>
      </border>
    </dxf>
  </dxfs>
  <tableStyles count="1" defaultPivotStyle="PivotStyleLight16">
    <tableStyle name="מחשבון הלוואה" pivot="0" count="7" xr9:uid="{00000000-0011-0000-FFFF-FFFF00000000}">
      <tableStyleElement type="wholeTable" dxfId="30"/>
      <tableStyleElement type="headerRow" dxfId="29"/>
      <tableStyleElement type="totalRow" dxfId="28"/>
      <tableStyleElement type="firstColumn" dxfId="27"/>
      <tableStyleElement type="lastColumn" dxfId="26"/>
      <tableStyleElement type="firstRowStripe" dxfId="25"/>
      <tableStyleElement type="firstColumnStripe" dxfId="24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FFFFFF"/>
      <rgbColor rgb="00008080"/>
      <rgbColor rgb="00C0C0C0"/>
      <rgbColor rgb="00808080"/>
      <rgbColor rgb="009999FF"/>
      <rgbColor rgb="00993366"/>
      <rgbColor rgb="00EAEAEA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DD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[מחשבון הלוואה.xlsx]מחשבון הלוואה!PivotTable2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"/>
        <c:spPr>
          <a:solidFill>
            <a:schemeClr val="accent2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he-IL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he-IL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 w="28575" cap="rnd">
            <a:solidFill>
              <a:schemeClr val="tx2">
                <a:lumMod val="60000"/>
                <a:lumOff val="40000"/>
              </a:schemeClr>
            </a:solidFill>
            <a:round/>
          </a:ln>
          <a:effectLst/>
        </c:spPr>
        <c:marker>
          <c:symbol val="circle"/>
          <c:size val="5"/>
          <c:spPr>
            <a:solidFill>
              <a:schemeClr val="tx2">
                <a:lumMod val="60000"/>
                <a:lumOff val="40000"/>
              </a:schemeClr>
            </a:solidFill>
            <a:ln w="9525">
              <a:solidFill>
                <a:schemeClr val="tx2">
                  <a:lumMod val="60000"/>
                  <a:lumOff val="40000"/>
                </a:schemeClr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he-IL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2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defRPr>
              </a:pPr>
              <a:endParaRPr lang="he-IL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defRPr>
              </a:pPr>
              <a:endParaRPr lang="he-IL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ln w="28575" cap="rnd">
            <a:solidFill>
              <a:schemeClr val="tx2">
                <a:lumMod val="60000"/>
                <a:lumOff val="40000"/>
              </a:schemeClr>
            </a:solidFill>
            <a:round/>
          </a:ln>
          <a:effectLst/>
        </c:spPr>
        <c:marker>
          <c:symbol val="circle"/>
          <c:size val="5"/>
          <c:spPr>
            <a:solidFill>
              <a:schemeClr val="tx2">
                <a:lumMod val="60000"/>
                <a:lumOff val="40000"/>
              </a:schemeClr>
            </a:solidFill>
            <a:ln w="9525">
              <a:solidFill>
                <a:schemeClr val="tx2">
                  <a:lumMod val="60000"/>
                  <a:lumOff val="40000"/>
                </a:schemeClr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defRPr>
              </a:pPr>
              <a:endParaRPr lang="he-IL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2930381815480613"/>
          <c:y val="0.13809891385242759"/>
          <c:w val="0.84302322587035117"/>
          <c:h val="0.7231557060199878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'מחשבון הלוואה'!$L$4</c:f>
              <c:strCache>
                <c:ptCount val="1"/>
                <c:pt idx="0">
                  <c:v>קרן ששולמה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'מחשבון הלוואה'!$K$5:$K$16</c:f>
              <c:strCache>
                <c:ptCount val="11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  <c:pt idx="7">
                  <c:v>2028</c:v>
                </c:pt>
                <c:pt idx="8">
                  <c:v>2029</c:v>
                </c:pt>
                <c:pt idx="9">
                  <c:v>2030</c:v>
                </c:pt>
                <c:pt idx="10">
                  <c:v>2031</c:v>
                </c:pt>
              </c:strCache>
            </c:strRef>
          </c:cat>
          <c:val>
            <c:numRef>
              <c:f>'מחשבון הלוואה'!$L$5:$L$16</c:f>
              <c:numCache>
                <c:formatCode>"₪"\ #,##0</c:formatCode>
                <c:ptCount val="11"/>
                <c:pt idx="0">
                  <c:v>316.3513498451523</c:v>
                </c:pt>
                <c:pt idx="1">
                  <c:v>1105.7687510242613</c:v>
                </c:pt>
                <c:pt idx="2">
                  <c:v>1939.7154987549939</c:v>
                </c:pt>
                <c:pt idx="3">
                  <c:v>2820.7033982006928</c:v>
                </c:pt>
                <c:pt idx="4">
                  <c:v>3751.3859400796709</c:v>
                </c:pt>
                <c:pt idx="5">
                  <c:v>4734.5662928442134</c:v>
                </c:pt>
                <c:pt idx="6">
                  <c:v>5773.2057456813</c:v>
                </c:pt>
                <c:pt idx="7">
                  <c:v>6870.4326277649288</c:v>
                </c:pt>
                <c:pt idx="8">
                  <c:v>8029.5517306243873</c:v>
                </c:pt>
                <c:pt idx="9">
                  <c:v>9254.0542620081505</c:v>
                </c:pt>
                <c:pt idx="10">
                  <c:v>9999.9999999999982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D46-42A7-B76D-1B6A31EC2CC1}"/>
            </c:ext>
          </c:extLst>
        </c:ser>
        <c:ser>
          <c:idx val="1"/>
          <c:order val="1"/>
          <c:tx>
            <c:strRef>
              <c:f>'מחשבון הלוואה'!$M$4</c:f>
              <c:strCache>
                <c:ptCount val="1"/>
                <c:pt idx="0">
                  <c:v>ריבית ששולמה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'מחשבון הלוואה'!$K$5:$K$16</c:f>
              <c:strCache>
                <c:ptCount val="11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  <c:pt idx="7">
                  <c:v>2028</c:v>
                </c:pt>
                <c:pt idx="8">
                  <c:v>2029</c:v>
                </c:pt>
                <c:pt idx="9">
                  <c:v>2030</c:v>
                </c:pt>
                <c:pt idx="10">
                  <c:v>2031</c:v>
                </c:pt>
              </c:strCache>
            </c:strRef>
          </c:cat>
          <c:val>
            <c:numRef>
              <c:f>'מחשבון הלוואה'!$M$5:$M$16</c:f>
              <c:numCache>
                <c:formatCode>"₪"\ #,##0</c:formatCode>
                <c:ptCount val="11"/>
                <c:pt idx="0">
                  <c:v>226.28003995725135</c:v>
                </c:pt>
                <c:pt idx="1">
                  <c:v>739.1779743039109</c:v>
                </c:pt>
                <c:pt idx="2">
                  <c:v>1207.5465620989471</c:v>
                </c:pt>
                <c:pt idx="3">
                  <c:v>1628.8739981790168</c:v>
                </c:pt>
                <c:pt idx="4">
                  <c:v>2000.5067918258076</c:v>
                </c:pt>
                <c:pt idx="5">
                  <c:v>2319.641774587034</c:v>
                </c:pt>
                <c:pt idx="6">
                  <c:v>2583.3176572757166</c:v>
                </c:pt>
                <c:pt idx="7">
                  <c:v>2788.4061107178559</c:v>
                </c:pt>
                <c:pt idx="8">
                  <c:v>2931.6023433841656</c:v>
                </c:pt>
                <c:pt idx="9">
                  <c:v>3009.4151475261719</c:v>
                </c:pt>
                <c:pt idx="10">
                  <c:v>3023.1533552576902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D46-42A7-B76D-1B6A31EC2C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100"/>
        <c:axId val="321749560"/>
        <c:axId val="321742672"/>
      </c:barChart>
      <c:lineChart>
        <c:grouping val="standard"/>
        <c:varyColors val="0"/>
        <c:ser>
          <c:idx val="2"/>
          <c:order val="2"/>
          <c:tx>
            <c:strRef>
              <c:f>'מחשבון הלוואה'!$N$4</c:f>
              <c:strCache>
                <c:ptCount val="1"/>
                <c:pt idx="0">
                  <c:v>יתרת הלוואה</c:v>
                </c:pt>
              </c:strCache>
            </c:strRef>
          </c:tx>
          <c:spPr>
            <a:ln w="28575" cap="rnd">
              <a:solidFill>
                <a:schemeClr val="tx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tx2">
                  <a:lumMod val="60000"/>
                  <a:lumOff val="40000"/>
                </a:schemeClr>
              </a:solidFill>
              <a:ln w="9525">
                <a:solidFill>
                  <a:schemeClr val="tx2">
                    <a:lumMod val="60000"/>
                    <a:lumOff val="40000"/>
                  </a:schemeClr>
                </a:solidFill>
              </a:ln>
              <a:effectLst/>
            </c:spPr>
          </c:marker>
          <c:cat>
            <c:strRef>
              <c:f>'מחשבון הלוואה'!$K$5:$K$16</c:f>
              <c:strCache>
                <c:ptCount val="11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  <c:pt idx="7">
                  <c:v>2028</c:v>
                </c:pt>
                <c:pt idx="8">
                  <c:v>2029</c:v>
                </c:pt>
                <c:pt idx="9">
                  <c:v>2030</c:v>
                </c:pt>
                <c:pt idx="10">
                  <c:v>2031</c:v>
                </c:pt>
              </c:strCache>
            </c:strRef>
          </c:cat>
          <c:val>
            <c:numRef>
              <c:f>'מחשבון הלוואה'!$N$5:$N$16</c:f>
              <c:numCache>
                <c:formatCode>"₪"\ #,##0</c:formatCode>
                <c:ptCount val="11"/>
                <c:pt idx="0">
                  <c:v>9937.3070553728521</c:v>
                </c:pt>
                <c:pt idx="1">
                  <c:v>9619.5057618409082</c:v>
                </c:pt>
                <c:pt idx="2">
                  <c:v>8826.4701975730604</c:v>
                </c:pt>
                <c:pt idx="3">
                  <c:v>7988.7011939152289</c:v>
                </c:pt>
                <c:pt idx="4">
                  <c:v>7103.6754332637338</c:v>
                </c:pt>
                <c:pt idx="5">
                  <c:v>6168.7272630678062</c:v>
                </c:pt>
                <c:pt idx="6">
                  <c:v>5181.0406670197572</c:v>
                </c:pt>
                <c:pt idx="7">
                  <c:v>4137.6407833571648</c:v>
                </c:pt>
                <c:pt idx="8">
                  <c:v>3035.3849447306511</c:v>
                </c:pt>
                <c:pt idx="9">
                  <c:v>1870.9532126497452</c:v>
                </c:pt>
                <c:pt idx="10">
                  <c:v>640.83837799713729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D46-42A7-B76D-1B6A31EC2C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1749560"/>
        <c:axId val="321742672"/>
      </c:lineChart>
      <c:catAx>
        <c:axId val="321749560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defRPr>
            </a:pPr>
            <a:endParaRPr lang="he-IL"/>
          </a:p>
        </c:txPr>
        <c:crossAx val="321742672"/>
        <c:crosses val="autoZero"/>
        <c:auto val="1"/>
        <c:lblAlgn val="ctr"/>
        <c:lblOffset val="100"/>
        <c:noMultiLvlLbl val="0"/>
      </c:catAx>
      <c:valAx>
        <c:axId val="321742672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bg2"/>
              </a:solidFill>
              <a:round/>
            </a:ln>
            <a:effectLst/>
          </c:spPr>
        </c:majorGridlines>
        <c:numFmt formatCode="&quot;₪&quot;\ 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defRPr>
            </a:pPr>
            <a:endParaRPr lang="he-IL"/>
          </a:p>
        </c:txPr>
        <c:crossAx val="3217495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21522715239994145"/>
          <c:y val="1.3888888888888888E-2"/>
          <c:w val="0.77334414743221469"/>
          <c:h val="6.1690149827358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defRPr>
          </a:pPr>
          <a:endParaRPr lang="he-I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900">
          <a:latin typeface="Tahoma" panose="020B0604030504040204" pitchFamily="34" charset="0"/>
          <a:ea typeface="Tahoma" panose="020B0604030504040204" pitchFamily="34" charset="0"/>
          <a:cs typeface="Tahoma" panose="020B0604030504040204" pitchFamily="34" charset="0"/>
        </a:defRPr>
      </a:pPr>
      <a:endParaRPr lang="he-IL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323850</xdr:colOff>
      <xdr:row>2</xdr:row>
      <xdr:rowOff>228600</xdr:rowOff>
    </xdr:from>
    <xdr:to>
      <xdr:col>8</xdr:col>
      <xdr:colOff>0</xdr:colOff>
      <xdr:row>14</xdr:row>
      <xdr:rowOff>85726</xdr:rowOff>
    </xdr:to>
    <xdr:graphicFrame macro="">
      <xdr:nvGraphicFramePr>
        <xdr:cNvPr id="2" name="תרשים 1" descr="תרשים מחשבון הלוואה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&#1502;&#1495;&#1513;&#1489;&#1493;&#1503;%20&#1492;&#1500;&#1493;&#1493;&#1488;&#1492;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מחבר" refreshedDate="44407.007038194446" createdVersion="6" refreshedVersion="7" minRefreshableVersion="3" recordCount="360" xr:uid="{00000000-000A-0000-FFFF-FFFF00000000}">
  <cacheSource type="worksheet">
    <worksheetSource name="הלוואה" r:id="rId2"/>
  </cacheSource>
  <cacheFields count="9">
    <cacheField name="מס' תשלום" numFmtId="3">
      <sharedItems containsMixedTypes="1" containsNumber="1" containsInteger="1" minValue="1" maxValue="120"/>
    </cacheField>
    <cacheField name="תאריך תשלום" numFmtId="14">
      <sharedItems containsSemiMixedTypes="0" containsNonDate="0" containsDate="1" containsString="0" minDate="2021-07-30T00:00:00" maxDate="2031-07-31T00:00:00" count="121">
        <d v="2021-08-30T00:00:00"/>
        <d v="2021-09-30T00:00:00"/>
        <d v="2021-10-30T00:00:00"/>
        <d v="2021-11-30T00:00:00"/>
        <d v="2021-12-30T00:00:00"/>
        <d v="2022-01-30T00:00:00"/>
        <d v="2022-03-02T00:00:00"/>
        <d v="2022-03-30T00:00:00"/>
        <d v="2022-04-30T00:00:00"/>
        <d v="2022-05-30T00:00:00"/>
        <d v="2022-06-30T00:00:00"/>
        <d v="2022-07-30T00:00:00"/>
        <d v="2022-08-30T00:00:00"/>
        <d v="2022-09-30T00:00:00"/>
        <d v="2022-10-30T00:00:00"/>
        <d v="2022-11-30T00:00:00"/>
        <d v="2022-12-30T00:00:00"/>
        <d v="2023-01-30T00:00:00"/>
        <d v="2023-03-02T00:00:00"/>
        <d v="2023-03-30T00:00:00"/>
        <d v="2023-04-30T00:00:00"/>
        <d v="2023-05-30T00:00:00"/>
        <d v="2023-06-30T00:00:00"/>
        <d v="2023-07-30T00:00:00"/>
        <d v="2023-08-30T00:00:00"/>
        <d v="2023-09-30T00:00:00"/>
        <d v="2023-10-30T00:00:00"/>
        <d v="2023-11-30T00:00:00"/>
        <d v="2023-12-30T00:00:00"/>
        <d v="2024-01-30T00:00:00"/>
        <d v="2024-03-01T00:00:00"/>
        <d v="2024-03-30T00:00:00"/>
        <d v="2024-04-30T00:00:00"/>
        <d v="2024-05-30T00:00:00"/>
        <d v="2024-06-30T00:00:00"/>
        <d v="2024-07-30T00:00:00"/>
        <d v="2024-08-30T00:00:00"/>
        <d v="2024-09-30T00:00:00"/>
        <d v="2024-10-30T00:00:00"/>
        <d v="2024-11-30T00:00:00"/>
        <d v="2024-12-30T00:00:00"/>
        <d v="2025-01-30T00:00:00"/>
        <d v="2025-03-02T00:00:00"/>
        <d v="2025-03-30T00:00:00"/>
        <d v="2025-04-30T00:00:00"/>
        <d v="2025-05-30T00:00:00"/>
        <d v="2025-06-30T00:00:00"/>
        <d v="2025-07-30T00:00:00"/>
        <d v="2025-08-30T00:00:00"/>
        <d v="2025-09-30T00:00:00"/>
        <d v="2025-10-30T00:00:00"/>
        <d v="2025-11-30T00:00:00"/>
        <d v="2025-12-30T00:00:00"/>
        <d v="2026-01-30T00:00:00"/>
        <d v="2026-03-02T00:00:00"/>
        <d v="2026-03-30T00:00:00"/>
        <d v="2026-04-30T00:00:00"/>
        <d v="2026-05-30T00:00:00"/>
        <d v="2026-06-30T00:00:00"/>
        <d v="2026-07-30T00:00:00"/>
        <d v="2026-08-30T00:00:00"/>
        <d v="2026-09-30T00:00:00"/>
        <d v="2026-10-30T00:00:00"/>
        <d v="2026-11-30T00:00:00"/>
        <d v="2026-12-30T00:00:00"/>
        <d v="2027-01-30T00:00:00"/>
        <d v="2027-03-02T00:00:00"/>
        <d v="2027-03-30T00:00:00"/>
        <d v="2027-04-30T00:00:00"/>
        <d v="2027-05-30T00:00:00"/>
        <d v="2027-06-30T00:00:00"/>
        <d v="2027-07-30T00:00:00"/>
        <d v="2027-08-30T00:00:00"/>
        <d v="2027-09-30T00:00:00"/>
        <d v="2027-10-30T00:00:00"/>
        <d v="2027-11-30T00:00:00"/>
        <d v="2027-12-30T00:00:00"/>
        <d v="2028-01-30T00:00:00"/>
        <d v="2028-03-01T00:00:00"/>
        <d v="2028-03-30T00:00:00"/>
        <d v="2028-04-30T00:00:00"/>
        <d v="2028-05-30T00:00:00"/>
        <d v="2028-06-30T00:00:00"/>
        <d v="2028-07-30T00:00:00"/>
        <d v="2028-08-30T00:00:00"/>
        <d v="2028-09-30T00:00:00"/>
        <d v="2028-10-30T00:00:00"/>
        <d v="2028-11-30T00:00:00"/>
        <d v="2028-12-30T00:00:00"/>
        <d v="2029-01-30T00:00:00"/>
        <d v="2029-03-02T00:00:00"/>
        <d v="2029-03-30T00:00:00"/>
        <d v="2029-04-30T00:00:00"/>
        <d v="2029-05-30T00:00:00"/>
        <d v="2029-06-30T00:00:00"/>
        <d v="2029-07-30T00:00:00"/>
        <d v="2029-08-30T00:00:00"/>
        <d v="2029-09-30T00:00:00"/>
        <d v="2029-10-30T00:00:00"/>
        <d v="2029-11-30T00:00:00"/>
        <d v="2029-12-30T00:00:00"/>
        <d v="2030-01-30T00:00:00"/>
        <d v="2030-03-02T00:00:00"/>
        <d v="2030-03-30T00:00:00"/>
        <d v="2030-04-30T00:00:00"/>
        <d v="2030-05-30T00:00:00"/>
        <d v="2030-06-30T00:00:00"/>
        <d v="2030-07-30T00:00:00"/>
        <d v="2030-08-30T00:00:00"/>
        <d v="2030-09-30T00:00:00"/>
        <d v="2030-10-30T00:00:00"/>
        <d v="2030-11-30T00:00:00"/>
        <d v="2030-12-30T00:00:00"/>
        <d v="2031-01-30T00:00:00"/>
        <d v="2031-03-02T00:00:00"/>
        <d v="2031-03-30T00:00:00"/>
        <d v="2031-04-30T00:00:00"/>
        <d v="2031-05-30T00:00:00"/>
        <d v="2031-06-30T00:00:00"/>
        <d v="2031-07-30T00:00:00"/>
        <d v="2021-07-30T00:00:00"/>
      </sharedItems>
      <fieldGroup par="8" base="1">
        <rangePr groupBy="months" startDate="2021-07-30T00:00:00" endDate="2031-07-31T00:00:00"/>
        <groupItems count="14">
          <s v="&lt;30/07/2021"/>
          <s v="ינו"/>
          <s v="פבר"/>
          <s v="מרץ"/>
          <s v="אפר"/>
          <s v="מאי"/>
          <s v="יונ"/>
          <s v="יול"/>
          <s v="אוג"/>
          <s v="ספט"/>
          <s v="אוק"/>
          <s v="נוב"/>
          <s v="דצמ"/>
          <s v="&gt;31/07/2031"/>
        </groupItems>
      </fieldGroup>
    </cacheField>
    <cacheField name="יתרת פתיחה" numFmtId="165">
      <sharedItems containsMixedTypes="1" containsNumber="1" minValue="108.03113525719527" maxValue="10000"/>
    </cacheField>
    <cacheField name="תשלום" numFmtId="165">
      <sharedItems containsSemiMixedTypes="0" containsString="0" containsNumber="1" minValue="0" maxValue="108.52627796048073"/>
    </cacheField>
    <cacheField name="קרן" numFmtId="165">
      <sharedItems containsSemiMixedTypes="0" containsString="0" containsNumber="1" minValue="0" maxValue="108.03113525721848"/>
    </cacheField>
    <cacheField name="ריבית" numFmtId="165">
      <sharedItems containsSemiMixedTypes="0" containsString="0" containsNumber="1" minValue="0" maxValue="45.833333333333336"/>
    </cacheField>
    <cacheField name="יתרת סגירה" numFmtId="165">
      <sharedItems containsSemiMixedTypes="0" containsString="0" containsNumber="1" minValue="-2.5465851649641991E-11" maxValue="9937.3070553728521"/>
    </cacheField>
    <cacheField name="רבעונים" numFmtId="0" databaseField="0">
      <fieldGroup base="1">
        <rangePr groupBy="quarters" startDate="2021-07-30T00:00:00" endDate="2031-07-31T00:00:00"/>
        <groupItems count="6">
          <s v="&lt;30/07/2021"/>
          <s v="רבע1"/>
          <s v="רבע2"/>
          <s v="רבע3"/>
          <s v="רבע4"/>
          <s v="&gt;31/07/2031"/>
        </groupItems>
      </fieldGroup>
    </cacheField>
    <cacheField name="שנים" numFmtId="0" databaseField="0">
      <fieldGroup base="1">
        <rangePr groupBy="years" startDate="2021-07-30T00:00:00" endDate="2031-07-31T00:00:00"/>
        <groupItems count="13">
          <s v="&lt;30/07/2021"/>
          <s v="2021"/>
          <s v="2022"/>
          <s v="2023"/>
          <s v="2024"/>
          <s v="2025"/>
          <s v="2026"/>
          <s v="2027"/>
          <s v="2028"/>
          <s v="2029"/>
          <s v="2030"/>
          <s v="2031"/>
          <s v="&gt;31/07/2031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60">
  <r>
    <n v="1"/>
    <x v="0"/>
    <n v="10000"/>
    <n v="108.52627796048073"/>
    <n v="62.692944627147391"/>
    <n v="45.833333333333336"/>
    <n v="9937.3070553728521"/>
  </r>
  <r>
    <n v="2"/>
    <x v="1"/>
    <n v="9937.3070553728521"/>
    <n v="108.52627796048073"/>
    <n v="62.98028729002182"/>
    <n v="45.545990670458906"/>
    <n v="9874.3267680828303"/>
  </r>
  <r>
    <n v="3"/>
    <x v="2"/>
    <n v="9874.3267680828303"/>
    <n v="108.52627796048073"/>
    <n v="63.268946940101095"/>
    <n v="45.257331020379645"/>
    <n v="9811.0578211427292"/>
  </r>
  <r>
    <n v="4"/>
    <x v="3"/>
    <n v="9811.0578211427292"/>
    <n v="108.52627796048073"/>
    <n v="63.558929613576559"/>
    <n v="44.967348346904167"/>
    <n v="9747.4988915291524"/>
  </r>
  <r>
    <n v="5"/>
    <x v="4"/>
    <n v="9747.4988915291524"/>
    <n v="108.52627796048073"/>
    <n v="63.850241374305455"/>
    <n v="44.676036586175272"/>
    <n v="9683.6486501548461"/>
  </r>
  <r>
    <n v="6"/>
    <x v="5"/>
    <n v="9683.6486501548461"/>
    <n v="108.52627796048073"/>
    <n v="64.142888313937675"/>
    <n v="44.383389646543044"/>
    <n v="9619.5057618409082"/>
  </r>
  <r>
    <n v="7"/>
    <x v="6"/>
    <n v="9619.5057618409082"/>
    <n v="108.52627796048073"/>
    <n v="64.436876552043231"/>
    <n v="44.089401408437496"/>
    <n v="9555.068885288867"/>
  </r>
  <r>
    <n v="8"/>
    <x v="7"/>
    <n v="9555.068885288867"/>
    <n v="108.52627796048073"/>
    <n v="64.732212236240088"/>
    <n v="43.794065724240632"/>
    <n v="9490.336673052625"/>
  </r>
  <r>
    <n v="9"/>
    <x v="8"/>
    <n v="9490.336673052625"/>
    <n v="108.52627796048073"/>
    <n v="65.02890154232287"/>
    <n v="43.497376418157863"/>
    <n v="9425.3077715103027"/>
  </r>
  <r>
    <n v="10"/>
    <x v="9"/>
    <n v="9425.3077715103027"/>
    <n v="108.52627796048073"/>
    <n v="65.326950674391838"/>
    <n v="43.199327286088888"/>
    <n v="9359.98082083591"/>
  </r>
  <r>
    <n v="11"/>
    <x v="10"/>
    <n v="9359.98082083591"/>
    <n v="108.52627796048073"/>
    <n v="65.626365864982802"/>
    <n v="42.899912095497918"/>
    <n v="9294.3544549709277"/>
  </r>
  <r>
    <n v="12"/>
    <x v="11"/>
    <n v="9294.3544549709277"/>
    <n v="108.52627796048073"/>
    <n v="65.927153375197321"/>
    <n v="42.59912458528342"/>
    <n v="9228.4273015957333"/>
  </r>
  <r>
    <n v="13"/>
    <x v="12"/>
    <n v="9228.4273015957333"/>
    <n v="108.52627796048073"/>
    <n v="66.229319494833618"/>
    <n v="42.296958465647094"/>
    <n v="9162.1979821008972"/>
  </r>
  <r>
    <n v="14"/>
    <x v="13"/>
    <n v="9162.1979821008972"/>
    <n v="108.52627796048073"/>
    <n v="66.532870542518282"/>
    <n v="41.993407417962437"/>
    <n v="9095.6651115583772"/>
  </r>
  <r>
    <n v="15"/>
    <x v="14"/>
    <n v="9095.6651115583772"/>
    <n v="108.52627796048073"/>
    <n v="66.83781286583816"/>
    <n v="41.688465094642559"/>
    <n v="9028.8272986925404"/>
  </r>
  <r>
    <n v="16"/>
    <x v="15"/>
    <n v="9028.8272986925404"/>
    <n v="108.52627796048073"/>
    <n v="67.144152841473243"/>
    <n v="41.382125119007476"/>
    <n v="8961.6831458510678"/>
  </r>
  <r>
    <n v="17"/>
    <x v="16"/>
    <n v="8961.6831458510678"/>
    <n v="108.52627796048073"/>
    <n v="67.451896875330007"/>
    <n v="41.074381085150726"/>
    <n v="8894.2312489757351"/>
  </r>
  <r>
    <n v="18"/>
    <x v="17"/>
    <n v="8894.2312489757351"/>
    <n v="108.52627796048073"/>
    <n v="67.761051402675264"/>
    <n v="40.765226557805462"/>
    <n v="8826.4701975730604"/>
  </r>
  <r>
    <n v="19"/>
    <x v="18"/>
    <n v="8826.4701975730604"/>
    <n v="108.52627796048073"/>
    <n v="68.071622888270852"/>
    <n v="40.454655072209867"/>
    <n v="8758.398574684792"/>
  </r>
  <r>
    <n v="20"/>
    <x v="19"/>
    <n v="8758.398574684792"/>
    <n v="108.52627796048073"/>
    <n v="68.383617826508768"/>
    <n v="40.142660133971965"/>
    <n v="8690.0149568582819"/>
  </r>
  <r>
    <n v="21"/>
    <x v="20"/>
    <n v="8690.0149568582819"/>
    <n v="108.52627796048073"/>
    <n v="68.697042741546923"/>
    <n v="39.829235218933789"/>
    <n v="8621.3179141167348"/>
  </r>
  <r>
    <n v="22"/>
    <x v="21"/>
    <n v="8621.3179141167348"/>
    <n v="108.52627796048073"/>
    <n v="69.01190418744568"/>
    <n v="39.51437377303504"/>
    <n v="8552.3060099292852"/>
  </r>
  <r>
    <n v="23"/>
    <x v="22"/>
    <n v="8552.3060099292852"/>
    <n v="108.52627796048073"/>
    <n v="69.328208748304817"/>
    <n v="39.198069212175909"/>
    <n v="8482.9778011809831"/>
  </r>
  <r>
    <n v="24"/>
    <x v="23"/>
    <n v="8482.9778011809831"/>
    <n v="108.52627796048073"/>
    <n v="69.645963038401206"/>
    <n v="38.880314922079506"/>
    <n v="8413.3318381425815"/>
  </r>
  <r>
    <n v="25"/>
    <x v="24"/>
    <n v="8413.3318381425815"/>
    <n v="108.52627796048073"/>
    <n v="69.96517370232722"/>
    <n v="38.561104258153506"/>
    <n v="8343.3666644402547"/>
  </r>
  <r>
    <n v="26"/>
    <x v="25"/>
    <n v="8343.3666644402547"/>
    <n v="108.52627796048073"/>
    <n v="70.285847415129552"/>
    <n v="38.240430545351174"/>
    <n v="8273.0808170251257"/>
  </r>
  <r>
    <n v="27"/>
    <x v="26"/>
    <n v="8273.0808170251257"/>
    <n v="108.52627796048073"/>
    <n v="70.607990882448902"/>
    <n v="37.918287078031838"/>
    <n v="8202.472826142679"/>
  </r>
  <r>
    <n v="28"/>
    <x v="27"/>
    <n v="8202.472826142679"/>
    <n v="108.52627796048073"/>
    <n v="70.931610840660113"/>
    <n v="37.594667119820613"/>
    <n v="8131.541215302017"/>
  </r>
  <r>
    <n v="29"/>
    <x v="28"/>
    <n v="8131.541215302017"/>
    <n v="108.52627796048073"/>
    <n v="71.256714057013141"/>
    <n v="37.269563903467585"/>
    <n v="8060.2845012450034"/>
  </r>
  <r>
    <n v="30"/>
    <x v="29"/>
    <n v="8060.2845012450034"/>
    <n v="108.52627796048073"/>
    <n v="71.583307329774456"/>
    <n v="36.94297063070627"/>
    <n v="7988.7011939152289"/>
  </r>
  <r>
    <n v="31"/>
    <x v="30"/>
    <n v="7988.7011939152289"/>
    <n v="108.52627796048073"/>
    <n v="71.911397488369261"/>
    <n v="36.614880472111473"/>
    <n v="7916.7897964268595"/>
  </r>
  <r>
    <n v="32"/>
    <x v="31"/>
    <n v="7916.7897964268595"/>
    <n v="108.52627796048073"/>
    <n v="72.240991393524283"/>
    <n v="36.285286566956444"/>
    <n v="7844.5488050333342"/>
  </r>
  <r>
    <n v="33"/>
    <x v="32"/>
    <n v="7844.5488050333342"/>
    <n v="108.52627796048073"/>
    <n v="72.572095937411277"/>
    <n v="35.954182023069457"/>
    <n v="7771.9767090959203"/>
  </r>
  <r>
    <n v="34"/>
    <x v="33"/>
    <n v="7771.9767090959203"/>
    <n v="108.52627796048073"/>
    <n v="72.904718043791064"/>
    <n v="35.621559916689655"/>
    <n v="7699.0719910521302"/>
  </r>
  <r>
    <n v="35"/>
    <x v="34"/>
    <n v="7699.0719910521302"/>
    <n v="108.52627796048073"/>
    <n v="73.238864668158442"/>
    <n v="35.287413292322277"/>
    <n v="7625.8331263839718"/>
  </r>
  <r>
    <n v="36"/>
    <x v="35"/>
    <n v="7625.8331263839718"/>
    <n v="108.52627796048073"/>
    <n v="73.574542797887503"/>
    <n v="34.951735162593224"/>
    <n v="7552.2585835860846"/>
  </r>
  <r>
    <n v="37"/>
    <x v="36"/>
    <n v="7552.2585835860846"/>
    <n v="108.52627796048073"/>
    <n v="73.911759452377822"/>
    <n v="34.614518508102904"/>
    <n v="7478.346824133705"/>
  </r>
  <r>
    <n v="38"/>
    <x v="37"/>
    <n v="7478.346824133705"/>
    <n v="108.52627796048073"/>
    <n v="74.250521683201214"/>
    <n v="34.275756277279505"/>
    <n v="7404.0963024505027"/>
  </r>
  <r>
    <n v="39"/>
    <x v="38"/>
    <n v="7404.0963024505027"/>
    <n v="108.52627796048073"/>
    <n v="74.590836574249224"/>
    <n v="33.935441386231503"/>
    <n v="7329.5054658762574"/>
  </r>
  <r>
    <n v="40"/>
    <x v="39"/>
    <n v="7329.5054658762574"/>
    <n v="108.52627796048073"/>
    <n v="74.932711241881194"/>
    <n v="33.593566718599526"/>
    <n v="7254.572754634376"/>
  </r>
  <r>
    <n v="41"/>
    <x v="40"/>
    <n v="7254.572754634376"/>
    <n v="108.52627796048073"/>
    <n v="75.276152835073148"/>
    <n v="33.250125125407571"/>
    <n v="7179.2966017993012"/>
  </r>
  <r>
    <n v="42"/>
    <x v="41"/>
    <n v="7179.2966017993012"/>
    <n v="108.52627796048073"/>
    <n v="75.621168535567236"/>
    <n v="32.905109424913483"/>
    <n v="7103.6754332637338"/>
  </r>
  <r>
    <n v="43"/>
    <x v="42"/>
    <n v="7103.6754332637338"/>
    <n v="108.52627796048073"/>
    <n v="75.967765558021924"/>
    <n v="32.558512402458796"/>
    <n v="7027.7076677057094"/>
  </r>
  <r>
    <n v="44"/>
    <x v="43"/>
    <n v="7027.7076677057094"/>
    <n v="108.52627796048073"/>
    <n v="76.31595115016286"/>
    <n v="32.210326810317866"/>
    <n v="6951.3917165555513"/>
  </r>
  <r>
    <n v="45"/>
    <x v="44"/>
    <n v="6951.3917165555513"/>
    <n v="108.52627796048073"/>
    <n v="76.665732592934432"/>
    <n v="31.860545367546287"/>
    <n v="6874.7259839626149"/>
  </r>
  <r>
    <n v="46"/>
    <x v="45"/>
    <n v="6874.7259839626149"/>
    <n v="108.52627796048073"/>
    <n v="77.017117200652066"/>
    <n v="31.509160759828674"/>
    <n v="6797.7088667619601"/>
  </r>
  <r>
    <n v="47"/>
    <x v="46"/>
    <n v="6797.7088667619601"/>
    <n v="108.52627796048073"/>
    <n v="77.370112321155034"/>
    <n v="31.156165639325678"/>
    <n v="6720.3387544408088"/>
  </r>
  <r>
    <n v="48"/>
    <x v="47"/>
    <n v="6720.3387544408088"/>
    <n v="108.52627796048073"/>
    <n v="77.724725335960343"/>
    <n v="30.80155262452039"/>
    <n v="6642.6140291048468"/>
  </r>
  <r>
    <n v="49"/>
    <x v="48"/>
    <n v="6642.6140291048468"/>
    <n v="108.52627796048073"/>
    <n v="78.080963660416828"/>
    <n v="30.445314300063902"/>
    <n v="6564.5330654444297"/>
  </r>
  <r>
    <n v="50"/>
    <x v="49"/>
    <n v="6564.5330654444297"/>
    <n v="108.52627796048073"/>
    <n v="78.438834743860411"/>
    <n v="30.087443216620329"/>
    <n v="6486.0942307005689"/>
  </r>
  <r>
    <n v="51"/>
    <x v="50"/>
    <n v="6486.0942307005689"/>
    <n v="108.52627796048073"/>
    <n v="78.79834606976975"/>
    <n v="29.727931890710963"/>
    <n v="6407.2958846307993"/>
  </r>
  <r>
    <n v="52"/>
    <x v="51"/>
    <n v="6407.2958846307993"/>
    <n v="108.52627796048073"/>
    <n v="79.159505155922872"/>
    <n v="29.366772804557851"/>
    <n v="6328.1363794748759"/>
  </r>
  <r>
    <n v="53"/>
    <x v="52"/>
    <n v="6328.1363794748759"/>
    <n v="108.52627796048073"/>
    <n v="79.522319554554173"/>
    <n v="29.003958405926536"/>
    <n v="6248.6140599203191"/>
  </r>
  <r>
    <n v="54"/>
    <x v="53"/>
    <n v="6248.6140599203191"/>
    <n v="108.52627796048073"/>
    <n v="79.88679685251256"/>
    <n v="28.639481107968166"/>
    <n v="6168.7272630678062"/>
  </r>
  <r>
    <n v="55"/>
    <x v="54"/>
    <n v="6168.7272630678062"/>
    <n v="108.52627796048073"/>
    <n v="80.252944671419897"/>
    <n v="28.273333289060815"/>
    <n v="6088.4743183963874"/>
  </r>
  <r>
    <n v="56"/>
    <x v="55"/>
    <n v="6088.4743183963874"/>
    <n v="108.52627796048073"/>
    <n v="80.620770667830584"/>
    <n v="27.905507292650142"/>
    <n v="6007.8535477285577"/>
  </r>
  <r>
    <n v="57"/>
    <x v="56"/>
    <n v="6007.8535477285577"/>
    <n v="108.52627796048073"/>
    <n v="80.990282533391465"/>
    <n v="27.535995427089251"/>
    <n v="5926.8632651951666"/>
  </r>
  <r>
    <n v="58"/>
    <x v="57"/>
    <n v="5926.8632651951666"/>
    <n v="108.52627796048073"/>
    <n v="81.361487995002847"/>
    <n v="27.164789965477876"/>
    <n v="5845.5017772001638"/>
  </r>
  <r>
    <n v="59"/>
    <x v="58"/>
    <n v="5845.5017772001638"/>
    <n v="108.52627796048073"/>
    <n v="81.73439481497995"/>
    <n v="26.79188314550078"/>
    <n v="5763.7673823851828"/>
  </r>
  <r>
    <n v="60"/>
    <x v="59"/>
    <n v="5763.7673823851828"/>
    <n v="108.52627796048073"/>
    <n v="82.109010791215269"/>
    <n v="26.417267169265454"/>
    <n v="5681.6583715939678"/>
  </r>
  <r>
    <n v="61"/>
    <x v="60"/>
    <n v="5681.6583715939678"/>
    <n v="108.52627796048073"/>
    <n v="82.485343757341667"/>
    <n v="26.040934203139052"/>
    <n v="5599.1730278366231"/>
  </r>
  <r>
    <n v="62"/>
    <x v="61"/>
    <n v="5599.1730278366231"/>
    <n v="108.52627796048073"/>
    <n v="82.863401582896159"/>
    <n v="25.662876377584567"/>
    <n v="5516.3096262537292"/>
  </r>
  <r>
    <n v="63"/>
    <x v="62"/>
    <n v="5516.3096262537292"/>
    <n v="108.52627796048073"/>
    <n v="83.243192173484431"/>
    <n v="25.283085786996288"/>
    <n v="5433.0664340802459"/>
  </r>
  <r>
    <n v="64"/>
    <x v="63"/>
    <n v="5433.0664340802459"/>
    <n v="108.52627796048073"/>
    <n v="83.62472347094625"/>
    <n v="24.90155448953449"/>
    <n v="5349.4417106092969"/>
  </r>
  <r>
    <n v="65"/>
    <x v="64"/>
    <n v="5349.4417106092969"/>
    <n v="108.52627796048073"/>
    <n v="84.008003453521411"/>
    <n v="24.518274506959319"/>
    <n v="5265.4337071557729"/>
  </r>
  <r>
    <n v="66"/>
    <x v="65"/>
    <n v="5265.4337071557729"/>
    <n v="108.52627796048073"/>
    <n v="84.393040136016708"/>
    <n v="24.133237824464011"/>
    <n v="5181.0406670197572"/>
  </r>
  <r>
    <n v="67"/>
    <x v="66"/>
    <n v="5181.0406670197572"/>
    <n v="108.52627796048073"/>
    <n v="84.779841569973442"/>
    <n v="23.74643639050727"/>
    <n v="5096.2608254497845"/>
  </r>
  <r>
    <n v="68"/>
    <x v="67"/>
    <n v="5096.2608254497845"/>
    <n v="108.52627796048073"/>
    <n v="85.168415843835817"/>
    <n v="23.357862116644892"/>
    <n v="5011.092409605948"/>
  </r>
  <r>
    <n v="69"/>
    <x v="68"/>
    <n v="5011.092409605948"/>
    <n v="108.52627796048073"/>
    <n v="85.558771083120078"/>
    <n v="22.967506877360641"/>
    <n v="4925.5336385228238"/>
  </r>
  <r>
    <n v="70"/>
    <x v="69"/>
    <n v="4925.5336385228238"/>
    <n v="108.52627796048073"/>
    <n v="85.950915450584375"/>
    <n v="22.575362509896344"/>
    <n v="4839.5827230722389"/>
  </r>
  <r>
    <n v="71"/>
    <x v="70"/>
    <n v="4839.5827230722389"/>
    <n v="108.52627796048073"/>
    <n v="86.344857146399562"/>
    <n v="22.181420814081161"/>
    <n v="4753.2378659258429"/>
  </r>
  <r>
    <n v="72"/>
    <x v="71"/>
    <n v="4753.2378659258429"/>
    <n v="108.52627796048073"/>
    <n v="86.740604408320564"/>
    <n v="21.785673552160162"/>
    <n v="4666.4972615175229"/>
  </r>
  <r>
    <n v="73"/>
    <x v="72"/>
    <n v="4666.4972615175229"/>
    <n v="108.52627796048073"/>
    <n v="87.138165511858702"/>
    <n v="21.388112448622032"/>
    <n v="4579.3590960056645"/>
  </r>
  <r>
    <n v="74"/>
    <x v="73"/>
    <n v="4579.3590960056645"/>
    <n v="108.52627796048073"/>
    <n v="87.53754877045472"/>
    <n v="20.988729190026014"/>
    <n v="4491.8215472352076"/>
  </r>
  <r>
    <n v="75"/>
    <x v="74"/>
    <n v="4491.8215472352076"/>
    <n v="108.52627796048073"/>
    <n v="87.938762535652629"/>
    <n v="20.587515424828098"/>
    <n v="4403.8827846995555"/>
  </r>
  <r>
    <n v="76"/>
    <x v="75"/>
    <n v="4403.8827846995555"/>
    <n v="108.52627796048073"/>
    <n v="88.341815197274386"/>
    <n v="20.184462763206355"/>
    <n v="4315.5409695022809"/>
  </r>
  <r>
    <n v="77"/>
    <x v="76"/>
    <n v="4315.5409695022809"/>
    <n v="108.52627796048073"/>
    <n v="88.746715183595214"/>
    <n v="19.779562776885513"/>
    <n v="4226.7942543186837"/>
  </r>
  <r>
    <n v="78"/>
    <x v="77"/>
    <n v="4226.7942543186837"/>
    <n v="108.52627796048073"/>
    <n v="89.153470961520028"/>
    <n v="19.372806998960701"/>
    <n v="4137.6407833571648"/>
  </r>
  <r>
    <n v="79"/>
    <x v="78"/>
    <n v="4137.6407833571648"/>
    <n v="108.52627796048073"/>
    <n v="89.562091036760322"/>
    <n v="18.964186923720401"/>
    <n v="4048.0786923204068"/>
  </r>
  <r>
    <n v="80"/>
    <x v="79"/>
    <n v="4048.0786923204068"/>
    <n v="108.52627796048073"/>
    <n v="89.972583954012137"/>
    <n v="18.553694006468582"/>
    <n v="3958.1061083663935"/>
  </r>
  <r>
    <n v="81"/>
    <x v="80"/>
    <n v="3958.1061083663935"/>
    <n v="108.52627796048073"/>
    <n v="90.384958297134702"/>
    <n v="18.141319663346028"/>
    <n v="3867.7211500692556"/>
  </r>
  <r>
    <n v="82"/>
    <x v="81"/>
    <n v="3867.7211500692556"/>
    <n v="108.52627796048073"/>
    <n v="90.799222689329909"/>
    <n v="17.727055271150828"/>
    <n v="3776.9219273799263"/>
  </r>
  <r>
    <n v="83"/>
    <x v="82"/>
    <n v="3776.9219273799263"/>
    <n v="108.52627796048073"/>
    <n v="91.215385793322653"/>
    <n v="17.310892167158062"/>
    <n v="3685.7065415866073"/>
  </r>
  <r>
    <n v="84"/>
    <x v="83"/>
    <n v="3685.7065415866073"/>
    <n v="108.52627796048073"/>
    <n v="91.633456311542048"/>
    <n v="16.892821648938668"/>
    <n v="3594.0730852750621"/>
  </r>
  <r>
    <n v="85"/>
    <x v="84"/>
    <n v="3594.0730852750621"/>
    <n v="108.52627796048073"/>
    <n v="92.053442986303295"/>
    <n v="16.472834974177438"/>
    <n v="3502.0196422887584"/>
  </r>
  <r>
    <n v="86"/>
    <x v="85"/>
    <n v="3502.0196422887584"/>
    <n v="108.52627796048073"/>
    <n v="92.47535459999051"/>
    <n v="16.050923360490213"/>
    <n v="3409.5442876887664"/>
  </r>
  <r>
    <n v="87"/>
    <x v="86"/>
    <n v="3409.5442876887664"/>
    <n v="108.52627796048073"/>
    <n v="92.899199975240464"/>
    <n v="15.627077985240252"/>
    <n v="3316.6450877135267"/>
  </r>
  <r>
    <n v="88"/>
    <x v="87"/>
    <n v="3316.6450877135267"/>
    <n v="108.52627796048073"/>
    <n v="93.324987975126987"/>
    <n v="15.201289985353732"/>
    <n v="3223.3200997383992"/>
  </r>
  <r>
    <n v="89"/>
    <x v="88"/>
    <n v="3223.3200997383992"/>
    <n v="108.52627796048073"/>
    <n v="93.752727503346321"/>
    <n v="14.7735504571344"/>
    <n v="3129.5673722350548"/>
  </r>
  <r>
    <n v="90"/>
    <x v="89"/>
    <n v="3129.5673722350548"/>
    <n v="108.52627796048073"/>
    <n v="94.182427504403321"/>
    <n v="14.343850456077401"/>
    <n v="3035.3849447306511"/>
  </r>
  <r>
    <n v="91"/>
    <x v="90"/>
    <n v="3035.3849447306511"/>
    <n v="108.52627796048073"/>
    <n v="94.614096963798517"/>
    <n v="13.912180996682217"/>
    <n v="2940.770847766853"/>
  </r>
  <r>
    <n v="92"/>
    <x v="91"/>
    <n v="2940.770847766853"/>
    <n v="108.52627796048073"/>
    <n v="95.047744908215918"/>
    <n v="13.478533052264805"/>
    <n v="2845.7231028586375"/>
  </r>
  <r>
    <n v="93"/>
    <x v="92"/>
    <n v="2845.7231028586375"/>
    <n v="108.52627796048073"/>
    <n v="95.483380405711912"/>
    <n v="13.042897554768816"/>
    <n v="2750.2397224529232"/>
  </r>
  <r>
    <n v="94"/>
    <x v="93"/>
    <n v="2750.2397224529232"/>
    <n v="108.52627796048073"/>
    <n v="95.921012565904761"/>
    <n v="12.605265394575971"/>
    <n v="2654.3187098870203"/>
  </r>
  <r>
    <n v="95"/>
    <x v="94"/>
    <n v="2654.3187098870203"/>
    <n v="108.52627796048073"/>
    <n v="96.360650540165153"/>
    <n v="12.165627420315575"/>
    <n v="2557.9580593468545"/>
  </r>
  <r>
    <n v="96"/>
    <x v="95"/>
    <n v="2557.9580593468545"/>
    <n v="108.52627796048073"/>
    <n v="96.802303521807588"/>
    <n v="11.723974438673149"/>
    <n v="2461.1557558250443"/>
  </r>
  <r>
    <n v="97"/>
    <x v="96"/>
    <n v="2461.1557558250443"/>
    <n v="108.52627796048073"/>
    <n v="97.245980746282527"/>
    <n v="11.280297214198198"/>
    <n v="2363.9097750787605"/>
  </r>
  <r>
    <n v="98"/>
    <x v="97"/>
    <n v="2363.9097750787605"/>
    <n v="108.52627796048073"/>
    <n v="97.691691491369653"/>
    <n v="10.834586469111072"/>
    <n v="2266.2180835873896"/>
  </r>
  <r>
    <n v="99"/>
    <x v="98"/>
    <n v="2266.2180835873896"/>
    <n v="108.52627796048073"/>
    <n v="98.139445077371761"/>
    <n v="10.386832883108958"/>
    <n v="2168.07863851002"/>
  </r>
  <r>
    <n v="100"/>
    <x v="99"/>
    <n v="2168.07863851002"/>
    <n v="108.52627796048073"/>
    <n v="98.58925086730973"/>
    <n v="9.9370270931710039"/>
    <n v="2069.4893876427104"/>
  </r>
  <r>
    <n v="101"/>
    <x v="100"/>
    <n v="2069.4893876427104"/>
    <n v="108.52627796048073"/>
    <n v="99.041118267118222"/>
    <n v="9.4851596933625029"/>
    <n v="1970.4482693755872"/>
  </r>
  <r>
    <n v="102"/>
    <x v="101"/>
    <n v="1970.4482693755872"/>
    <n v="108.52627796048073"/>
    <n v="99.495056725842531"/>
    <n v="9.0312212346382097"/>
    <n v="1870.9532126497452"/>
  </r>
  <r>
    <n v="103"/>
    <x v="102"/>
    <n v="1870.9532126497452"/>
    <n v="108.52627796048073"/>
    <n v="99.951075735835957"/>
    <n v="8.5752022246447659"/>
    <n v="1771.0021369139104"/>
  </r>
  <r>
    <n v="104"/>
    <x v="103"/>
    <n v="1771.0021369139104"/>
    <n v="108.52627796048073"/>
    <n v="100.40918483295853"/>
    <n v="8.1170931275221836"/>
    <n v="1670.5929520809568"/>
  </r>
  <r>
    <n v="105"/>
    <x v="104"/>
    <n v="1670.5929520809568"/>
    <n v="108.52627796048073"/>
    <n v="100.86939359677626"/>
    <n v="7.6568843637044584"/>
    <n v="1569.7235584841746"/>
  </r>
  <r>
    <n v="106"/>
    <x v="105"/>
    <n v="1569.7235584841746"/>
    <n v="108.52627796048073"/>
    <n v="101.33171165076151"/>
    <n v="7.1945663097192325"/>
    <n v="1468.3918468334177"/>
  </r>
  <r>
    <n v="107"/>
    <x v="106"/>
    <n v="1468.3918468334177"/>
    <n v="108.52627796048073"/>
    <n v="101.79614866249415"/>
    <n v="6.7301292979865748"/>
    <n v="1366.5956981709169"/>
  </r>
  <r>
    <n v="108"/>
    <x v="107"/>
    <n v="1366.5956981709169"/>
    <n v="108.52627796048073"/>
    <n v="102.26271434386391"/>
    <n v="6.2635636166168105"/>
    <n v="1264.3329838270583"/>
  </r>
  <r>
    <n v="109"/>
    <x v="108"/>
    <n v="1264.3329838270583"/>
    <n v="108.52627796048073"/>
    <n v="102.73141845127329"/>
    <n v="5.7948595092074351"/>
    <n v="1161.6015653757859"/>
  </r>
  <r>
    <n v="110"/>
    <x v="109"/>
    <n v="1161.6015653757859"/>
    <n v="108.52627796048073"/>
    <n v="103.20227078584162"/>
    <n v="5.3240071746390987"/>
    <n v="1058.3992945899427"/>
  </r>
  <r>
    <n v="111"/>
    <x v="110"/>
    <n v="1058.3992945899427"/>
    <n v="108.52627796048073"/>
    <n v="103.67528119361006"/>
    <n v="4.850996766870658"/>
    <n v="954.72401339633325"/>
  </r>
  <r>
    <n v="112"/>
    <x v="111"/>
    <n v="954.72401339633325"/>
    <n v="108.52627796048073"/>
    <n v="104.15045956574744"/>
    <n v="4.3758183947332787"/>
    <n v="850.57355383058166"/>
  </r>
  <r>
    <n v="113"/>
    <x v="112"/>
    <n v="850.57355383058166"/>
    <n v="108.52627796048073"/>
    <n v="104.62781583875713"/>
    <n v="3.8984621217236026"/>
    <n v="745.94573799182399"/>
  </r>
  <r>
    <n v="114"/>
    <x v="113"/>
    <n v="745.94573799182399"/>
    <n v="108.52627796048073"/>
    <n v="105.10735999468474"/>
    <n v="3.4189179657959654"/>
    <n v="640.83837799713729"/>
  </r>
  <r>
    <n v="115"/>
    <x v="114"/>
    <n v="640.83837799713729"/>
    <n v="108.52627796048073"/>
    <n v="105.58910206132707"/>
    <n v="2.9371758991536607"/>
    <n v="535.24927593581015"/>
  </r>
  <r>
    <n v="116"/>
    <x v="115"/>
    <n v="535.24927593581015"/>
    <n v="108.52627796048073"/>
    <n v="106.07305211244147"/>
    <n v="2.4532258480392444"/>
    <n v="429.1762238233714"/>
  </r>
  <r>
    <n v="117"/>
    <x v="116"/>
    <n v="429.1762238233714"/>
    <n v="108.52627796048073"/>
    <n v="106.55922026795685"/>
    <n v="1.9670576925238876"/>
    <n v="322.61700355541325"/>
  </r>
  <r>
    <n v="118"/>
    <x v="117"/>
    <n v="322.61700355541325"/>
    <n v="108.52627796048073"/>
    <n v="107.04761669418498"/>
    <n v="1.4786612662957521"/>
    <n v="215.56938686122521"/>
  </r>
  <r>
    <n v="119"/>
    <x v="118"/>
    <n v="215.56938686122521"/>
    <n v="108.52627796048073"/>
    <n v="107.53825160403331"/>
    <n v="0.98802635644740411"/>
    <n v="108.03113525719527"/>
  </r>
  <r>
    <n v="120"/>
    <x v="119"/>
    <n v="108.03113525719527"/>
    <n v="108.52627796048073"/>
    <n v="108.03113525721848"/>
    <n v="0.49514270326225146"/>
    <n v="-2.5465851649641991E-11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  <r>
    <s v=""/>
    <x v="120"/>
    <s v=""/>
    <n v="0"/>
    <n v="0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PivotTable2" cacheId="0" applyNumberFormats="0" applyBorderFormats="0" applyFontFormats="0" applyPatternFormats="0" applyAlignmentFormats="0" applyWidthHeightFormats="1" dataCaption="ערכים" updatedVersion="7" minRefreshableVersion="3" useAutoFormatting="1" itemPrintTitles="1" createdVersion="6" indent="0" outline="1" outlineData="1" multipleFieldFilters="0">
  <location ref="K4:N16" firstHeaderRow="0" firstDataRow="1" firstDataCol="1"/>
  <pivotFields count="9">
    <pivotField showAll="0"/>
    <pivotField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numFmtId="165" showAll="0"/>
    <pivotField dataField="1" numFmtId="165" showAll="0"/>
    <pivotField dataField="1" numFmtId="165" showAll="0"/>
    <pivotField dataField="1" numFmtId="165" showAll="0"/>
    <pivotField showAll="0">
      <items count="7">
        <item sd="0" x="1"/>
        <item sd="0" x="2"/>
        <item sd="0" x="3"/>
        <item sd="0" x="4"/>
        <item x="0"/>
        <item x="5"/>
        <item t="default"/>
      </items>
    </pivotField>
    <pivotField axis="axisRow" showAll="0">
      <items count="14">
        <item sd="0" x="1"/>
        <item sd="0" x="2"/>
        <item sd="0" x="3"/>
        <item sd="0" x="4"/>
        <item sd="0" x="5"/>
        <item sd="0" x="6"/>
        <item sd="0" x="7"/>
        <item sd="0" x="8"/>
        <item sd="0" x="9"/>
        <item x="0"/>
        <item x="10"/>
        <item x="11"/>
        <item x="12"/>
        <item t="default"/>
      </items>
    </pivotField>
  </pivotFields>
  <rowFields count="1">
    <field x="8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10"/>
    </i>
    <i>
      <x v="11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קרן ששולמה" fld="4" showDataAs="runTotal" baseField="8" baseItem="1" numFmtId="166"/>
    <dataField name="ריבית ששולמה" fld="5" showDataAs="runTotal" baseField="8" baseItem="1" numFmtId="166"/>
    <dataField name="יתרת הלוואה" fld="6" subtotal="max" baseField="8" baseItem="1" numFmtId="166"/>
  </dataFields>
  <formats count="1">
    <format dxfId="23">
      <pivotArea outline="0" collapsedLevelsAreSubtotals="1" fieldPosition="0"/>
    </format>
  </formats>
  <chartFormats count="3">
    <chartFormat chart="0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8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הלוואה" displayName="הלוואה" ref="B16:H376" headerRowDxfId="22" dataDxfId="21">
  <tableColumns count="7">
    <tableColumn id="1" xr3:uid="{00000000-0010-0000-0000-000001000000}" name="מס' תשלום" totalsRowLabel="סה&quot;כ" dataDxfId="20" totalsRowDxfId="19" dataCellStyle="Comma">
      <calculatedColumnFormula>IFERROR(IF(ההלוואה_לא_שולמה*ההלוואה_תקינה,מספר_תשלום,""), "")</calculatedColumnFormula>
    </tableColumn>
    <tableColumn id="2" xr3:uid="{00000000-0010-0000-0000-000002000000}" name="תאריך תשלום" dataDxfId="18" totalsRowDxfId="17" dataCellStyle="תאריך">
      <calculatedColumnFormula>IFERROR(IF(ההלוואה_לא_שולמה*ההלוואה_תקינה,תאריך_תשלום,תאריך_התחלה_של_הלוואה), תאריך_התחלה_של_הלוואה)</calculatedColumnFormula>
    </tableColumn>
    <tableColumn id="3" xr3:uid="{00000000-0010-0000-0000-000003000000}" name="יתרת פתיחה" dataDxfId="16" totalsRowDxfId="15" dataCellStyle="Currency">
      <calculatedColumnFormula>IFERROR(IF(ההלוואה_לא_שולמה*ההלוואה_תקינה,ערך_הלוואה,""), "")</calculatedColumnFormula>
    </tableColumn>
    <tableColumn id="4" xr3:uid="{00000000-0010-0000-0000-000004000000}" name="תשלום" dataDxfId="14" totalsRowDxfId="13" dataCellStyle="Currency">
      <calculatedColumnFormula>IFERROR(IF(ההלוואה_לא_שולמה*ההלוואה_תקינה,תשלום_חודשי,0), 0)</calculatedColumnFormula>
    </tableColumn>
    <tableColumn id="5" xr3:uid="{00000000-0010-0000-0000-000005000000}" name="קרן" dataDxfId="12" totalsRowDxfId="11" dataCellStyle="Currency">
      <calculatedColumnFormula>IFERROR(IF(ההלוואה_לא_שולמה*ההלוואה_תקינה,קרן,0), 0)</calculatedColumnFormula>
    </tableColumn>
    <tableColumn id="6" xr3:uid="{00000000-0010-0000-0000-000006000000}" name="ריבית" dataDxfId="10" totalsRowDxfId="9" dataCellStyle="Currency">
      <calculatedColumnFormula>IFERROR(IF(ההלוואה_לא_שולמה*ההלוואה_תקינה,סכום_ריבית,0), 0)</calculatedColumnFormula>
    </tableColumn>
    <tableColumn id="7" xr3:uid="{00000000-0010-0000-0000-000007000000}" name="יתרת סגירה" totalsRowFunction="sum" dataDxfId="8" totalsRowDxfId="7" dataCellStyle="Currency">
      <calculatedColumnFormula>IFERROR(IF(ההלוואה_לא_שולמה*ההלוואה_תקינה,יתרת_סגירה,0), 0)</calculatedColumnFormula>
    </tableColumn>
  </tableColumns>
  <tableStyleInfo name="מחשבון הלוואה" showFirstColumn="0" showLastColumn="0" showRowStripes="1" showColumnStripes="0"/>
  <extLst>
    <ext xmlns:x14="http://schemas.microsoft.com/office/spreadsheetml/2009/9/main" uri="{504A1905-F514-4f6f-8877-14C23A59335A}">
      <x14:table altTextSummary="עקוב אחר מספר התשלום, תאריך התשלום, יתרת הפתיחה, יתרת הסגירה, וסכומי התשלום, הקרן והריבית באמצעות טבלה זו"/>
    </ext>
  </extLst>
</table>
</file>

<file path=xl/theme/theme1.xml><?xml version="1.0" encoding="utf-8"?>
<a:theme xmlns:a="http://schemas.openxmlformats.org/drawingml/2006/main" name="Personal">
  <a:themeElements>
    <a:clrScheme name="Rainbow">
      <a:dk1>
        <a:srgbClr val="000000"/>
      </a:dk1>
      <a:lt1>
        <a:srgbClr val="FFFFFF"/>
      </a:lt1>
      <a:dk2>
        <a:srgbClr val="7E8083"/>
      </a:dk2>
      <a:lt2>
        <a:srgbClr val="E4E5E6"/>
      </a:lt2>
      <a:accent1>
        <a:srgbClr val="7AC143"/>
      </a:accent1>
      <a:accent2>
        <a:srgbClr val="00853E"/>
      </a:accent2>
      <a:accent3>
        <a:srgbClr val="00ADEE"/>
      </a:accent3>
      <a:accent4>
        <a:srgbClr val="FFC000"/>
      </a:accent4>
      <a:accent5>
        <a:srgbClr val="F47920"/>
      </a:accent5>
      <a:accent6>
        <a:srgbClr val="E51937"/>
      </a:accent6>
      <a:hlink>
        <a:srgbClr val="F47920"/>
      </a:hlink>
      <a:folHlink>
        <a:srgbClr val="954F72"/>
      </a:folHlink>
    </a:clrScheme>
    <a:fontScheme name="Custom 2">
      <a:majorFont>
        <a:latin typeface="Rockwell"/>
        <a:ea typeface=""/>
        <a:cs typeface=""/>
      </a:majorFont>
      <a:minorFont>
        <a:latin typeface="Lucida Sans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N376"/>
  <sheetViews>
    <sheetView showGridLines="0" rightToLeft="1" tabSelected="1" topLeftCell="B4" zoomScale="113" zoomScaleNormal="145" workbookViewId="0">
      <selection activeCell="D5" sqref="D5"/>
    </sheetView>
  </sheetViews>
  <sheetFormatPr defaultColWidth="9" defaultRowHeight="13.8" x14ac:dyDescent="0.25"/>
  <cols>
    <col min="1" max="1" width="1.3984375" customWidth="1"/>
    <col min="2" max="2" width="7.59765625" style="1" customWidth="1"/>
    <col min="3" max="8" width="15.59765625" style="1" customWidth="1"/>
    <col min="9" max="9" width="1.3984375" customWidth="1"/>
    <col min="11" max="11" width="13.69921875" hidden="1" customWidth="1"/>
    <col min="12" max="12" width="12.19921875" hidden="1" customWidth="1"/>
    <col min="13" max="13" width="14.3984375" hidden="1" customWidth="1"/>
    <col min="14" max="14" width="23.69921875" hidden="1" customWidth="1"/>
  </cols>
  <sheetData>
    <row r="1" spans="2:14" ht="19.5" customHeight="1" x14ac:dyDescent="0.25">
      <c r="I1" s="2" t="s">
        <v>18</v>
      </c>
    </row>
    <row r="2" spans="2:14" ht="60.75" customHeight="1" x14ac:dyDescent="0.25">
      <c r="B2" s="21" t="s">
        <v>0</v>
      </c>
      <c r="C2" s="21"/>
      <c r="D2" s="21"/>
      <c r="E2" s="21"/>
      <c r="F2" s="21"/>
      <c r="G2" s="21"/>
      <c r="H2" s="21"/>
    </row>
    <row r="3" spans="2:14" ht="24" customHeight="1" x14ac:dyDescent="0.25">
      <c r="B3" s="3"/>
      <c r="C3" s="4"/>
      <c r="D3" s="4"/>
      <c r="E3" s="4"/>
      <c r="F3" s="4"/>
      <c r="G3" s="4"/>
      <c r="H3" s="4"/>
    </row>
    <row r="4" spans="2:14" ht="24" customHeight="1" x14ac:dyDescent="0.25">
      <c r="B4" s="26" t="s">
        <v>1</v>
      </c>
      <c r="C4" s="26"/>
      <c r="D4" s="26"/>
      <c r="E4"/>
      <c r="K4" s="10" t="s">
        <v>19</v>
      </c>
      <c r="L4" t="s">
        <v>30</v>
      </c>
      <c r="M4" t="s">
        <v>31</v>
      </c>
      <c r="N4" t="s">
        <v>32</v>
      </c>
    </row>
    <row r="5" spans="2:14" ht="24" customHeight="1" x14ac:dyDescent="0.25">
      <c r="B5" s="22" t="s">
        <v>2</v>
      </c>
      <c r="C5" s="23"/>
      <c r="D5" s="14">
        <v>1000000</v>
      </c>
      <c r="E5"/>
      <c r="K5" s="11" t="s">
        <v>21</v>
      </c>
      <c r="L5" s="13">
        <v>316.3513498451523</v>
      </c>
      <c r="M5" s="13">
        <v>226.28003995725135</v>
      </c>
      <c r="N5" s="13">
        <v>9937.3070553728521</v>
      </c>
    </row>
    <row r="6" spans="2:14" ht="24" customHeight="1" x14ac:dyDescent="0.25">
      <c r="B6" s="22" t="s">
        <v>3</v>
      </c>
      <c r="C6" s="23"/>
      <c r="D6" s="15">
        <v>0.06</v>
      </c>
      <c r="E6"/>
      <c r="K6" s="11" t="s">
        <v>22</v>
      </c>
      <c r="L6" s="13">
        <v>1105.7687510242613</v>
      </c>
      <c r="M6" s="13">
        <v>739.1779743039109</v>
      </c>
      <c r="N6" s="13">
        <v>9619.5057618409082</v>
      </c>
    </row>
    <row r="7" spans="2:14" ht="24" customHeight="1" x14ac:dyDescent="0.25">
      <c r="B7" s="22" t="s">
        <v>4</v>
      </c>
      <c r="C7" s="23"/>
      <c r="D7" s="20">
        <v>30</v>
      </c>
      <c r="E7"/>
      <c r="K7" s="11" t="s">
        <v>23</v>
      </c>
      <c r="L7" s="13">
        <v>1939.7154987549939</v>
      </c>
      <c r="M7" s="13">
        <v>1207.5465620989471</v>
      </c>
      <c r="N7" s="13">
        <v>8826.4701975730604</v>
      </c>
    </row>
    <row r="8" spans="2:14" ht="24" customHeight="1" x14ac:dyDescent="0.25">
      <c r="B8" s="24" t="s">
        <v>5</v>
      </c>
      <c r="C8" s="25"/>
      <c r="D8" s="17">
        <v>4</v>
      </c>
      <c r="E8"/>
      <c r="K8" s="11" t="s">
        <v>24</v>
      </c>
      <c r="L8" s="13">
        <v>2820.7033982006928</v>
      </c>
      <c r="M8" s="13">
        <v>1628.8739981790168</v>
      </c>
      <c r="N8" s="13">
        <v>7988.7011939152289</v>
      </c>
    </row>
    <row r="9" spans="2:14" ht="9" customHeight="1" x14ac:dyDescent="0.25">
      <c r="B9" s="9"/>
      <c r="C9"/>
      <c r="D9"/>
      <c r="E9"/>
      <c r="F9"/>
      <c r="G9"/>
      <c r="H9"/>
      <c r="K9" s="11" t="s">
        <v>25</v>
      </c>
      <c r="L9" s="13">
        <v>3751.3859400796709</v>
      </c>
      <c r="M9" s="13">
        <v>2000.5067918258076</v>
      </c>
      <c r="N9" s="13">
        <v>7103.6754332637338</v>
      </c>
    </row>
    <row r="10" spans="2:14" ht="24" customHeight="1" x14ac:dyDescent="0.25">
      <c r="B10" s="26" t="s">
        <v>6</v>
      </c>
      <c r="C10" s="26"/>
      <c r="D10" s="26"/>
      <c r="E10"/>
      <c r="F10"/>
      <c r="G10"/>
      <c r="H10"/>
      <c r="K10" s="11" t="s">
        <v>26</v>
      </c>
      <c r="L10" s="13">
        <v>4734.5662928442134</v>
      </c>
      <c r="M10" s="13">
        <v>2319.641774587034</v>
      </c>
      <c r="N10" s="13">
        <v>6168.7272630678062</v>
      </c>
    </row>
    <row r="11" spans="2:14" ht="24" customHeight="1" x14ac:dyDescent="0.25">
      <c r="B11" s="22" t="s">
        <v>7</v>
      </c>
      <c r="C11" s="23"/>
      <c r="D11" s="14">
        <f>IFERROR(IF(ההלוואה_תקינה,תשלום_חודשי,""), "")</f>
        <v>5995.5052515275229</v>
      </c>
      <c r="E11"/>
      <c r="F11"/>
      <c r="G11"/>
      <c r="H11"/>
      <c r="K11" s="11" t="s">
        <v>27</v>
      </c>
      <c r="L11" s="13">
        <v>5773.2057456813</v>
      </c>
      <c r="M11" s="13">
        <v>2583.3176572757166</v>
      </c>
      <c r="N11" s="13">
        <v>5181.0406670197572</v>
      </c>
    </row>
    <row r="12" spans="2:14" ht="24" customHeight="1" x14ac:dyDescent="0.25">
      <c r="B12" s="22" t="s">
        <v>8</v>
      </c>
      <c r="C12" s="23"/>
      <c r="D12" s="16">
        <f>IFERROR(IF(ההלוואה_תקינה,שנות_הלוואה*12,""), "")</f>
        <v>360</v>
      </c>
      <c r="E12"/>
      <c r="F12"/>
      <c r="G12"/>
      <c r="H12"/>
      <c r="K12" s="11" t="s">
        <v>28</v>
      </c>
      <c r="L12" s="13">
        <v>6870.4326277649288</v>
      </c>
      <c r="M12" s="13">
        <v>2788.4061107178559</v>
      </c>
      <c r="N12" s="13">
        <v>4137.6407833571648</v>
      </c>
    </row>
    <row r="13" spans="2:14" ht="24" customHeight="1" x14ac:dyDescent="0.25">
      <c r="B13" s="22" t="s">
        <v>9</v>
      </c>
      <c r="C13" s="23"/>
      <c r="D13" s="14">
        <f>IFERROR(IF(ההלוואה_תקינה,עלות_הלוואה_כוללת-סכום_הלוואה,""), "")</f>
        <v>1158381.8905499084</v>
      </c>
      <c r="E13"/>
      <c r="F13"/>
      <c r="G13"/>
      <c r="H13"/>
      <c r="K13" s="11" t="s">
        <v>29</v>
      </c>
      <c r="L13" s="13">
        <v>8029.5517306243873</v>
      </c>
      <c r="M13" s="13">
        <v>2931.6023433841656</v>
      </c>
      <c r="N13" s="13">
        <v>3035.3849447306511</v>
      </c>
    </row>
    <row r="14" spans="2:14" ht="24" customHeight="1" x14ac:dyDescent="0.25">
      <c r="B14" s="24" t="s">
        <v>10</v>
      </c>
      <c r="C14" s="25"/>
      <c r="D14" s="18">
        <f>IFERROR(IF(ההלוואה_תקינה,תשלום_חודשי*מספר_תשלומים,""), "")</f>
        <v>2158381.8905499084</v>
      </c>
      <c r="E14"/>
      <c r="F14"/>
      <c r="G14"/>
      <c r="H14"/>
      <c r="K14" s="11" t="s">
        <v>33</v>
      </c>
      <c r="L14" s="13">
        <v>9254.0542620081505</v>
      </c>
      <c r="M14" s="13">
        <v>3009.4151475261719</v>
      </c>
      <c r="N14" s="13">
        <v>1870.9532126497452</v>
      </c>
    </row>
    <row r="15" spans="2:14" ht="24" customHeight="1" x14ac:dyDescent="0.25">
      <c r="B15" s="9"/>
      <c r="C15"/>
      <c r="D15"/>
      <c r="E15"/>
      <c r="F15"/>
      <c r="G15"/>
      <c r="H15"/>
      <c r="K15" s="11" t="s">
        <v>34</v>
      </c>
      <c r="L15" s="13">
        <v>9999.9999999999982</v>
      </c>
      <c r="M15" s="13">
        <v>3023.1533552576902</v>
      </c>
      <c r="N15" s="13">
        <v>640.83837799713729</v>
      </c>
    </row>
    <row r="16" spans="2:14" ht="35.25" customHeight="1" x14ac:dyDescent="0.25">
      <c r="B16" s="5" t="s">
        <v>11</v>
      </c>
      <c r="C16" s="19" t="s">
        <v>12</v>
      </c>
      <c r="D16" s="6" t="s">
        <v>13</v>
      </c>
      <c r="E16" s="6" t="s">
        <v>14</v>
      </c>
      <c r="F16" s="6" t="s">
        <v>15</v>
      </c>
      <c r="G16" s="6" t="s">
        <v>16</v>
      </c>
      <c r="H16" s="6" t="s">
        <v>17</v>
      </c>
      <c r="K16" s="11" t="s">
        <v>20</v>
      </c>
      <c r="L16" s="13"/>
      <c r="M16" s="13"/>
      <c r="N16" s="13">
        <v>9937.3070553728521</v>
      </c>
    </row>
    <row r="17" spans="2:8" ht="20.100000000000001" customHeight="1" x14ac:dyDescent="0.2">
      <c r="B17" s="7">
        <f>IFERROR(IF(ההלוואה_לא_שולמה*ההלוואה_תקינה,מספר_תשלום,""), "")</f>
        <v>1</v>
      </c>
      <c r="C17" s="8">
        <f>IFERROR(IF(ההלוואה_לא_שולמה*ההלוואה_תקינה,תאריך_תשלום,תאריך_התחלה_של_הלוואה), תאריך_התחלה_של_הלוואה)</f>
        <v>35</v>
      </c>
      <c r="D17" s="12">
        <f>IFERROR(IF(ההלוואה_לא_שולמה*ההלוואה_תקינה,ערך_הלוואה,""), "")</f>
        <v>1000000</v>
      </c>
      <c r="E17" s="12">
        <f>IFERROR(IF(ההלוואה_לא_שולמה*ההלוואה_תקינה,תשלום_חודשי,0), 0)</f>
        <v>5995.5052515275229</v>
      </c>
      <c r="F17" s="12">
        <f>IFERROR(IF(ההלוואה_לא_שולמה*ההלוואה_תקינה,קרן,0), 0)</f>
        <v>995.50525152752334</v>
      </c>
      <c r="G17" s="12">
        <f>IFERROR(IF(ההלוואה_לא_שולמה*ההלוואה_תקינה,סכום_ריבית,0), 0)</f>
        <v>5000</v>
      </c>
      <c r="H17" s="12">
        <f>IFERROR(IF(ההלוואה_לא_שולמה*ההלוואה_תקינה,יתרת_סגירה,0), 0)</f>
        <v>999004.49474847247</v>
      </c>
    </row>
    <row r="18" spans="2:8" ht="20.100000000000001" customHeight="1" x14ac:dyDescent="0.2">
      <c r="B18" s="7">
        <f>IFERROR(IF(ההלוואה_לא_שולמה*ההלוואה_תקינה,מספר_תשלום,""), "")</f>
        <v>2</v>
      </c>
      <c r="C18" s="8">
        <f>IFERROR(IF(ההלוואה_לא_שולמה*ההלוואה_תקינה,תאריך_תשלום,תאריך_התחלה_של_הלוואה), תאריך_התחלה_של_הלוואה)</f>
        <v>64</v>
      </c>
      <c r="D18" s="12">
        <f>IFERROR(IF(ההלוואה_לא_שולמה*ההלוואה_תקינה,ערך_הלוואה,""), "")</f>
        <v>999004.49474847247</v>
      </c>
      <c r="E18" s="12">
        <f>IFERROR(IF(ההלוואה_לא_שולמה*ההלוואה_תקינה,תשלום_חודשי,0), 0)</f>
        <v>5995.5052515275229</v>
      </c>
      <c r="F18" s="12">
        <f>IFERROR(IF(ההלוואה_לא_שולמה*ההלוואה_תקינה,קרן,0), 0)</f>
        <v>1000.482777785161</v>
      </c>
      <c r="G18" s="12">
        <f>IFERROR(IF(ההלוואה_לא_שולמה*ההלוואה_תקינה,סכום_ריבית,0), 0)</f>
        <v>4995.0224737423623</v>
      </c>
      <c r="H18" s="12">
        <f>IFERROR(IF(ההלוואה_לא_שולמה*ההלוואה_תקינה,יתרת_סגירה,0), 0)</f>
        <v>998004.01197068742</v>
      </c>
    </row>
    <row r="19" spans="2:8" ht="20.100000000000001" customHeight="1" x14ac:dyDescent="0.2">
      <c r="B19" s="7">
        <f>IFERROR(IF(ההלוואה_לא_שולמה*ההלוואה_תקינה,מספר_תשלום,""), "")</f>
        <v>3</v>
      </c>
      <c r="C19" s="8">
        <f>IFERROR(IF(ההלוואה_לא_שולמה*ההלוואה_תקינה,תאריך_תשלום,תאריך_התחלה_של_הלוואה), תאריך_התחלה_של_הלוואה)</f>
        <v>95</v>
      </c>
      <c r="D19" s="12">
        <f>IFERROR(IF(ההלוואה_לא_שולמה*ההלוואה_תקינה,ערך_הלוואה,""), "")</f>
        <v>998004.01197068742</v>
      </c>
      <c r="E19" s="12">
        <f>IFERROR(IF(ההלוואה_לא_שולמה*ההלוואה_תקינה,תשלום_חודשי,0), 0)</f>
        <v>5995.5052515275229</v>
      </c>
      <c r="F19" s="12">
        <f>IFERROR(IF(ההלוואה_לא_שולמה*ההלוואה_תקינה,קרן,0), 0)</f>
        <v>1005.4851916740869</v>
      </c>
      <c r="G19" s="12">
        <f>IFERROR(IF(ההלוואה_לא_שולמה*ההלוואה_תקינה,סכום_ריבית,0), 0)</f>
        <v>4990.0200598534357</v>
      </c>
      <c r="H19" s="12">
        <f>IFERROR(IF(ההלוואה_לא_שולמה*ההלוואה_תקינה,יתרת_סגירה,0), 0)</f>
        <v>996998.52677901334</v>
      </c>
    </row>
    <row r="20" spans="2:8" ht="20.100000000000001" customHeight="1" x14ac:dyDescent="0.2">
      <c r="B20" s="7">
        <f>IFERROR(IF(ההלוואה_לא_שולמה*ההלוואה_תקינה,מספר_תשלום,""), "")</f>
        <v>4</v>
      </c>
      <c r="C20" s="8">
        <f>IFERROR(IF(ההלוואה_לא_שולמה*ההלוואה_תקינה,תאריך_תשלום,תאריך_התחלה_של_הלוואה), תאריך_התחלה_של_הלוואה)</f>
        <v>125</v>
      </c>
      <c r="D20" s="12">
        <f>IFERROR(IF(ההלוואה_לא_שולמה*ההלוואה_תקינה,ערך_הלוואה,""), "")</f>
        <v>996998.52677901334</v>
      </c>
      <c r="E20" s="12">
        <f>IFERROR(IF(ההלוואה_לא_שולמה*ההלוואה_תקינה,תשלום_חודשי,0), 0)</f>
        <v>5995.5052515275229</v>
      </c>
      <c r="F20" s="12">
        <f>IFERROR(IF(ההלוואה_לא_שולמה*ההלוואה_תקינה,קרן,0), 0)</f>
        <v>1010.5126176324572</v>
      </c>
      <c r="G20" s="12">
        <f>IFERROR(IF(ההלוואה_לא_שולמה*ההלוואה_תקינה,סכום_ריבית,0), 0)</f>
        <v>4984.9926338950663</v>
      </c>
      <c r="H20" s="12">
        <f>IFERROR(IF(ההלוואה_לא_שולמה*ההלוואה_תקינה,יתרת_סגירה,0), 0)</f>
        <v>995988.01416138082</v>
      </c>
    </row>
    <row r="21" spans="2:8" ht="20.100000000000001" customHeight="1" x14ac:dyDescent="0.2">
      <c r="B21" s="7">
        <f>IFERROR(IF(ההלוואה_לא_שולמה*ההלוואה_תקינה,מספר_תשלום,""), "")</f>
        <v>5</v>
      </c>
      <c r="C21" s="8">
        <f>IFERROR(IF(ההלוואה_לא_שולמה*ההלוואה_תקינה,תאריך_תשלום,תאריך_התחלה_של_הלוואה), תאריך_התחלה_של_הלוואה)</f>
        <v>156</v>
      </c>
      <c r="D21" s="12">
        <f>IFERROR(IF(ההלוואה_לא_שולמה*ההלוואה_תקינה,ערך_הלוואה,""), "")</f>
        <v>995988.01416138082</v>
      </c>
      <c r="E21" s="12">
        <f>IFERROR(IF(ההלוואה_לא_שולמה*ההלוואה_תקינה,תשלום_חודשי,0), 0)</f>
        <v>5995.5052515275229</v>
      </c>
      <c r="F21" s="12">
        <f>IFERROR(IF(ההלוואה_לא_שולמה*ההלוואה_תקינה,קרן,0), 0)</f>
        <v>1015.5651807206195</v>
      </c>
      <c r="G21" s="12">
        <f>IFERROR(IF(ההלוואה_לא_שולמה*ההלוואה_תקינה,סכום_ריבית,0), 0)</f>
        <v>4979.9400708069033</v>
      </c>
      <c r="H21" s="12">
        <f>IFERROR(IF(ההלוואה_לא_שולמה*ההלוואה_תקינה,יתרת_סגירה,0), 0)</f>
        <v>994972.44898066029</v>
      </c>
    </row>
    <row r="22" spans="2:8" ht="20.100000000000001" customHeight="1" x14ac:dyDescent="0.2">
      <c r="B22" s="7">
        <f>IFERROR(IF(ההלוואה_לא_שולמה*ההלוואה_תקינה,מספר_תשלום,""), "")</f>
        <v>6</v>
      </c>
      <c r="C22" s="8">
        <f>IFERROR(IF(ההלוואה_לא_שולמה*ההלוואה_תקינה,תאריך_תשלום,תאריך_התחלה_של_הלוואה), תאריך_התחלה_של_הלוואה)</f>
        <v>186</v>
      </c>
      <c r="D22" s="12">
        <f>IFERROR(IF(ההלוואה_לא_שולמה*ההלוואה_תקינה,ערך_הלוואה,""), "")</f>
        <v>994972.44898066029</v>
      </c>
      <c r="E22" s="12">
        <f>IFERROR(IF(ההלוואה_לא_שולמה*ההלוואה_תקינה,תשלום_חודשי,0), 0)</f>
        <v>5995.5052515275229</v>
      </c>
      <c r="F22" s="12">
        <f>IFERROR(IF(ההלוואה_לא_שולמה*ההלוואה_תקינה,קרן,0), 0)</f>
        <v>1020.6430066242228</v>
      </c>
      <c r="G22" s="12">
        <f>IFERROR(IF(ההלוואה_לא_שולמה*ההלוואה_תקינה,סכום_ריבית,0), 0)</f>
        <v>4974.8622449033001</v>
      </c>
      <c r="H22" s="12">
        <f>IFERROR(IF(ההלוואה_לא_שולמה*ההלוואה_תקינה,יתרת_סגירה,0), 0)</f>
        <v>993951.80597403611</v>
      </c>
    </row>
    <row r="23" spans="2:8" ht="20.100000000000001" customHeight="1" x14ac:dyDescent="0.2">
      <c r="B23" s="7">
        <f>IFERROR(IF(ההלוואה_לא_שולמה*ההלוואה_תקינה,מספר_תשלום,""), "")</f>
        <v>7</v>
      </c>
      <c r="C23" s="8">
        <f>IFERROR(IF(ההלוואה_לא_שולמה*ההלוואה_תקינה,תאריך_תשלום,תאריך_התחלה_של_הלוואה), תאריך_התחלה_של_הלוואה)</f>
        <v>217</v>
      </c>
      <c r="D23" s="12">
        <f>IFERROR(IF(ההלוואה_לא_שולמה*ההלוואה_תקינה,ערך_הלוואה,""), "")</f>
        <v>993951.80597403611</v>
      </c>
      <c r="E23" s="12">
        <f>IFERROR(IF(ההלוואה_לא_שולמה*ההלוואה_תקינה,תשלום_חודשי,0), 0)</f>
        <v>5995.5052515275229</v>
      </c>
      <c r="F23" s="12">
        <f>IFERROR(IF(ההלוואה_לא_שולמה*ההלוואה_תקינה,קרן,0), 0)</f>
        <v>1025.7462216573438</v>
      </c>
      <c r="G23" s="12">
        <f>IFERROR(IF(ההלוואה_לא_שולמה*ההלוואה_תקינה,סכום_ריבית,0), 0)</f>
        <v>4969.7590298701789</v>
      </c>
      <c r="H23" s="12">
        <f>IFERROR(IF(ההלוואה_לא_שולמה*ההלוואה_תקינה,יתרת_סגירה,0), 0)</f>
        <v>992926.05975237885</v>
      </c>
    </row>
    <row r="24" spans="2:8" ht="20.100000000000001" customHeight="1" x14ac:dyDescent="0.2">
      <c r="B24" s="7">
        <f>IFERROR(IF(ההלוואה_לא_שולמה*ההלוואה_תקינה,מספר_תשלום,""), "")</f>
        <v>8</v>
      </c>
      <c r="C24" s="8">
        <f>IFERROR(IF(ההלוואה_לא_שולמה*ההלוואה_תקינה,תאריך_תשלום,תאריך_התחלה_של_הלוואה), תאריך_התחלה_של_הלוואה)</f>
        <v>248</v>
      </c>
      <c r="D24" s="12">
        <f>IFERROR(IF(ההלוואה_לא_שולמה*ההלוואה_תקינה,ערך_הלוואה,""), "")</f>
        <v>992926.05975237885</v>
      </c>
      <c r="E24" s="12">
        <f>IFERROR(IF(ההלוואה_לא_שולמה*ההלוואה_תקינה,תשלום_חודשי,0), 0)</f>
        <v>5995.5052515275229</v>
      </c>
      <c r="F24" s="12">
        <f>IFERROR(IF(ההלוואה_לא_שולמה*ההלוואה_תקינה,קרן,0), 0)</f>
        <v>1030.8749527656305</v>
      </c>
      <c r="G24" s="12">
        <f>IFERROR(IF(ההלוואה_לא_שולמה*ההלוואה_תקינה,סכום_ריבית,0), 0)</f>
        <v>4964.6302987618928</v>
      </c>
      <c r="H24" s="12">
        <f>IFERROR(IF(ההלוואה_לא_שולמה*ההלוואה_תקינה,יתרת_סגירה,0), 0)</f>
        <v>991895.1847996132</v>
      </c>
    </row>
    <row r="25" spans="2:8" ht="20.100000000000001" customHeight="1" x14ac:dyDescent="0.2">
      <c r="B25" s="7">
        <f>IFERROR(IF(ההלוואה_לא_שולמה*ההלוואה_תקינה,מספר_תשלום,""), "")</f>
        <v>9</v>
      </c>
      <c r="C25" s="8">
        <f>IFERROR(IF(ההלוואה_לא_שולמה*ההלוואה_תקינה,תאריך_תשלום,תאריך_התחלה_של_הלוואה), תאריך_התחלה_של_הלוואה)</f>
        <v>278</v>
      </c>
      <c r="D25" s="12">
        <f>IFERROR(IF(ההלוואה_לא_שולמה*ההלוואה_תקינה,ערך_הלוואה,""), "")</f>
        <v>991895.1847996132</v>
      </c>
      <c r="E25" s="12">
        <f>IFERROR(IF(ההלוואה_לא_שולמה*ההלוואה_תקינה,תשלום_חודשי,0), 0)</f>
        <v>5995.5052515275229</v>
      </c>
      <c r="F25" s="12">
        <f>IFERROR(IF(ההלוואה_לא_שולמה*ההלוואה_תקינה,קרן,0), 0)</f>
        <v>1036.0293275294587</v>
      </c>
      <c r="G25" s="12">
        <f>IFERROR(IF(ההלוואה_לא_שולמה*ההלוואה_תקינה,סכום_ריבית,0), 0)</f>
        <v>4959.475923998064</v>
      </c>
      <c r="H25" s="12">
        <f>IFERROR(IF(ההלוואה_לא_שולמה*ההלוואה_תקינה,יתרת_סגירה,0), 0)</f>
        <v>990859.15547208372</v>
      </c>
    </row>
    <row r="26" spans="2:8" ht="20.100000000000001" customHeight="1" x14ac:dyDescent="0.2">
      <c r="B26" s="7">
        <f>IFERROR(IF(ההלוואה_לא_שולמה*ההלוואה_תקינה,מספר_תשלום,""), "")</f>
        <v>10</v>
      </c>
      <c r="C26" s="8">
        <f>IFERROR(IF(ההלוואה_לא_שולמה*ההלוואה_תקינה,תאריך_תשלום,תאריך_התחלה_של_הלוואה), תאריך_התחלה_של_הלוואה)</f>
        <v>309</v>
      </c>
      <c r="D26" s="12">
        <f>IFERROR(IF(ההלוואה_לא_שולמה*ההלוואה_תקינה,ערך_הלוואה,""), "")</f>
        <v>990859.15547208372</v>
      </c>
      <c r="E26" s="12">
        <f>IFERROR(IF(ההלוואה_לא_שולמה*ההלוואה_תקינה,תשלום_חודשי,0), 0)</f>
        <v>5995.5052515275229</v>
      </c>
      <c r="F26" s="12">
        <f>IFERROR(IF(ההלוואה_לא_שולמה*ההלוואה_תקינה,קרן,0), 0)</f>
        <v>1041.209474167106</v>
      </c>
      <c r="G26" s="12">
        <f>IFERROR(IF(ההלוואה_לא_שולמה*ההלוואה_תקינה,סכום_ריבית,0), 0)</f>
        <v>4954.2957773604167</v>
      </c>
      <c r="H26" s="12">
        <f>IFERROR(IF(ההלוואה_לא_שולמה*ההלוואה_תקינה,יתרת_סגירה,0), 0)</f>
        <v>989817.94599791663</v>
      </c>
    </row>
    <row r="27" spans="2:8" ht="20.100000000000001" customHeight="1" x14ac:dyDescent="0.2">
      <c r="B27" s="7">
        <f>IFERROR(IF(ההלוואה_לא_שולמה*ההלוואה_תקינה,מספר_תשלום,""), "")</f>
        <v>11</v>
      </c>
      <c r="C27" s="8">
        <f>IFERROR(IF(ההלוואה_לא_שולמה*ההלוואה_תקינה,תאריך_תשלום,תאריך_התחלה_של_הלוואה), תאריך_התחלה_של_הלוואה)</f>
        <v>339</v>
      </c>
      <c r="D27" s="12">
        <f>IFERROR(IF(ההלוואה_לא_שולמה*ההלוואה_תקינה,ערך_הלוואה,""), "")</f>
        <v>989817.94599791663</v>
      </c>
      <c r="E27" s="12">
        <f>IFERROR(IF(ההלוואה_לא_שולמה*ההלוואה_תקינה,תשלום_חודשי,0), 0)</f>
        <v>5995.5052515275229</v>
      </c>
      <c r="F27" s="12">
        <f>IFERROR(IF(ההלוואה_לא_שולמה*ההלוואה_תקינה,קרן,0), 0)</f>
        <v>1046.4155215379415</v>
      </c>
      <c r="G27" s="12">
        <f>IFERROR(IF(ההלוואה_לא_שולמה*ההלוואה_תקינה,סכום_ריבית,0), 0)</f>
        <v>4949.0897299895814</v>
      </c>
      <c r="H27" s="12">
        <f>IFERROR(IF(ההלוואה_לא_שולמה*ההלוואה_תקינה,יתרת_סגירה,0), 0)</f>
        <v>988771.53047637874</v>
      </c>
    </row>
    <row r="28" spans="2:8" ht="20.100000000000001" customHeight="1" x14ac:dyDescent="0.2">
      <c r="B28" s="7">
        <f>IFERROR(IF(ההלוואה_לא_שולמה*ההלוואה_תקינה,מספר_תשלום,""), "")</f>
        <v>12</v>
      </c>
      <c r="C28" s="8">
        <f>IFERROR(IF(ההלוואה_לא_שולמה*ההלוואה_תקינה,תאריך_תשלום,תאריך_התחלה_של_הלוואה), תאריך_התחלה_של_הלוואה)</f>
        <v>370</v>
      </c>
      <c r="D28" s="12">
        <f>IFERROR(IF(ההלוואה_לא_שולמה*ההלוואה_תקינה,ערך_הלוואה,""), "")</f>
        <v>988771.53047637874</v>
      </c>
      <c r="E28" s="12">
        <f>IFERROR(IF(ההלוואה_לא_שולמה*ההלוואה_תקינה,תשלום_חודשי,0), 0)</f>
        <v>5995.5052515275229</v>
      </c>
      <c r="F28" s="12">
        <f>IFERROR(IF(ההלוואה_לא_שולמה*ההלוואה_תקינה,קרן,0), 0)</f>
        <v>1051.6475991456311</v>
      </c>
      <c r="G28" s="12">
        <f>IFERROR(IF(ההלוואה_לא_שולמה*ההלוואה_תקינה,סכום_ריבית,0), 0)</f>
        <v>4943.8576523818911</v>
      </c>
      <c r="H28" s="12">
        <f>IFERROR(IF(ההלוואה_לא_שולמה*ההלוואה_תקינה,יתרת_סגירה,0), 0)</f>
        <v>987719.88287723321</v>
      </c>
    </row>
    <row r="29" spans="2:8" ht="20.100000000000001" customHeight="1" x14ac:dyDescent="0.2">
      <c r="B29" s="7">
        <f>IFERROR(IF(ההלוואה_לא_שולמה*ההלוואה_תקינה,מספר_תשלום,""), "")</f>
        <v>13</v>
      </c>
      <c r="C29" s="8">
        <f>IFERROR(IF(ההלוואה_לא_שולמה*ההלוואה_תקינה,תאריך_תשלום,תאריך_התחלה_של_הלוואה), תאריך_התחלה_של_הלוואה)</f>
        <v>401</v>
      </c>
      <c r="D29" s="12">
        <f>IFERROR(IF(ההלוואה_לא_שולמה*ההלוואה_תקינה,ערך_הלוואה,""), "")</f>
        <v>987719.88287723321</v>
      </c>
      <c r="E29" s="12">
        <f>IFERROR(IF(ההלוואה_לא_שולמה*ההלוואה_תקינה,תשלום_חודשי,0), 0)</f>
        <v>5995.5052515275229</v>
      </c>
      <c r="F29" s="12">
        <f>IFERROR(IF(ההלוואה_לא_שולמה*ההלוואה_תקינה,קרן,0), 0)</f>
        <v>1056.9058371413594</v>
      </c>
      <c r="G29" s="12">
        <f>IFERROR(IF(ההלוואה_לא_שולמה*ההלוואה_תקינה,סכום_ריבית,0), 0)</f>
        <v>4938.5994143861635</v>
      </c>
      <c r="H29" s="12">
        <f>IFERROR(IF(ההלוואה_לא_שולמה*ההלוואה_תקינה,יתרת_סגירה,0), 0)</f>
        <v>986662.97704009188</v>
      </c>
    </row>
    <row r="30" spans="2:8" ht="20.100000000000001" customHeight="1" x14ac:dyDescent="0.2">
      <c r="B30" s="7">
        <f>IFERROR(IF(ההלוואה_לא_שולמה*ההלוואה_תקינה,מספר_תשלום,""), "")</f>
        <v>14</v>
      </c>
      <c r="C30" s="8">
        <f>IFERROR(IF(ההלוואה_לא_שולמה*ההלוואה_תקינה,תאריך_תשלום,תאריך_התחלה_של_הלוואה), תאריך_התחלה_של_הלוואה)</f>
        <v>429</v>
      </c>
      <c r="D30" s="12">
        <f>IFERROR(IF(ההלוואה_לא_שולמה*ההלוואה_תקינה,ערך_הלוואה,""), "")</f>
        <v>986662.97704009188</v>
      </c>
      <c r="E30" s="12">
        <f>IFERROR(IF(ההלוואה_לא_שולמה*ההלוואה_תקינה,תשלום_חודשי,0), 0)</f>
        <v>5995.5052515275229</v>
      </c>
      <c r="F30" s="12">
        <f>IFERROR(IF(ההלוואה_לא_שולמה*ההלוואה_תקינה,קרן,0), 0)</f>
        <v>1062.1903663270659</v>
      </c>
      <c r="G30" s="12">
        <f>IFERROR(IF(ההלוואה_לא_שולמה*ההלוואה_תקינה,סכום_ריבית,0), 0)</f>
        <v>4933.314885200457</v>
      </c>
      <c r="H30" s="12">
        <f>IFERROR(IF(ההלוואה_לא_שולמה*ההלוואה_תקינה,יתרת_סגירה,0), 0)</f>
        <v>985600.78667376493</v>
      </c>
    </row>
    <row r="31" spans="2:8" ht="20.100000000000001" customHeight="1" x14ac:dyDescent="0.2">
      <c r="B31" s="7">
        <f>IFERROR(IF(ההלוואה_לא_שולמה*ההלוואה_תקינה,מספר_תשלום,""), "")</f>
        <v>15</v>
      </c>
      <c r="C31" s="8">
        <f>IFERROR(IF(ההלוואה_לא_שולמה*ההלוואה_תקינה,תאריך_תשלום,תאריך_התחלה_של_הלוואה), תאריך_התחלה_של_הלוואה)</f>
        <v>460</v>
      </c>
      <c r="D31" s="12">
        <f>IFERROR(IF(ההלוואה_לא_שולמה*ההלוואה_תקינה,ערך_הלוואה,""), "")</f>
        <v>985600.78667376493</v>
      </c>
      <c r="E31" s="12">
        <f>IFERROR(IF(ההלוואה_לא_שולמה*ההלוואה_תקינה,תשלום_חודשי,0), 0)</f>
        <v>5995.5052515275229</v>
      </c>
      <c r="F31" s="12">
        <f>IFERROR(IF(ההלוואה_לא_שולמה*ההלוואה_תקינה,קרן,0), 0)</f>
        <v>1067.5013181587015</v>
      </c>
      <c r="G31" s="12">
        <f>IFERROR(IF(ההלוואה_לא_שולמה*ההלוואה_תקינה,סכום_ריבית,0), 0)</f>
        <v>4928.003933368821</v>
      </c>
      <c r="H31" s="12">
        <f>IFERROR(IF(ההלוואה_לא_שולמה*ההלוואה_תקינה,יתרת_סגירה,0), 0)</f>
        <v>984533.28535560612</v>
      </c>
    </row>
    <row r="32" spans="2:8" ht="20.100000000000001" customHeight="1" x14ac:dyDescent="0.2">
      <c r="B32" s="7">
        <f>IFERROR(IF(ההלוואה_לא_שולמה*ההלוואה_תקינה,מספר_תשלום,""), "")</f>
        <v>16</v>
      </c>
      <c r="C32" s="8">
        <f>IFERROR(IF(ההלוואה_לא_שולמה*ההלוואה_תקינה,תאריך_תשלום,תאריך_התחלה_של_הלוואה), תאריך_התחלה_של_הלוואה)</f>
        <v>490</v>
      </c>
      <c r="D32" s="12">
        <f>IFERROR(IF(ההלוואה_לא_שולמה*ההלוואה_תקינה,ערך_הלוואה,""), "")</f>
        <v>984533.28535560612</v>
      </c>
      <c r="E32" s="12">
        <f>IFERROR(IF(ההלוואה_לא_שולמה*ההלוואה_תקינה,תשלום_חודשי,0), 0)</f>
        <v>5995.5052515275229</v>
      </c>
      <c r="F32" s="12">
        <f>IFERROR(IF(ההלוואה_לא_שולמה*ההלוואה_תקינה,קרן,0), 0)</f>
        <v>1072.8388247494947</v>
      </c>
      <c r="G32" s="12">
        <f>IFERROR(IF(ההלוואה_לא_שולמה*ההלוואה_תקינה,סכום_ריבית,0), 0)</f>
        <v>4922.6664267780279</v>
      </c>
      <c r="H32" s="12">
        <f>IFERROR(IF(ההלוואה_לא_שולמה*ההלוואה_תקינה,יתרת_סגירה,0), 0)</f>
        <v>983460.44653085689</v>
      </c>
    </row>
    <row r="33" spans="2:8" ht="20.100000000000001" customHeight="1" x14ac:dyDescent="0.2">
      <c r="B33" s="7">
        <f>IFERROR(IF(ההלוואה_לא_שולמה*ההלוואה_תקינה,מספר_תשלום,""), "")</f>
        <v>17</v>
      </c>
      <c r="C33" s="8">
        <f>IFERROR(IF(ההלוואה_לא_שולמה*ההלוואה_תקינה,תאריך_תשלום,תאריך_התחלה_של_הלוואה), תאריך_התחלה_של_הלוואה)</f>
        <v>521</v>
      </c>
      <c r="D33" s="12">
        <f>IFERROR(IF(ההלוואה_לא_שולמה*ההלוואה_תקינה,ערך_הלוואה,""), "")</f>
        <v>983460.44653085689</v>
      </c>
      <c r="E33" s="12">
        <f>IFERROR(IF(ההלוואה_לא_שולמה*ההלוואה_תקינה,תשלום_חודשי,0), 0)</f>
        <v>5995.5052515275229</v>
      </c>
      <c r="F33" s="12">
        <f>IFERROR(IF(ההלוואה_לא_שולמה*ההלוואה_תקינה,קרן,0), 0)</f>
        <v>1078.2030188732424</v>
      </c>
      <c r="G33" s="12">
        <f>IFERROR(IF(ההלוואה_לא_שולמה*ההלוואה_תקינה,סכום_ריבית,0), 0)</f>
        <v>4917.3022326542805</v>
      </c>
      <c r="H33" s="12">
        <f>IFERROR(IF(ההלוואה_לא_שולמה*ההלוואה_תקינה,יתרת_סגירה,0), 0)</f>
        <v>982382.24351198343</v>
      </c>
    </row>
    <row r="34" spans="2:8" ht="20.100000000000001" customHeight="1" x14ac:dyDescent="0.2">
      <c r="B34" s="7">
        <f>IFERROR(IF(ההלוואה_לא_שולמה*ההלוואה_תקינה,מספר_תשלום,""), "")</f>
        <v>18</v>
      </c>
      <c r="C34" s="8">
        <f>IFERROR(IF(ההלוואה_לא_שולמה*ההלוואה_תקינה,תאריך_תשלום,תאריך_התחלה_של_הלוואה), תאריך_התחלה_של_הלוואה)</f>
        <v>551</v>
      </c>
      <c r="D34" s="12">
        <f>IFERROR(IF(ההלוואה_לא_שולמה*ההלוואה_תקינה,ערך_הלוואה,""), "")</f>
        <v>982382.24351198343</v>
      </c>
      <c r="E34" s="12">
        <f>IFERROR(IF(ההלוואה_לא_שולמה*ההלוואה_תקינה,תשלום_חודשי,0), 0)</f>
        <v>5995.5052515275229</v>
      </c>
      <c r="F34" s="12">
        <f>IFERROR(IF(ההלוואה_לא_שולמה*ההלוואה_תקינה,קרן,0), 0)</f>
        <v>1083.5940339676085</v>
      </c>
      <c r="G34" s="12">
        <f>IFERROR(IF(ההלוואה_לא_שולמה*ההלוואה_תקינה,סכום_ריבית,0), 0)</f>
        <v>4911.9112175599139</v>
      </c>
      <c r="H34" s="12">
        <f>IFERROR(IF(ההלוואה_לא_שולמה*ההלוואה_תקינה,יתרת_סגירה,0), 0)</f>
        <v>981298.64947801596</v>
      </c>
    </row>
    <row r="35" spans="2:8" ht="20.100000000000001" customHeight="1" x14ac:dyDescent="0.2">
      <c r="B35" s="7">
        <f>IFERROR(IF(ההלוואה_לא_שולמה*ההלוואה_תקינה,מספר_תשלום,""), "")</f>
        <v>19</v>
      </c>
      <c r="C35" s="8">
        <f>IFERROR(IF(ההלוואה_לא_שולמה*ההלוואה_תקינה,תאריך_תשלום,תאריך_התחלה_של_הלוואה), תאריך_התחלה_של_הלוואה)</f>
        <v>582</v>
      </c>
      <c r="D35" s="12">
        <f>IFERROR(IF(ההלוואה_לא_שולמה*ההלוואה_תקינה,ערך_הלוואה,""), "")</f>
        <v>981298.64947801596</v>
      </c>
      <c r="E35" s="12">
        <f>IFERROR(IF(ההלוואה_לא_שולמה*ההלוואה_תקינה,תשלום_חודשי,0), 0)</f>
        <v>5995.5052515275229</v>
      </c>
      <c r="F35" s="12">
        <f>IFERROR(IF(ההלוואה_לא_שולמה*ההלוואה_תקינה,קרן,0), 0)</f>
        <v>1089.0120041374469</v>
      </c>
      <c r="G35" s="12">
        <f>IFERROR(IF(ההלוואה_לא_שולמה*ההלוואה_תקינה,סכום_ריבית,0), 0)</f>
        <v>4906.4932473900762</v>
      </c>
      <c r="H35" s="12">
        <f>IFERROR(IF(ההלוואה_לא_שולמה*ההלוואה_תקינה,יתרת_סגירה,0), 0)</f>
        <v>980209.63747387857</v>
      </c>
    </row>
    <row r="36" spans="2:8" ht="20.100000000000001" customHeight="1" x14ac:dyDescent="0.2">
      <c r="B36" s="7">
        <f>IFERROR(IF(ההלוואה_לא_שולמה*ההלוואה_תקינה,מספר_תשלום,""), "")</f>
        <v>20</v>
      </c>
      <c r="C36" s="8">
        <f>IFERROR(IF(ההלוואה_לא_שולמה*ההלוואה_תקינה,תאריך_תשלום,תאריך_התחלה_של_הלוואה), תאריך_התחלה_של_הלוואה)</f>
        <v>613</v>
      </c>
      <c r="D36" s="12">
        <f>IFERROR(IF(ההלוואה_לא_שולמה*ההלוואה_תקינה,ערך_הלוואה,""), "")</f>
        <v>980209.63747387857</v>
      </c>
      <c r="E36" s="12">
        <f>IFERROR(IF(ההלוואה_לא_שולמה*ההלוואה_תקינה,תשלום_חודשי,0), 0)</f>
        <v>5995.5052515275229</v>
      </c>
      <c r="F36" s="12">
        <f>IFERROR(IF(ההלוואה_לא_שולמה*ההלוואה_תקינה,קרן,0), 0)</f>
        <v>1094.4570641581338</v>
      </c>
      <c r="G36" s="12">
        <f>IFERROR(IF(ההלוואה_לא_שולמה*ההלוואה_תקינה,סכום_ריבית,0), 0)</f>
        <v>4901.0481873693889</v>
      </c>
      <c r="H36" s="12">
        <f>IFERROR(IF(ההלוואה_לא_שולמה*ההלוואה_תקינה,יתרת_סגירה,0), 0)</f>
        <v>979115.1804097204</v>
      </c>
    </row>
    <row r="37" spans="2:8" ht="20.100000000000001" customHeight="1" x14ac:dyDescent="0.2">
      <c r="B37" s="7">
        <f>IFERROR(IF(ההלוואה_לא_שולמה*ההלוואה_תקינה,מספר_תשלום,""), "")</f>
        <v>21</v>
      </c>
      <c r="C37" s="8">
        <f>IFERROR(IF(ההלוואה_לא_שולמה*ההלוואה_תקינה,תאריך_תשלום,תאריך_התחלה_של_הלוואה), תאריך_התחלה_של_הלוואה)</f>
        <v>643</v>
      </c>
      <c r="D37" s="12">
        <f>IFERROR(IF(ההלוואה_לא_שולמה*ההלוואה_תקינה,ערך_הלוואה,""), "")</f>
        <v>979115.1804097204</v>
      </c>
      <c r="E37" s="12">
        <f>IFERROR(IF(ההלוואה_לא_שולמה*ההלוואה_תקינה,תשלום_חודשי,0), 0)</f>
        <v>5995.5052515275229</v>
      </c>
      <c r="F37" s="12">
        <f>IFERROR(IF(ההלוואה_לא_שולמה*ההלוואה_תקינה,קרן,0), 0)</f>
        <v>1099.9293494789247</v>
      </c>
      <c r="G37" s="12">
        <f>IFERROR(IF(ההלוואה_לא_שולמה*ההלוואה_תקינה,סכום_ריבית,0), 0)</f>
        <v>4895.5759020485984</v>
      </c>
      <c r="H37" s="12">
        <f>IFERROR(IF(ההלוואה_לא_שולמה*ההלוואה_תקינה,יתרת_סגירה,0), 0)</f>
        <v>978015.2510602416</v>
      </c>
    </row>
    <row r="38" spans="2:8" ht="20.100000000000001" customHeight="1" x14ac:dyDescent="0.2">
      <c r="B38" s="7">
        <f>IFERROR(IF(ההלוואה_לא_שולמה*ההלוואה_תקינה,מספר_תשלום,""), "")</f>
        <v>22</v>
      </c>
      <c r="C38" s="8">
        <f>IFERROR(IF(ההלוואה_לא_שולמה*ההלוואה_תקינה,תאריך_תשלום,תאריך_התחלה_של_הלוואה), תאריך_התחלה_של_הלוואה)</f>
        <v>674</v>
      </c>
      <c r="D38" s="12">
        <f>IFERROR(IF(ההלוואה_לא_שולמה*ההלוואה_תקינה,ערך_הלוואה,""), "")</f>
        <v>978015.2510602416</v>
      </c>
      <c r="E38" s="12">
        <f>IFERROR(IF(ההלוואה_לא_שולמה*ההלוואה_תקינה,תשלום_חודשי,0), 0)</f>
        <v>5995.5052515275229</v>
      </c>
      <c r="F38" s="12">
        <f>IFERROR(IF(ההלוואה_לא_שולמה*ההלוואה_תקינה,קרן,0), 0)</f>
        <v>1105.4289962263192</v>
      </c>
      <c r="G38" s="12">
        <f>IFERROR(IF(ההלוואה_לא_שולמה*ההלוואה_תקינה,סכום_ריבית,0), 0)</f>
        <v>4890.0762553012037</v>
      </c>
      <c r="H38" s="12">
        <f>IFERROR(IF(ההלוואה_לא_שולמה*ההלוואה_תקינה,יתרת_סגירה,0), 0)</f>
        <v>976909.8220640152</v>
      </c>
    </row>
    <row r="39" spans="2:8" ht="20.100000000000001" customHeight="1" x14ac:dyDescent="0.2">
      <c r="B39" s="7">
        <f>IFERROR(IF(ההלוואה_לא_שולמה*ההלוואה_תקינה,מספר_תשלום,""), "")</f>
        <v>23</v>
      </c>
      <c r="C39" s="8">
        <f>IFERROR(IF(ההלוואה_לא_שולמה*ההלוואה_תקינה,תאריך_תשלום,תאריך_התחלה_של_הלוואה), תאריך_התחלה_של_הלוואה)</f>
        <v>704</v>
      </c>
      <c r="D39" s="12">
        <f>IFERROR(IF(ההלוואה_לא_שולמה*ההלוואה_תקינה,ערך_הלוואה,""), "")</f>
        <v>976909.8220640152</v>
      </c>
      <c r="E39" s="12">
        <f>IFERROR(IF(ההלוואה_לא_שולמה*ההלוואה_תקינה,תשלום_חודשי,0), 0)</f>
        <v>5995.5052515275229</v>
      </c>
      <c r="F39" s="12">
        <f>IFERROR(IF(ההלוואה_לא_שולמה*ההלוואה_תקינה,קרן,0), 0)</f>
        <v>1110.9561412074511</v>
      </c>
      <c r="G39" s="12">
        <f>IFERROR(IF(ההלוואה_לא_שולמה*ההלוואה_תקינה,סכום_ריבית,0), 0)</f>
        <v>4884.5491103200729</v>
      </c>
      <c r="H39" s="12">
        <f>IFERROR(IF(ההלוואה_לא_שולמה*ההלוואה_תקינה,יתרת_סגירה,0), 0)</f>
        <v>975798.86592280783</v>
      </c>
    </row>
    <row r="40" spans="2:8" ht="20.100000000000001" customHeight="1" x14ac:dyDescent="0.2">
      <c r="B40" s="7">
        <f>IFERROR(IF(ההלוואה_לא_שולמה*ההלוואה_תקינה,מספר_תשלום,""), "")</f>
        <v>24</v>
      </c>
      <c r="C40" s="8">
        <f>IFERROR(IF(ההלוואה_לא_שולמה*ההלוואה_תקינה,תאריך_תשלום,תאריך_התחלה_של_הלוואה), תאריך_התחלה_של_הלוואה)</f>
        <v>735</v>
      </c>
      <c r="D40" s="12">
        <f>IFERROR(IF(ההלוואה_לא_שולמה*ההלוואה_תקינה,ערך_הלוואה,""), "")</f>
        <v>975798.86592280783</v>
      </c>
      <c r="E40" s="12">
        <f>IFERROR(IF(ההלוואה_לא_שולמה*ההלוואה_תקינה,תשלום_חודשי,0), 0)</f>
        <v>5995.5052515275229</v>
      </c>
      <c r="F40" s="12">
        <f>IFERROR(IF(ההלוואה_לא_שולמה*ההלוואה_תקינה,קרן,0), 0)</f>
        <v>1116.5109219134881</v>
      </c>
      <c r="G40" s="12">
        <f>IFERROR(IF(ההלוואה_לא_שולמה*ההלוואה_תקינה,סכום_ריבית,0), 0)</f>
        <v>4878.9943296140355</v>
      </c>
      <c r="H40" s="12">
        <f>IFERROR(IF(ההלוואה_לא_שולמה*ההלוואה_תקינה,יתרת_סגירה,0), 0)</f>
        <v>974682.35500089428</v>
      </c>
    </row>
    <row r="41" spans="2:8" ht="20.100000000000001" customHeight="1" x14ac:dyDescent="0.2">
      <c r="B41" s="7">
        <f>IFERROR(IF(ההלוואה_לא_שולמה*ההלוואה_תקינה,מספר_תשלום,""), "")</f>
        <v>25</v>
      </c>
      <c r="C41" s="8">
        <f>IFERROR(IF(ההלוואה_לא_שולמה*ההלוואה_תקינה,תאריך_תשלום,תאריך_התחלה_של_הלוואה), תאריך_התחלה_של_הלוואה)</f>
        <v>766</v>
      </c>
      <c r="D41" s="12">
        <f>IFERROR(IF(ההלוואה_לא_שולמה*ההלוואה_תקינה,ערך_הלוואה,""), "")</f>
        <v>974682.35500089428</v>
      </c>
      <c r="E41" s="12">
        <f>IFERROR(IF(ההלוואה_לא_שולמה*ההלוואה_תקינה,תשלום_חודשי,0), 0)</f>
        <v>5995.5052515275229</v>
      </c>
      <c r="F41" s="12">
        <f>IFERROR(IF(ההלוואה_לא_שולמה*ההלוואה_תקינה,קרן,0), 0)</f>
        <v>1122.0934765230554</v>
      </c>
      <c r="G41" s="12">
        <f>IFERROR(IF(ההלוואה_לא_שולמה*ההלוואה_תקינה,סכום_ריבית,0), 0)</f>
        <v>4873.411775004467</v>
      </c>
      <c r="H41" s="12">
        <f>IFERROR(IF(ההלוואה_לא_שולמה*ההלוואה_תקינה,יתרת_סגירה,0), 0)</f>
        <v>973560.26152437145</v>
      </c>
    </row>
    <row r="42" spans="2:8" ht="20.100000000000001" customHeight="1" x14ac:dyDescent="0.2">
      <c r="B42" s="7">
        <f>IFERROR(IF(ההלוואה_לא_שולמה*ההלוואה_תקינה,מספר_תשלום,""), "")</f>
        <v>26</v>
      </c>
      <c r="C42" s="8">
        <f>IFERROR(IF(ההלוואה_לא_שולמה*ההלוואה_תקינה,תאריך_תשלום,תאריך_התחלה_של_הלוואה), תאריך_התחלה_של_הלוואה)</f>
        <v>794</v>
      </c>
      <c r="D42" s="12">
        <f>IFERROR(IF(ההלוואה_לא_שולמה*ההלוואה_תקינה,ערך_הלוואה,""), "")</f>
        <v>973560.26152437145</v>
      </c>
      <c r="E42" s="12">
        <f>IFERROR(IF(ההלוואה_לא_שולמה*ההלוואה_תקינה,תשלום_חודשי,0), 0)</f>
        <v>5995.5052515275229</v>
      </c>
      <c r="F42" s="12">
        <f>IFERROR(IF(ההלוואה_לא_שולמה*ההלוואה_תקינה,קרן,0), 0)</f>
        <v>1127.7039439056709</v>
      </c>
      <c r="G42" s="12">
        <f>IFERROR(IF(ההלוואה_לא_שולמה*ההלוואה_תקינה,סכום_ריבית,0), 0)</f>
        <v>4867.8013076218522</v>
      </c>
      <c r="H42" s="12">
        <f>IFERROR(IF(ההלוואה_לא_שולמה*ההלוואה_תקינה,יתרת_סגירה,0), 0)</f>
        <v>972432.55758046568</v>
      </c>
    </row>
    <row r="43" spans="2:8" ht="20.100000000000001" customHeight="1" x14ac:dyDescent="0.2">
      <c r="B43" s="7">
        <f>IFERROR(IF(ההלוואה_לא_שולמה*ההלוואה_תקינה,מספר_תשלום,""), "")</f>
        <v>27</v>
      </c>
      <c r="C43" s="8">
        <f>IFERROR(IF(ההלוואה_לא_שולמה*ההלוואה_תקינה,תאריך_תשלום,תאריך_התחלה_של_הלוואה), תאריך_התחלה_של_הלוואה)</f>
        <v>825</v>
      </c>
      <c r="D43" s="12">
        <f>IFERROR(IF(ההלוואה_לא_שולמה*ההלוואה_תקינה,ערך_הלוואה,""), "")</f>
        <v>972432.55758046568</v>
      </c>
      <c r="E43" s="12">
        <f>IFERROR(IF(ההלוואה_לא_שולמה*ההלוואה_תקינה,תשלום_חודשי,0), 0)</f>
        <v>5995.5052515275229</v>
      </c>
      <c r="F43" s="12">
        <f>IFERROR(IF(ההלוואה_לא_שולמה*ההלוואה_תקינה,קרן,0), 0)</f>
        <v>1133.3424636251991</v>
      </c>
      <c r="G43" s="12">
        <f>IFERROR(IF(ההלוואה_לא_שולמה*ההלוואה_תקינה,סכום_ריבית,0), 0)</f>
        <v>4862.1627879023235</v>
      </c>
      <c r="H43" s="12">
        <f>IFERROR(IF(ההלוואה_לא_שולמה*ההלוואה_תקינה,יתרת_סגירה,0), 0)</f>
        <v>971299.21511684055</v>
      </c>
    </row>
    <row r="44" spans="2:8" ht="20.100000000000001" customHeight="1" x14ac:dyDescent="0.2">
      <c r="B44" s="7">
        <f>IFERROR(IF(ההלוואה_לא_שולמה*ההלוואה_תקינה,מספר_תשלום,""), "")</f>
        <v>28</v>
      </c>
      <c r="C44" s="8">
        <f>IFERROR(IF(ההלוואה_לא_שולמה*ההלוואה_תקינה,תאריך_תשלום,תאריך_התחלה_של_הלוואה), תאריך_התחלה_של_הלוואה)</f>
        <v>855</v>
      </c>
      <c r="D44" s="12">
        <f>IFERROR(IF(ההלוואה_לא_שולמה*ההלוואה_תקינה,ערך_הלוואה,""), "")</f>
        <v>971299.21511684055</v>
      </c>
      <c r="E44" s="12">
        <f>IFERROR(IF(ההלוואה_לא_שולמה*ההלוואה_תקינה,תשלום_חודשי,0), 0)</f>
        <v>5995.5052515275229</v>
      </c>
      <c r="F44" s="12">
        <f>IFERROR(IF(ההלוואה_לא_שולמה*ההלוואה_תקינה,קרן,0), 0)</f>
        <v>1139.0091759433251</v>
      </c>
      <c r="G44" s="12">
        <f>IFERROR(IF(ההלוואה_לא_שולמה*ההלוואה_תקינה,סכום_ריבית,0), 0)</f>
        <v>4856.4960755841976</v>
      </c>
      <c r="H44" s="12">
        <f>IFERROR(IF(ההלוואה_לא_שולמה*ההלוואה_תקינה,יתרת_סגירה,0), 0)</f>
        <v>970160.20594089723</v>
      </c>
    </row>
    <row r="45" spans="2:8" ht="20.100000000000001" customHeight="1" x14ac:dyDescent="0.2">
      <c r="B45" s="7">
        <f>IFERROR(IF(ההלוואה_לא_שולמה*ההלוואה_תקינה,מספר_תשלום,""), "")</f>
        <v>29</v>
      </c>
      <c r="C45" s="8">
        <f>IFERROR(IF(ההלוואה_לא_שולמה*ההלוואה_תקינה,תאריך_תשלום,תאריך_התחלה_של_הלוואה), תאריך_התחלה_של_הלוואה)</f>
        <v>886</v>
      </c>
      <c r="D45" s="12">
        <f>IFERROR(IF(ההלוואה_לא_שולמה*ההלוואה_תקינה,ערך_הלוואה,""), "")</f>
        <v>970160.20594089723</v>
      </c>
      <c r="E45" s="12">
        <f>IFERROR(IF(ההלוואה_לא_שולמה*ההלוואה_תקינה,תשלום_חודשי,0), 0)</f>
        <v>5995.5052515275229</v>
      </c>
      <c r="F45" s="12">
        <f>IFERROR(IF(ההלוואה_לא_שולמה*ההלוואה_תקינה,קרן,0), 0)</f>
        <v>1144.7042218230417</v>
      </c>
      <c r="G45" s="12">
        <f>IFERROR(IF(ההלוואה_לא_שולמה*ההלוואה_תקינה,סכום_ריבית,0), 0)</f>
        <v>4850.8010297044812</v>
      </c>
      <c r="H45" s="12">
        <f>IFERROR(IF(ההלוואה_לא_שולמה*ההלוואה_תקינה,יתרת_סגירה,0), 0)</f>
        <v>969015.50171907432</v>
      </c>
    </row>
    <row r="46" spans="2:8" ht="20.100000000000001" customHeight="1" x14ac:dyDescent="0.2">
      <c r="B46" s="7">
        <f>IFERROR(IF(ההלוואה_לא_שולמה*ההלוואה_תקינה,מספר_תשלום,""), "")</f>
        <v>30</v>
      </c>
      <c r="C46" s="8">
        <f>IFERROR(IF(ההלוואה_לא_שולמה*ההלוואה_תקינה,תאריך_תשלום,תאריך_התחלה_של_הלוואה), תאריך_התחלה_של_הלוואה)</f>
        <v>916</v>
      </c>
      <c r="D46" s="12">
        <f>IFERROR(IF(ההלוואה_לא_שולמה*ההלוואה_תקינה,ערך_הלוואה,""), "")</f>
        <v>969015.50171907432</v>
      </c>
      <c r="E46" s="12">
        <f>IFERROR(IF(ההלוואה_לא_שולמה*ההלוואה_תקינה,תשלום_חודשי,0), 0)</f>
        <v>5995.5052515275229</v>
      </c>
      <c r="F46" s="12">
        <f>IFERROR(IF(ההלוואה_לא_שולמה*ההלוואה_תקינה,קרן,0), 0)</f>
        <v>1150.4277429321571</v>
      </c>
      <c r="G46" s="12">
        <f>IFERROR(IF(ההלוואה_לא_שולמה*ההלוואה_תקינה,סכום_ריבית,0), 0)</f>
        <v>4845.0775085953655</v>
      </c>
      <c r="H46" s="12">
        <f>IFERROR(IF(ההלוואה_לא_שולמה*ההלוואה_תקינה,יתרת_סגירה,0), 0)</f>
        <v>967865.07397614222</v>
      </c>
    </row>
    <row r="47" spans="2:8" ht="20.100000000000001" customHeight="1" x14ac:dyDescent="0.2">
      <c r="B47" s="7">
        <f>IFERROR(IF(ההלוואה_לא_שולמה*ההלוואה_תקינה,מספר_תשלום,""), "")</f>
        <v>31</v>
      </c>
      <c r="C47" s="8">
        <f>IFERROR(IF(ההלוואה_לא_שולמה*ההלוואה_תקינה,תאריך_תשלום,תאריך_התחלה_של_הלוואה), תאריך_התחלה_של_הלוואה)</f>
        <v>947</v>
      </c>
      <c r="D47" s="12">
        <f>IFERROR(IF(ההלוואה_לא_שולמה*ההלוואה_תקינה,ערך_הלוואה,""), "")</f>
        <v>967865.07397614222</v>
      </c>
      <c r="E47" s="12">
        <f>IFERROR(IF(ההלוואה_לא_שולמה*ההלוואה_תקינה,תשלום_חודשי,0), 0)</f>
        <v>5995.5052515275229</v>
      </c>
      <c r="F47" s="12">
        <f>IFERROR(IF(ההלוואה_לא_שולמה*ההלוואה_תקינה,קרן,0), 0)</f>
        <v>1156.1798816468179</v>
      </c>
      <c r="G47" s="12">
        <f>IFERROR(IF(ההלוואה_לא_שולמה*ההלוואה_תקינה,סכום_ריבית,0), 0)</f>
        <v>4839.3253698807057</v>
      </c>
      <c r="H47" s="12">
        <f>IFERROR(IF(ההלוואה_לא_שולמה*ההלוואה_תקינה,יתרת_סגירה,0), 0)</f>
        <v>966708.89409449534</v>
      </c>
    </row>
    <row r="48" spans="2:8" ht="20.100000000000001" customHeight="1" x14ac:dyDescent="0.2">
      <c r="B48" s="7">
        <f>IFERROR(IF(ההלוואה_לא_שולמה*ההלוואה_תקינה,מספר_תשלום,""), "")</f>
        <v>32</v>
      </c>
      <c r="C48" s="8">
        <f>IFERROR(IF(ההלוואה_לא_שולמה*ההלוואה_תקינה,תאריך_תשלום,תאריך_התחלה_של_הלוואה), תאריך_התחלה_של_הלוואה)</f>
        <v>978</v>
      </c>
      <c r="D48" s="12">
        <f>IFERROR(IF(ההלוואה_לא_שולמה*ההלוואה_תקינה,ערך_הלוואה,""), "")</f>
        <v>966708.89409449534</v>
      </c>
      <c r="E48" s="12">
        <f>IFERROR(IF(ההלוואה_לא_שולמה*ההלוואה_תקינה,תשלום_חודשי,0), 0)</f>
        <v>5995.5052515275229</v>
      </c>
      <c r="F48" s="12">
        <f>IFERROR(IF(ההלוואה_לא_שולמה*ההלוואה_תקינה,קרן,0), 0)</f>
        <v>1161.9607810550519</v>
      </c>
      <c r="G48" s="12">
        <f>IFERROR(IF(ההלוואה_לא_שולמה*ההלוואה_תקינה,סכום_ריבית,0), 0)</f>
        <v>4833.5444704724714</v>
      </c>
      <c r="H48" s="12">
        <f>IFERROR(IF(ההלוואה_לא_שולמה*ההלוואה_תקינה,יתרת_סגירה,0), 0)</f>
        <v>965546.93331344053</v>
      </c>
    </row>
    <row r="49" spans="2:8" ht="20.100000000000001" customHeight="1" x14ac:dyDescent="0.2">
      <c r="B49" s="7">
        <f>IFERROR(IF(ההלוואה_לא_שולמה*ההלוואה_תקינה,מספר_תשלום,""), "")</f>
        <v>33</v>
      </c>
      <c r="C49" s="8">
        <f>IFERROR(IF(ההלוואה_לא_שולמה*ההלוואה_תקינה,תאריך_תשלום,תאריך_התחלה_של_הלוואה), תאריך_התחלה_של_הלוואה)</f>
        <v>1008</v>
      </c>
      <c r="D49" s="12">
        <f>IFERROR(IF(ההלוואה_לא_שולמה*ההלוואה_תקינה,ערך_הלוואה,""), "")</f>
        <v>965546.93331344053</v>
      </c>
      <c r="E49" s="12">
        <f>IFERROR(IF(ההלוואה_לא_שולמה*ההלוואה_תקינה,תשלום_חודשי,0), 0)</f>
        <v>5995.5052515275229</v>
      </c>
      <c r="F49" s="12">
        <f>IFERROR(IF(ההלוואה_לא_שולמה*ההלוואה_תקינה,קרן,0), 0)</f>
        <v>1167.7705849603271</v>
      </c>
      <c r="G49" s="12">
        <f>IFERROR(IF(ההלוואה_לא_שולמה*ההלוואה_תקינה,סכום_ריבית,0), 0)</f>
        <v>4827.7346665671967</v>
      </c>
      <c r="H49" s="12">
        <f>IFERROR(IF(ההלוואה_לא_שולמה*ההלוואה_תקינה,יתרת_סגירה,0), 0)</f>
        <v>964379.16272848018</v>
      </c>
    </row>
    <row r="50" spans="2:8" ht="20.100000000000001" customHeight="1" x14ac:dyDescent="0.2">
      <c r="B50" s="7">
        <f>IFERROR(IF(ההלוואה_לא_שולמה*ההלוואה_תקינה,מספר_תשלום,""), "")</f>
        <v>34</v>
      </c>
      <c r="C50" s="8">
        <f>IFERROR(IF(ההלוואה_לא_שולמה*ההלוואה_תקינה,תאריך_תשלום,תאריך_התחלה_של_הלוואה), תאריך_התחלה_של_הלוואה)</f>
        <v>1039</v>
      </c>
      <c r="D50" s="12">
        <f>IFERROR(IF(ההלוואה_לא_שולמה*ההלוואה_תקינה,ערך_הלוואה,""), "")</f>
        <v>964379.16272848018</v>
      </c>
      <c r="E50" s="12">
        <f>IFERROR(IF(ההלוואה_לא_שולמה*ההלוואה_תקינה,תשלום_חודשי,0), 0)</f>
        <v>5995.5052515275229</v>
      </c>
      <c r="F50" s="12">
        <f>IFERROR(IF(ההלוואה_לא_שולמה*ההלוואה_תקינה,קרן,0), 0)</f>
        <v>1173.609437885129</v>
      </c>
      <c r="G50" s="12">
        <f>IFERROR(IF(ההלוואה_לא_שולמה*ההלוואה_תקינה,סכום_ריבית,0), 0)</f>
        <v>4821.8958136423944</v>
      </c>
      <c r="H50" s="12">
        <f>IFERROR(IF(ההלוואה_לא_שולמה*ההלוואה_תקינה,יתרת_סגירה,0), 0)</f>
        <v>963205.55329059495</v>
      </c>
    </row>
    <row r="51" spans="2:8" ht="20.100000000000001" customHeight="1" x14ac:dyDescent="0.2">
      <c r="B51" s="7">
        <f>IFERROR(IF(ההלוואה_לא_שולמה*ההלוואה_תקינה,מספר_תשלום,""), "")</f>
        <v>35</v>
      </c>
      <c r="C51" s="8">
        <f>IFERROR(IF(ההלוואה_לא_שולמה*ההלוואה_תקינה,תאריך_תשלום,תאריך_התחלה_של_הלוואה), תאריך_התחלה_של_הלוואה)</f>
        <v>1069</v>
      </c>
      <c r="D51" s="12">
        <f>IFERROR(IF(ההלוואה_לא_שולמה*ההלוואה_תקינה,ערך_הלוואה,""), "")</f>
        <v>963205.55329059495</v>
      </c>
      <c r="E51" s="12">
        <f>IFERROR(IF(ההלוואה_לא_שולמה*ההלוואה_תקינה,תשלום_חודשי,0), 0)</f>
        <v>5995.5052515275229</v>
      </c>
      <c r="F51" s="12">
        <f>IFERROR(IF(ההלוואה_לא_שולמה*ההלוואה_תקינה,קרן,0), 0)</f>
        <v>1179.4774850745544</v>
      </c>
      <c r="G51" s="12">
        <f>IFERROR(IF(ההלוואה_לא_שולמה*ההלוואה_תקינה,סכום_ריבית,0), 0)</f>
        <v>4816.0277664529685</v>
      </c>
      <c r="H51" s="12">
        <f>IFERROR(IF(ההלוואה_לא_שולמה*ההלוואה_תקינה,יתרת_סגירה,0), 0)</f>
        <v>962026.07580552041</v>
      </c>
    </row>
    <row r="52" spans="2:8" ht="20.100000000000001" customHeight="1" x14ac:dyDescent="0.2">
      <c r="B52" s="7">
        <f>IFERROR(IF(ההלוואה_לא_שולמה*ההלוואה_תקינה,מספר_תשלום,""), "")</f>
        <v>36</v>
      </c>
      <c r="C52" s="8">
        <f>IFERROR(IF(ההלוואה_לא_שולמה*ההלוואה_תקינה,תאריך_תשלום,תאריך_התחלה_של_הלוואה), תאריך_התחלה_של_הלוואה)</f>
        <v>1100</v>
      </c>
      <c r="D52" s="12">
        <f>IFERROR(IF(ההלוואה_לא_שולמה*ההלוואה_תקינה,ערך_הלוואה,""), "")</f>
        <v>962026.07580552041</v>
      </c>
      <c r="E52" s="12">
        <f>IFERROR(IF(ההלוואה_לא_שולמה*ההלוואה_תקינה,תשלום_חודשי,0), 0)</f>
        <v>5995.5052515275229</v>
      </c>
      <c r="F52" s="12">
        <f>IFERROR(IF(ההלוואה_לא_שולמה*ההלוואה_תקינה,קרן,0), 0)</f>
        <v>1185.3748724999273</v>
      </c>
      <c r="G52" s="12">
        <f>IFERROR(IF(ההלוואה_לא_שולמה*ההלוואה_תקינה,סכום_ריבית,0), 0)</f>
        <v>4810.1303790275961</v>
      </c>
      <c r="H52" s="12">
        <f>IFERROR(IF(ההלוואה_לא_שולמה*ההלוואה_תקינה,יתרת_סגירה,0), 0)</f>
        <v>960840.70093302079</v>
      </c>
    </row>
    <row r="53" spans="2:8" ht="20.100000000000001" customHeight="1" x14ac:dyDescent="0.2">
      <c r="B53" s="7">
        <f>IFERROR(IF(ההלוואה_לא_שולמה*ההלוואה_תקינה,מספר_תשלום,""), "")</f>
        <v>37</v>
      </c>
      <c r="C53" s="8">
        <f>IFERROR(IF(ההלוואה_לא_שולמה*ההלוואה_תקינה,תאריך_תשלום,תאריך_התחלה_של_הלוואה), תאריך_התחלה_של_הלוואה)</f>
        <v>1131</v>
      </c>
      <c r="D53" s="12">
        <f>IFERROR(IF(ההלוואה_לא_שולמה*ההלוואה_תקינה,ערך_הלוואה,""), "")</f>
        <v>960840.70093302079</v>
      </c>
      <c r="E53" s="12">
        <f>IFERROR(IF(ההלוואה_לא_שולמה*ההלוואה_תקינה,תשלום_חודשי,0), 0)</f>
        <v>5995.5052515275229</v>
      </c>
      <c r="F53" s="12">
        <f>IFERROR(IF(ההלוואה_לא_שולמה*ההלוואה_תקינה,קרן,0), 0)</f>
        <v>1191.3017468624269</v>
      </c>
      <c r="G53" s="12">
        <f>IFERROR(IF(ההלוואה_לא_שולמה*ההלוואה_תקינה,סכום_ריבית,0), 0)</f>
        <v>4804.2035046650963</v>
      </c>
      <c r="H53" s="12">
        <f>IFERROR(IF(ההלוואה_לא_שולמה*ההלוואה_תקינה,יתרת_סגירה,0), 0)</f>
        <v>959649.39918615832</v>
      </c>
    </row>
    <row r="54" spans="2:8" ht="20.100000000000001" customHeight="1" x14ac:dyDescent="0.2">
      <c r="B54" s="7">
        <f>IFERROR(IF(ההלוואה_לא_שולמה*ההלוואה_תקינה,מספר_תשלום,""), "")</f>
        <v>38</v>
      </c>
      <c r="C54" s="8">
        <f>IFERROR(IF(ההלוואה_לא_שולמה*ההלוואה_תקינה,תאריך_תשלום,תאריך_התחלה_של_הלוואה), תאריך_התחלה_של_הלוואה)</f>
        <v>1159</v>
      </c>
      <c r="D54" s="12">
        <f>IFERROR(IF(ההלוואה_לא_שולמה*ההלוואה_תקינה,ערך_הלוואה,""), "")</f>
        <v>959649.39918615832</v>
      </c>
      <c r="E54" s="12">
        <f>IFERROR(IF(ההלוואה_לא_שולמה*ההלוואה_תקינה,תשלום_חודשי,0), 0)</f>
        <v>5995.5052515275229</v>
      </c>
      <c r="F54" s="12">
        <f>IFERROR(IF(ההלוואה_לא_שולמה*ההלוואה_תקינה,קרן,0), 0)</f>
        <v>1197.2582555967388</v>
      </c>
      <c r="G54" s="12">
        <f>IFERROR(IF(ההלוואה_לא_שולמה*ההלוואה_תקינה,סכום_ריבית,0), 0)</f>
        <v>4798.2469959307846</v>
      </c>
      <c r="H54" s="12">
        <f>IFERROR(IF(ההלוואה_לא_שולמה*ההלוואה_תקינה,יתרת_סגירה,0), 0)</f>
        <v>958452.14093056158</v>
      </c>
    </row>
    <row r="55" spans="2:8" ht="20.100000000000001" customHeight="1" x14ac:dyDescent="0.2">
      <c r="B55" s="7">
        <f>IFERROR(IF(ההלוואה_לא_שולמה*ההלוואה_תקינה,מספר_תשלום,""), "")</f>
        <v>39</v>
      </c>
      <c r="C55" s="8">
        <f>IFERROR(IF(ההלוואה_לא_שולמה*ההלוואה_תקינה,תאריך_תשלום,תאריך_התחלה_של_הלוואה), תאריך_התחלה_של_הלוואה)</f>
        <v>1190</v>
      </c>
      <c r="D55" s="12">
        <f>IFERROR(IF(ההלוואה_לא_שולמה*ההלוואה_תקינה,ערך_הלוואה,""), "")</f>
        <v>958452.14093056158</v>
      </c>
      <c r="E55" s="12">
        <f>IFERROR(IF(ההלוואה_לא_שולמה*ההלוואה_תקינה,תשלום_חודשי,0), 0)</f>
        <v>5995.5052515275229</v>
      </c>
      <c r="F55" s="12">
        <f>IFERROR(IF(ההלוואה_לא_שולמה*ההלוואה_תקינה,קרן,0), 0)</f>
        <v>1203.2445468747228</v>
      </c>
      <c r="G55" s="12">
        <f>IFERROR(IF(ההלוואה_לא_שולמה*ההלוואה_תקינה,סכום_ריבית,0), 0)</f>
        <v>4792.2607046528001</v>
      </c>
      <c r="H55" s="12">
        <f>IFERROR(IF(ההלוואה_לא_שולמה*ההלוואה_תקינה,יתרת_סגירה,0), 0)</f>
        <v>957248.89638368692</v>
      </c>
    </row>
    <row r="56" spans="2:8" ht="20.100000000000001" customHeight="1" x14ac:dyDescent="0.2">
      <c r="B56" s="7">
        <f>IFERROR(IF(ההלוואה_לא_שולמה*ההלוואה_תקינה,מספר_תשלום,""), "")</f>
        <v>40</v>
      </c>
      <c r="C56" s="8">
        <f>IFERROR(IF(ההלוואה_לא_שולמה*ההלוואה_תקינה,תאריך_תשלום,תאריך_התחלה_של_הלוואה), תאריך_התחלה_של_הלוואה)</f>
        <v>1220</v>
      </c>
      <c r="D56" s="12">
        <f>IFERROR(IF(ההלוואה_לא_שולמה*ההלוואה_תקינה,ערך_הלוואה,""), "")</f>
        <v>957248.89638368692</v>
      </c>
      <c r="E56" s="12">
        <f>IFERROR(IF(ההלוואה_לא_שולמה*ההלוואה_תקינה,תשלום_חודשי,0), 0)</f>
        <v>5995.5052515275229</v>
      </c>
      <c r="F56" s="12">
        <f>IFERROR(IF(ההלוואה_לא_שולמה*ההלוואה_תקינה,קרן,0), 0)</f>
        <v>1209.2607696090961</v>
      </c>
      <c r="G56" s="12">
        <f>IFERROR(IF(ההלוואה_לא_שולמה*ההלוואה_תקינה,סכום_ריבית,0), 0)</f>
        <v>4786.2444819184275</v>
      </c>
      <c r="H56" s="12">
        <f>IFERROR(IF(ההלוואה_לא_שולמה*ההלוואה_תקינה,יתרת_סגירה,0), 0)</f>
        <v>956039.63561407779</v>
      </c>
    </row>
    <row r="57" spans="2:8" ht="20.100000000000001" customHeight="1" x14ac:dyDescent="0.2">
      <c r="B57" s="7">
        <f>IFERROR(IF(ההלוואה_לא_שולמה*ההלוואה_תקינה,מספר_תשלום,""), "")</f>
        <v>41</v>
      </c>
      <c r="C57" s="8">
        <f>IFERROR(IF(ההלוואה_לא_שולמה*ההלוואה_תקינה,תאריך_תשלום,תאריך_התחלה_של_הלוואה), תאריך_התחלה_של_הלוואה)</f>
        <v>1251</v>
      </c>
      <c r="D57" s="12">
        <f>IFERROR(IF(ההלוואה_לא_שולמה*ההלוואה_תקינה,ערך_הלוואה,""), "")</f>
        <v>956039.63561407779</v>
      </c>
      <c r="E57" s="12">
        <f>IFERROR(IF(ההלוואה_לא_שולמה*ההלוואה_תקינה,תשלום_חודשי,0), 0)</f>
        <v>5995.5052515275229</v>
      </c>
      <c r="F57" s="12">
        <f>IFERROR(IF(ההלוואה_לא_שולמה*ההלוואה_תקינה,קרן,0), 0)</f>
        <v>1215.3070734571418</v>
      </c>
      <c r="G57" s="12">
        <f>IFERROR(IF(ההלוואה_לא_שולמה*ההלוואה_תקינה,סכום_ריבית,0), 0)</f>
        <v>4780.1981780703818</v>
      </c>
      <c r="H57" s="12">
        <f>IFERROR(IF(ההלוואה_לא_שולמה*ההלוואה_תקינה,יתרת_סגירה,0), 0)</f>
        <v>954824.32854062086</v>
      </c>
    </row>
    <row r="58" spans="2:8" ht="20.100000000000001" customHeight="1" x14ac:dyDescent="0.2">
      <c r="B58" s="7">
        <f>IFERROR(IF(ההלוואה_לא_שולמה*ההלוואה_תקינה,מספר_תשלום,""), "")</f>
        <v>42</v>
      </c>
      <c r="C58" s="8">
        <f>IFERROR(IF(ההלוואה_לא_שולמה*ההלוואה_תקינה,תאריך_תשלום,תאריך_התחלה_של_הלוואה), תאריך_התחלה_של_הלוואה)</f>
        <v>1281</v>
      </c>
      <c r="D58" s="12">
        <f>IFERROR(IF(ההלוואה_לא_שולמה*ההלוואה_תקינה,ערך_הלוואה,""), "")</f>
        <v>954824.32854062086</v>
      </c>
      <c r="E58" s="12">
        <f>IFERROR(IF(ההלוואה_לא_שולמה*ההלוואה_תקינה,תשלום_חודשי,0), 0)</f>
        <v>5995.5052515275229</v>
      </c>
      <c r="F58" s="12">
        <f>IFERROR(IF(ההלוואה_לא_שולמה*ההלוואה_תקינה,קרן,0), 0)</f>
        <v>1221.3836088244275</v>
      </c>
      <c r="G58" s="12">
        <f>IFERROR(IF(ההלוואה_לא_שולמה*ההלוואה_תקינה,סכום_ריבית,0), 0)</f>
        <v>4774.1216427030959</v>
      </c>
      <c r="H58" s="12">
        <f>IFERROR(IF(ההלוואה_לא_שולמה*ההלוואה_תקינה,יתרת_סגירה,0), 0)</f>
        <v>953602.94493179629</v>
      </c>
    </row>
    <row r="59" spans="2:8" ht="20.100000000000001" customHeight="1" x14ac:dyDescent="0.2">
      <c r="B59" s="7">
        <f>IFERROR(IF(ההלוואה_לא_שולמה*ההלוואה_תקינה,מספר_תשלום,""), "")</f>
        <v>43</v>
      </c>
      <c r="C59" s="8">
        <f>IFERROR(IF(ההלוואה_לא_שולמה*ההלוואה_תקינה,תאריך_תשלום,תאריך_התחלה_של_הלוואה), תאריך_התחלה_של_הלוואה)</f>
        <v>1312</v>
      </c>
      <c r="D59" s="12">
        <f>IFERROR(IF(ההלוואה_לא_שולמה*ההלוואה_תקינה,ערך_הלוואה,""), "")</f>
        <v>953602.94493179629</v>
      </c>
      <c r="E59" s="12">
        <f>IFERROR(IF(ההלוואה_לא_שולמה*ההלוואה_תקינה,תשלום_חודשי,0), 0)</f>
        <v>5995.5052515275229</v>
      </c>
      <c r="F59" s="12">
        <f>IFERROR(IF(ההלוואה_לא_שולמה*ההלוואה_תקינה,קרן,0), 0)</f>
        <v>1227.4905268685498</v>
      </c>
      <c r="G59" s="12">
        <f>IFERROR(IF(ההלוואה_לא_שולמה*ההלוואה_תקינה,סכום_ריבית,0), 0)</f>
        <v>4768.0147246589731</v>
      </c>
      <c r="H59" s="12">
        <f>IFERROR(IF(ההלוואה_לא_שולמה*ההלוואה_תקינה,יתרת_סגירה,0), 0)</f>
        <v>952375.45440492779</v>
      </c>
    </row>
    <row r="60" spans="2:8" ht="20.100000000000001" customHeight="1" x14ac:dyDescent="0.2">
      <c r="B60" s="7">
        <f>IFERROR(IF(ההלוואה_לא_שולמה*ההלוואה_תקינה,מספר_תשלום,""), "")</f>
        <v>44</v>
      </c>
      <c r="C60" s="8">
        <f>IFERROR(IF(ההלוואה_לא_שולמה*ההלוואה_תקינה,תאריך_תשלום,תאריך_התחלה_של_הלוואה), תאריך_התחלה_של_הלוואה)</f>
        <v>1343</v>
      </c>
      <c r="D60" s="12">
        <f>IFERROR(IF(ההלוואה_לא_שולמה*ההלוואה_תקינה,ערך_הלוואה,""), "")</f>
        <v>952375.45440492779</v>
      </c>
      <c r="E60" s="12">
        <f>IFERROR(IF(ההלוואה_לא_שולמה*ההלוואה_תקינה,תשלום_חודשי,0), 0)</f>
        <v>5995.5052515275229</v>
      </c>
      <c r="F60" s="12">
        <f>IFERROR(IF(ההלוואה_לא_שולמה*ההלוואה_תקינה,קרן,0), 0)</f>
        <v>1233.6279795028925</v>
      </c>
      <c r="G60" s="12">
        <f>IFERROR(IF(ההלוואה_לא_שולמה*ההלוואה_תקינה,סכום_ריבית,0), 0)</f>
        <v>4761.8772720246307</v>
      </c>
      <c r="H60" s="12">
        <f>IFERROR(IF(ההלוואה_לא_שולמה*ההלוואה_תקינה,יתרת_סגירה,0), 0)</f>
        <v>951141.82642542501</v>
      </c>
    </row>
    <row r="61" spans="2:8" ht="20.100000000000001" customHeight="1" x14ac:dyDescent="0.2">
      <c r="B61" s="7">
        <f>IFERROR(IF(ההלוואה_לא_שולמה*ההלוואה_תקינה,מספר_תשלום,""), "")</f>
        <v>45</v>
      </c>
      <c r="C61" s="8">
        <f>IFERROR(IF(ההלוואה_לא_שולמה*ההלוואה_תקינה,תאריך_תשלום,תאריך_התחלה_של_הלוואה), תאריך_התחלה_של_הלוואה)</f>
        <v>1373</v>
      </c>
      <c r="D61" s="12">
        <f>IFERROR(IF(ההלוואה_לא_שולמה*ההלוואה_תקינה,ערך_הלוואה,""), "")</f>
        <v>951141.82642542501</v>
      </c>
      <c r="E61" s="12">
        <f>IFERROR(IF(ההלוואה_לא_שולמה*ההלוואה_תקינה,תשלום_חודשי,0), 0)</f>
        <v>5995.5052515275229</v>
      </c>
      <c r="F61" s="12">
        <f>IFERROR(IF(ההלוואה_לא_שולמה*ההלוואה_תקינה,קרן,0), 0)</f>
        <v>1239.7961194004072</v>
      </c>
      <c r="G61" s="12">
        <f>IFERROR(IF(ההלוואה_לא_שולמה*ההלוואה_תקינה,סכום_ריבית,0), 0)</f>
        <v>4755.7091321271164</v>
      </c>
      <c r="H61" s="12">
        <f>IFERROR(IF(ההלוואה_לא_שולמה*ההלוואה_תקינה,יתרת_סגירה,0), 0)</f>
        <v>949902.03030602471</v>
      </c>
    </row>
    <row r="62" spans="2:8" ht="20.100000000000001" customHeight="1" x14ac:dyDescent="0.2">
      <c r="B62" s="7">
        <f>IFERROR(IF(ההלוואה_לא_שולמה*ההלוואה_תקינה,מספר_תשלום,""), "")</f>
        <v>46</v>
      </c>
      <c r="C62" s="8">
        <f>IFERROR(IF(ההלוואה_לא_שולמה*ההלוואה_תקינה,תאריך_תשלום,תאריך_התחלה_של_הלוואה), תאריך_התחלה_של_הלוואה)</f>
        <v>1404</v>
      </c>
      <c r="D62" s="12">
        <f>IFERROR(IF(ההלוואה_לא_שולמה*ההלוואה_תקינה,ערך_הלוואה,""), "")</f>
        <v>949902.03030602471</v>
      </c>
      <c r="E62" s="12">
        <f>IFERROR(IF(ההלוואה_לא_שולמה*ההלוואה_תקינה,תשלום_חודשי,0), 0)</f>
        <v>5995.5052515275229</v>
      </c>
      <c r="F62" s="12">
        <f>IFERROR(IF(ההלוואה_לא_שולמה*ההלוואה_תקינה,קרן,0), 0)</f>
        <v>1245.9950999974089</v>
      </c>
      <c r="G62" s="12">
        <f>IFERROR(IF(ההלוואה_לא_שולמה*ההלוואה_תקינה,סכום_ריבית,0), 0)</f>
        <v>4749.5101515301139</v>
      </c>
      <c r="H62" s="12">
        <f>IFERROR(IF(ההלוואה_לא_שולמה*ההלוואה_תקינה,יתרת_סגירה,0), 0)</f>
        <v>948656.03520602733</v>
      </c>
    </row>
    <row r="63" spans="2:8" ht="20.100000000000001" customHeight="1" x14ac:dyDescent="0.2">
      <c r="B63" s="7">
        <f>IFERROR(IF(ההלוואה_לא_שולמה*ההלוואה_תקינה,מספר_תשלום,""), "")</f>
        <v>47</v>
      </c>
      <c r="C63" s="8">
        <f>IFERROR(IF(ההלוואה_לא_שולמה*ההלוואה_תקינה,תאריך_תשלום,תאריך_התחלה_של_הלוואה), תאריך_התחלה_של_הלוואה)</f>
        <v>1434</v>
      </c>
      <c r="D63" s="12">
        <f>IFERROR(IF(ההלוואה_לא_שולמה*ההלוואה_תקינה,ערך_הלוואה,""), "")</f>
        <v>948656.03520602733</v>
      </c>
      <c r="E63" s="12">
        <f>IFERROR(IF(ההלוואה_לא_שולמה*ההלוואה_תקינה,תשלום_חודשי,0), 0)</f>
        <v>5995.5052515275229</v>
      </c>
      <c r="F63" s="12">
        <f>IFERROR(IF(ההלוואה_לא_שולמה*ההלוואה_תקינה,קרן,0), 0)</f>
        <v>1252.2250754973959</v>
      </c>
      <c r="G63" s="12">
        <f>IFERROR(IF(ההלוואה_לא_שולמה*ההלוואה_תקינה,סכום_ריבית,0), 0)</f>
        <v>4743.2801760301272</v>
      </c>
      <c r="H63" s="12">
        <f>IFERROR(IF(ההלוואה_לא_שולמה*ההלוואה_תקינה,יתרת_סגירה,0), 0)</f>
        <v>947403.81013052992</v>
      </c>
    </row>
    <row r="64" spans="2:8" ht="20.100000000000001" customHeight="1" x14ac:dyDescent="0.2">
      <c r="B64" s="7">
        <f>IFERROR(IF(ההלוואה_לא_שולמה*ההלוואה_תקינה,מספר_תשלום,""), "")</f>
        <v>48</v>
      </c>
      <c r="C64" s="8">
        <f>IFERROR(IF(ההלוואה_לא_שולמה*ההלוואה_תקינה,תאריך_תשלום,תאריך_התחלה_של_הלוואה), תאריך_התחלה_של_הלוואה)</f>
        <v>1465</v>
      </c>
      <c r="D64" s="12">
        <f>IFERROR(IF(ההלוואה_לא_שולמה*ההלוואה_תקינה,ערך_הלוואה,""), "")</f>
        <v>947403.81013052992</v>
      </c>
      <c r="E64" s="12">
        <f>IFERROR(IF(ההלוואה_לא_שולמה*ההלוואה_תקינה,תשלום_חודשי,0), 0)</f>
        <v>5995.5052515275229</v>
      </c>
      <c r="F64" s="12">
        <f>IFERROR(IF(ההלוואה_לא_שולמה*ההלוואה_תקינה,קרן,0), 0)</f>
        <v>1258.486200874883</v>
      </c>
      <c r="G64" s="12">
        <f>IFERROR(IF(ההלוואה_לא_שולמה*ההלוואה_תקינה,סכום_ריבית,0), 0)</f>
        <v>4737.0190506526405</v>
      </c>
      <c r="H64" s="12">
        <f>IFERROR(IF(ההלוואה_לא_שולמה*ההלוואה_תקינה,יתרת_סגירה,0), 0)</f>
        <v>946145.32392965513</v>
      </c>
    </row>
    <row r="65" spans="2:8" ht="20.100000000000001" customHeight="1" x14ac:dyDescent="0.2">
      <c r="B65" s="7">
        <f>IFERROR(IF(ההלוואה_לא_שולמה*ההלוואה_תקינה,מספר_תשלום,""), "")</f>
        <v>49</v>
      </c>
      <c r="C65" s="8">
        <f>IFERROR(IF(ההלוואה_לא_שולמה*ההלוואה_תקינה,תאריך_תשלום,תאריך_התחלה_של_הלוואה), תאריך_התחלה_של_הלוואה)</f>
        <v>1496</v>
      </c>
      <c r="D65" s="12">
        <f>IFERROR(IF(ההלוואה_לא_שולמה*ההלוואה_תקינה,ערך_הלוואה,""), "")</f>
        <v>946145.32392965513</v>
      </c>
      <c r="E65" s="12">
        <f>IFERROR(IF(ההלוואה_לא_שולמה*ההלוואה_תקינה,תשלום_חודשי,0), 0)</f>
        <v>5995.5052515275229</v>
      </c>
      <c r="F65" s="12">
        <f>IFERROR(IF(ההלוואה_לא_שולמה*ההלוואה_תקינה,קרן,0), 0)</f>
        <v>1264.7786318792571</v>
      </c>
      <c r="G65" s="12">
        <f>IFERROR(IF(ההלוואה_לא_שולמה*ההלוואה_תקינה,סכום_ריבית,0), 0)</f>
        <v>4730.726619648266</v>
      </c>
      <c r="H65" s="12">
        <f>IFERROR(IF(ההלוואה_לא_שולמה*ההלוואה_תקינה,יתרת_סגירה,0), 0)</f>
        <v>944880.54529777588</v>
      </c>
    </row>
    <row r="66" spans="2:8" ht="20.100000000000001" customHeight="1" x14ac:dyDescent="0.2">
      <c r="B66" s="7">
        <f>IFERROR(IF(ההלוואה_לא_שולמה*ההלוואה_תקינה,מספר_תשלום,""), "")</f>
        <v>50</v>
      </c>
      <c r="C66" s="8">
        <f>IFERROR(IF(ההלוואה_לא_שולמה*ההלוואה_תקינה,תאריך_תשלום,תאריך_התחלה_של_הלוואה), תאריך_התחלה_של_הלוואה)</f>
        <v>1525</v>
      </c>
      <c r="D66" s="12">
        <f>IFERROR(IF(ההלוואה_לא_שולמה*ההלוואה_תקינה,ערך_הלוואה,""), "")</f>
        <v>944880.54529777588</v>
      </c>
      <c r="E66" s="12">
        <f>IFERROR(IF(ההלוואה_לא_שולמה*ההלוואה_תקינה,תשלום_חודשי,0), 0)</f>
        <v>5995.5052515275229</v>
      </c>
      <c r="F66" s="12">
        <f>IFERROR(IF(ההלוואה_לא_שולמה*ההלוואה_תקינה,קרן,0), 0)</f>
        <v>1271.1025250386535</v>
      </c>
      <c r="G66" s="12">
        <f>IFERROR(IF(ההלוואה_לא_שולמה*ההלוואה_תקינה,סכום_ריבית,0), 0)</f>
        <v>4724.4027264888691</v>
      </c>
      <c r="H66" s="12">
        <f>IFERROR(IF(ההלוואה_לא_שולמה*ההלוואה_תקינה,יתרת_סגירה,0), 0)</f>
        <v>943609.44277273724</v>
      </c>
    </row>
    <row r="67" spans="2:8" ht="20.100000000000001" customHeight="1" x14ac:dyDescent="0.2">
      <c r="B67" s="7">
        <f>IFERROR(IF(ההלוואה_לא_שולמה*ההלוואה_תקינה,מספר_תשלום,""), "")</f>
        <v>51</v>
      </c>
      <c r="C67" s="8">
        <f>IFERROR(IF(ההלוואה_לא_שולמה*ההלוואה_תקינה,תאריך_תשלום,תאריך_התחלה_של_הלוואה), תאריך_התחלה_של_הלוואה)</f>
        <v>1556</v>
      </c>
      <c r="D67" s="12">
        <f>IFERROR(IF(ההלוואה_לא_שולמה*ההלוואה_תקינה,ערך_הלוואה,""), "")</f>
        <v>943609.44277273724</v>
      </c>
      <c r="E67" s="12">
        <f>IFERROR(IF(ההלוואה_לא_שולמה*ההלוואה_תקינה,תשלום_חודשי,0), 0)</f>
        <v>5995.5052515275229</v>
      </c>
      <c r="F67" s="12">
        <f>IFERROR(IF(ההלוואה_לא_שולמה*ההלוואה_תקינה,קרן,0), 0)</f>
        <v>1277.4580376638469</v>
      </c>
      <c r="G67" s="12">
        <f>IFERROR(IF(ההלוואה_לא_שולמה*ההלוואה_תקינה,סכום_ריבית,0), 0)</f>
        <v>4718.047213863676</v>
      </c>
      <c r="H67" s="12">
        <f>IFERROR(IF(ההלוואה_לא_שולמה*ההלוואה_תקינה,יתרת_סגירה,0), 0)</f>
        <v>942331.98473507341</v>
      </c>
    </row>
    <row r="68" spans="2:8" ht="20.100000000000001" customHeight="1" x14ac:dyDescent="0.2">
      <c r="B68" s="7">
        <f>IFERROR(IF(ההלוואה_לא_שולמה*ההלוואה_תקינה,מספר_תשלום,""), "")</f>
        <v>52</v>
      </c>
      <c r="C68" s="8">
        <f>IFERROR(IF(ההלוואה_לא_שולמה*ההלוואה_תקינה,תאריך_תשלום,תאריך_התחלה_של_הלוואה), תאריך_התחלה_של_הלוואה)</f>
        <v>1586</v>
      </c>
      <c r="D68" s="12">
        <f>IFERROR(IF(ההלוואה_לא_שולמה*ההלוואה_תקינה,ערך_הלוואה,""), "")</f>
        <v>942331.98473507341</v>
      </c>
      <c r="E68" s="12">
        <f>IFERROR(IF(ההלוואה_לא_שולמה*ההלוואה_תקינה,תשלום_חודשי,0), 0)</f>
        <v>5995.5052515275229</v>
      </c>
      <c r="F68" s="12">
        <f>IFERROR(IF(ההלוואה_לא_שולמה*ההלוואה_תקינה,קרן,0), 0)</f>
        <v>1283.8453278521663</v>
      </c>
      <c r="G68" s="12">
        <f>IFERROR(IF(ההלוואה_לא_שולמה*ההלוואה_תקינה,סכום_ריבית,0), 0)</f>
        <v>4711.6599236753564</v>
      </c>
      <c r="H68" s="12">
        <f>IFERROR(IF(ההלוואה_לא_שולמה*ההלוואה_תקינה,יתרת_סגירה,0), 0)</f>
        <v>941048.13940722123</v>
      </c>
    </row>
    <row r="69" spans="2:8" ht="20.100000000000001" customHeight="1" x14ac:dyDescent="0.2">
      <c r="B69" s="7">
        <f>IFERROR(IF(ההלוואה_לא_שולמה*ההלוואה_תקינה,מספר_תשלום,""), "")</f>
        <v>53</v>
      </c>
      <c r="C69" s="8">
        <f>IFERROR(IF(ההלוואה_לא_שולמה*ההלוואה_תקינה,תאריך_תשלום,תאריך_התחלה_של_הלוואה), תאריך_התחלה_של_הלוואה)</f>
        <v>1617</v>
      </c>
      <c r="D69" s="12">
        <f>IFERROR(IF(ההלוואה_לא_שולמה*ההלוואה_תקינה,ערך_הלוואה,""), "")</f>
        <v>941048.13940722123</v>
      </c>
      <c r="E69" s="12">
        <f>IFERROR(IF(ההלוואה_לא_שולמה*ההלוואה_תקינה,תשלום_חודשי,0), 0)</f>
        <v>5995.5052515275229</v>
      </c>
      <c r="F69" s="12">
        <f>IFERROR(IF(ההלוואה_לא_שולמה*ההלוואה_תקינה,קרן,0), 0)</f>
        <v>1290.2645544914269</v>
      </c>
      <c r="G69" s="12">
        <f>IFERROR(IF(ההלוואה_לא_שולמה*ההלוואה_תקינה,סכום_ריבית,0), 0)</f>
        <v>4705.2406970360962</v>
      </c>
      <c r="H69" s="12">
        <f>IFERROR(IF(ההלוואה_לא_שולמה*ההלוואה_תקינה,יתרת_סגירה,0), 0)</f>
        <v>939757.87485272996</v>
      </c>
    </row>
    <row r="70" spans="2:8" ht="20.100000000000001" customHeight="1" x14ac:dyDescent="0.2">
      <c r="B70" s="7">
        <f>IFERROR(IF(ההלוואה_לא_שולמה*ההלוואה_תקינה,מספר_תשלום,""), "")</f>
        <v>54</v>
      </c>
      <c r="C70" s="8">
        <f>IFERROR(IF(ההלוואה_לא_שולמה*ההלוואה_תקינה,תאריך_תשלום,תאריך_התחלה_של_הלוואה), תאריך_התחלה_של_הלוואה)</f>
        <v>1647</v>
      </c>
      <c r="D70" s="12">
        <f>IFERROR(IF(ההלוואה_לא_שולמה*ההלוואה_תקינה,ערך_הלוואה,""), "")</f>
        <v>939757.87485272996</v>
      </c>
      <c r="E70" s="12">
        <f>IFERROR(IF(ההלוואה_לא_שולמה*ההלוואה_תקינה,תשלום_חודשי,0), 0)</f>
        <v>5995.5052515275229</v>
      </c>
      <c r="F70" s="12">
        <f>IFERROR(IF(ההלוואה_לא_שולמה*ההלוואה_תקינה,קרן,0), 0)</f>
        <v>1296.7158772638843</v>
      </c>
      <c r="G70" s="12">
        <f>IFERROR(IF(ההלוואה_לא_שולמה*ההלוואה_תקינה,סכום_ריבית,0), 0)</f>
        <v>4698.7893742636388</v>
      </c>
      <c r="H70" s="12">
        <f>IFERROR(IF(ההלוואה_לא_שולמה*ההלוואה_תקינה,יתרת_סגירה,0), 0)</f>
        <v>938461.15897546615</v>
      </c>
    </row>
    <row r="71" spans="2:8" ht="20.100000000000001" customHeight="1" x14ac:dyDescent="0.2">
      <c r="B71" s="7">
        <f>IFERROR(IF(ההלוואה_לא_שולמה*ההלוואה_תקינה,מספר_תשלום,""), "")</f>
        <v>55</v>
      </c>
      <c r="C71" s="8">
        <f>IFERROR(IF(ההלוואה_לא_שולמה*ההלוואה_תקינה,תאריך_תשלום,תאריך_התחלה_של_הלוואה), תאריך_התחלה_של_הלוואה)</f>
        <v>1678</v>
      </c>
      <c r="D71" s="12">
        <f>IFERROR(IF(ההלוואה_לא_שולמה*ההלוואה_תקינה,ערך_הלוואה,""), "")</f>
        <v>938461.15897546615</v>
      </c>
      <c r="E71" s="12">
        <f>IFERROR(IF(ההלוואה_לא_שולמה*ההלוואה_תקינה,תשלום_חודשי,0), 0)</f>
        <v>5995.5052515275229</v>
      </c>
      <c r="F71" s="12">
        <f>IFERROR(IF(ההלוואה_לא_שולמה*ההלוואה_תקינה,קרן,0), 0)</f>
        <v>1303.1994566502035</v>
      </c>
      <c r="G71" s="12">
        <f>IFERROR(IF(ההלוואה_לא_שולמה*ההלוואה_תקינה,סכום_ריבית,0), 0)</f>
        <v>4692.3057948773194</v>
      </c>
      <c r="H71" s="12">
        <f>IFERROR(IF(ההלוואה_לא_שולמה*ההלוואה_תקינה,יתרת_סגירה,0), 0)</f>
        <v>937157.95951881609</v>
      </c>
    </row>
    <row r="72" spans="2:8" ht="20.100000000000001" customHeight="1" x14ac:dyDescent="0.2">
      <c r="B72" s="7">
        <f>IFERROR(IF(ההלוואה_לא_שולמה*ההלוואה_תקינה,מספר_תשלום,""), "")</f>
        <v>56</v>
      </c>
      <c r="C72" s="8">
        <f>IFERROR(IF(ההלוואה_לא_שולמה*ההלוואה_תקינה,תאריך_תשלום,תאריך_התחלה_של_הלוואה), תאריך_התחלה_של_הלוואה)</f>
        <v>1709</v>
      </c>
      <c r="D72" s="12">
        <f>IFERROR(IF(ההלוואה_לא_שולמה*ההלוואה_תקינה,ערך_הלוואה,""), "")</f>
        <v>937157.95951881609</v>
      </c>
      <c r="E72" s="12">
        <f>IFERROR(IF(ההלוואה_לא_שולמה*ההלוואה_תקינה,תשלום_חודשי,0), 0)</f>
        <v>5995.5052515275229</v>
      </c>
      <c r="F72" s="12">
        <f>IFERROR(IF(ההלוואה_לא_שולמה*ההלוואה_תקינה,קרן,0), 0)</f>
        <v>1309.7154539334547</v>
      </c>
      <c r="G72" s="12">
        <f>IFERROR(IF(ההלוואה_לא_שולמה*ההלוואה_תקינה,סכום_ריבית,0), 0)</f>
        <v>4685.7897975940687</v>
      </c>
      <c r="H72" s="12">
        <f>IFERROR(IF(ההלוואה_לא_שולמה*ההלוואה_תקינה,יתרת_סגירה,0), 0)</f>
        <v>935848.24406488251</v>
      </c>
    </row>
    <row r="73" spans="2:8" ht="20.100000000000001" customHeight="1" x14ac:dyDescent="0.2">
      <c r="B73" s="7">
        <f>IFERROR(IF(ההלוואה_לא_שולמה*ההלוואה_תקינה,מספר_תשלום,""), "")</f>
        <v>57</v>
      </c>
      <c r="C73" s="8">
        <f>IFERROR(IF(ההלוואה_לא_שולמה*ההלוואה_תקינה,תאריך_תשלום,תאריך_התחלה_של_הלוואה), תאריך_התחלה_של_הלוואה)</f>
        <v>1739</v>
      </c>
      <c r="D73" s="12">
        <f>IFERROR(IF(ההלוואה_לא_שולמה*ההלוואה_תקינה,ערך_הלוואה,""), "")</f>
        <v>935848.24406488251</v>
      </c>
      <c r="E73" s="12">
        <f>IFERROR(IF(ההלוואה_לא_שולמה*ההלוואה_תקינה,תשלום_חודשי,0), 0)</f>
        <v>5995.5052515275229</v>
      </c>
      <c r="F73" s="12">
        <f>IFERROR(IF(ההלוואה_לא_שולמה*ההלוואה_תקינה,קרן,0), 0)</f>
        <v>1316.2640312031217</v>
      </c>
      <c r="G73" s="12">
        <f>IFERROR(IF(ההלוואה_לא_שולמה*ההלוואה_תקינה,סכום_ריבית,0), 0)</f>
        <v>4679.2412203244012</v>
      </c>
      <c r="H73" s="12">
        <f>IFERROR(IF(ההלוואה_לא_שולמה*ההלוואה_תקינה,יתרת_סגירה,0), 0)</f>
        <v>934531.98003367963</v>
      </c>
    </row>
    <row r="74" spans="2:8" ht="20.100000000000001" customHeight="1" x14ac:dyDescent="0.2">
      <c r="B74" s="7">
        <f>IFERROR(IF(ההלוואה_לא_שולמה*ההלוואה_תקינה,מספר_תשלום,""), "")</f>
        <v>58</v>
      </c>
      <c r="C74" s="8">
        <f>IFERROR(IF(ההלוואה_לא_שולמה*ההלוואה_תקינה,תאריך_תשלום,תאריך_התחלה_של_הלוואה), תאריך_התחלה_של_הלוואה)</f>
        <v>1770</v>
      </c>
      <c r="D74" s="12">
        <f>IFERROR(IF(ההלוואה_לא_שולמה*ההלוואה_תקינה,ערך_הלוואה,""), "")</f>
        <v>934531.98003367963</v>
      </c>
      <c r="E74" s="12">
        <f>IFERROR(IF(ההלוואה_לא_שולמה*ההלוואה_תקינה,תשלום_חודשי,0), 0)</f>
        <v>5995.5052515275229</v>
      </c>
      <c r="F74" s="12">
        <f>IFERROR(IF(ההלוואה_לא_שולמה*ההלוואה_תקינה,קרן,0), 0)</f>
        <v>1322.8453513591376</v>
      </c>
      <c r="G74" s="12">
        <f>IFERROR(IF(ההלוואה_לא_שולמה*ההלוואה_תקינה,סכום_ריבית,0), 0)</f>
        <v>4672.6599001683853</v>
      </c>
      <c r="H74" s="12">
        <f>IFERROR(IF(ההלוואה_לא_שולמה*ההלוואה_תקינה,יתרת_סגירה,0), 0)</f>
        <v>933209.13468232052</v>
      </c>
    </row>
    <row r="75" spans="2:8" ht="20.100000000000001" customHeight="1" x14ac:dyDescent="0.2">
      <c r="B75" s="7">
        <f>IFERROR(IF(ההלוואה_לא_שולמה*ההלוואה_תקינה,מספר_תשלום,""), "")</f>
        <v>59</v>
      </c>
      <c r="C75" s="8">
        <f>IFERROR(IF(ההלוואה_לא_שולמה*ההלוואה_תקינה,תאריך_תשלום,תאריך_התחלה_של_הלוואה), תאריך_התחלה_של_הלוואה)</f>
        <v>1800</v>
      </c>
      <c r="D75" s="12">
        <f>IFERROR(IF(ההלוואה_לא_שולמה*ההלוואה_תקינה,ערך_הלוואה,""), "")</f>
        <v>933209.13468232052</v>
      </c>
      <c r="E75" s="12">
        <f>IFERROR(IF(ההלוואה_לא_שולמה*ההלוואה_תקינה,תשלום_חודשי,0), 0)</f>
        <v>5995.5052515275229</v>
      </c>
      <c r="F75" s="12">
        <f>IFERROR(IF(ההלוואה_לא_שולמה*ההלוואה_תקינה,קרן,0), 0)</f>
        <v>1329.459578115933</v>
      </c>
      <c r="G75" s="12">
        <f>IFERROR(IF(ההלוואה_לא_שולמה*ההלוואה_תקינה,סכום_ריבית,0), 0)</f>
        <v>4666.0456734115896</v>
      </c>
      <c r="H75" s="12">
        <f>IFERROR(IF(ההלוואה_לא_שולמה*ההלוואה_תקינה,יתרת_סגירה,0), 0)</f>
        <v>931879.67510420457</v>
      </c>
    </row>
    <row r="76" spans="2:8" ht="20.100000000000001" customHeight="1" x14ac:dyDescent="0.2">
      <c r="B76" s="7">
        <f>IFERROR(IF(ההלוואה_לא_שולמה*ההלוואה_תקינה,מספר_תשלום,""), "")</f>
        <v>60</v>
      </c>
      <c r="C76" s="8">
        <f>IFERROR(IF(ההלוואה_לא_שולמה*ההלוואה_תקינה,תאריך_תשלום,תאריך_התחלה_של_הלוואה), תאריך_התחלה_של_הלוואה)</f>
        <v>1831</v>
      </c>
      <c r="D76" s="12">
        <f>IFERROR(IF(ההלוואה_לא_שולמה*ההלוואה_תקינה,ערך_הלוואה,""), "")</f>
        <v>931879.67510420457</v>
      </c>
      <c r="E76" s="12">
        <f>IFERROR(IF(ההלוואה_לא_שולמה*ההלוואה_תקינה,תשלום_חודשי,0), 0)</f>
        <v>5995.5052515275229</v>
      </c>
      <c r="F76" s="12">
        <f>IFERROR(IF(ההלוואה_לא_שולמה*ההלוואה_תקינה,קרן,0), 0)</f>
        <v>1336.1068760065127</v>
      </c>
      <c r="G76" s="12">
        <f>IFERROR(IF(ההלוואה_לא_שולמה*ההלוואה_תקינה,סכום_ריבית,0), 0)</f>
        <v>4659.3983755210102</v>
      </c>
      <c r="H76" s="12">
        <f>IFERROR(IF(ההלוואה_לא_שולמה*ההלוואה_תקינה,יתרת_סגירה,0), 0)</f>
        <v>930543.56822819822</v>
      </c>
    </row>
    <row r="77" spans="2:8" ht="20.100000000000001" customHeight="1" x14ac:dyDescent="0.2">
      <c r="B77" s="7">
        <f>IFERROR(IF(ההלוואה_לא_שולמה*ההלוואה_תקינה,מספר_תשלום,""), "")</f>
        <v>61</v>
      </c>
      <c r="C77" s="8">
        <f>IFERROR(IF(ההלוואה_לא_שולמה*ההלוואה_תקינה,תאריך_תשלום,תאריך_התחלה_של_הלוואה), תאריך_התחלה_של_הלוואה)</f>
        <v>1862</v>
      </c>
      <c r="D77" s="12">
        <f>IFERROR(IF(ההלוואה_לא_שולמה*ההלוואה_תקינה,ערך_הלוואה,""), "")</f>
        <v>930543.56822819822</v>
      </c>
      <c r="E77" s="12">
        <f>IFERROR(IF(ההלוואה_לא_שולמה*ההלוואה_תקינה,תשלום_חודשי,0), 0)</f>
        <v>5995.5052515275229</v>
      </c>
      <c r="F77" s="12">
        <f>IFERROR(IF(ההלוואה_לא_שולמה*ההלוואה_תקינה,קרן,0), 0)</f>
        <v>1342.7874103865452</v>
      </c>
      <c r="G77" s="12">
        <f>IFERROR(IF(ההלוואה_לא_שולמה*ההלוואה_תקינה,סכום_ריבית,0), 0)</f>
        <v>4652.7178411409768</v>
      </c>
      <c r="H77" s="12">
        <f>IFERROR(IF(ההלוואה_לא_שולמה*ההלוואה_תקינה,יתרת_סגירה,0), 0)</f>
        <v>929200.78081781173</v>
      </c>
    </row>
    <row r="78" spans="2:8" ht="20.100000000000001" customHeight="1" x14ac:dyDescent="0.2">
      <c r="B78" s="7">
        <f>IFERROR(IF(ההלוואה_לא_שולמה*ההלוואה_תקינה,מספר_תשלום,""), "")</f>
        <v>62</v>
      </c>
      <c r="C78" s="8">
        <f>IFERROR(IF(ההלוואה_לא_שולמה*ההלוואה_תקינה,תאריך_תשלום,תאריך_התחלה_של_הלוואה), תאריך_התחלה_של_הלוואה)</f>
        <v>1890</v>
      </c>
      <c r="D78" s="12">
        <f>IFERROR(IF(ההלוואה_לא_שולמה*ההלוואה_תקינה,ערך_הלוואה,""), "")</f>
        <v>929200.78081781173</v>
      </c>
      <c r="E78" s="12">
        <f>IFERROR(IF(ההלוואה_לא_שולמה*ההלוואה_תקינה,תשלום_חודשי,0), 0)</f>
        <v>5995.5052515275229</v>
      </c>
      <c r="F78" s="12">
        <f>IFERROR(IF(ההלוואה_לא_שולמה*ההלוואה_תקינה,קרן,0), 0)</f>
        <v>1349.501347438478</v>
      </c>
      <c r="G78" s="12">
        <f>IFERROR(IF(ההלוואה_לא_שולמה*ההלוואה_תקינה,סכום_ריבית,0), 0)</f>
        <v>4646.0039040890451</v>
      </c>
      <c r="H78" s="12">
        <f>IFERROR(IF(ההלוואה_לא_שולמה*ההלוואה_תקינה,יתרת_סגירה,0), 0)</f>
        <v>927851.27947037329</v>
      </c>
    </row>
    <row r="79" spans="2:8" ht="20.100000000000001" customHeight="1" x14ac:dyDescent="0.2">
      <c r="B79" s="7">
        <f>IFERROR(IF(ההלוואה_לא_שולמה*ההלוואה_תקינה,מספר_תשלום,""), "")</f>
        <v>63</v>
      </c>
      <c r="C79" s="8">
        <f>IFERROR(IF(ההלוואה_לא_שולמה*ההלוואה_תקינה,תאריך_תשלום,תאריך_התחלה_של_הלוואה), תאריך_התחלה_של_הלוואה)</f>
        <v>1921</v>
      </c>
      <c r="D79" s="12">
        <f>IFERROR(IF(ההלוואה_לא_שולמה*ההלוואה_תקינה,ערך_הלוואה,""), "")</f>
        <v>927851.27947037329</v>
      </c>
      <c r="E79" s="12">
        <f>IFERROR(IF(ההלוואה_לא_שולמה*ההלוואה_תקינה,תשלום_חודשי,0), 0)</f>
        <v>5995.5052515275229</v>
      </c>
      <c r="F79" s="12">
        <f>IFERROR(IF(ההלוואה_לא_שולמה*ההלוואה_תקינה,קרן,0), 0)</f>
        <v>1356.2488541756704</v>
      </c>
      <c r="G79" s="12">
        <f>IFERROR(IF(ההלוואה_לא_שולמה*ההלוואה_תקינה,סכום_ריבית,0), 0)</f>
        <v>4639.2563973518527</v>
      </c>
      <c r="H79" s="12">
        <f>IFERROR(IF(ההלוואה_לא_שולמה*ההלוואה_תקינה,יתרת_סגירה,0), 0)</f>
        <v>926495.03061619762</v>
      </c>
    </row>
    <row r="80" spans="2:8" ht="20.100000000000001" customHeight="1" x14ac:dyDescent="0.2">
      <c r="B80" s="7">
        <f>IFERROR(IF(ההלוואה_לא_שולמה*ההלוואה_תקינה,מספר_תשלום,""), "")</f>
        <v>64</v>
      </c>
      <c r="C80" s="8">
        <f>IFERROR(IF(ההלוואה_לא_שולמה*ההלוואה_תקינה,תאריך_תשלום,תאריך_התחלה_של_הלוואה), תאריך_התחלה_של_הלוואה)</f>
        <v>1951</v>
      </c>
      <c r="D80" s="12">
        <f>IFERROR(IF(ההלוואה_לא_שולמה*ההלוואה_תקינה,ערך_הלוואה,""), "")</f>
        <v>926495.03061619762</v>
      </c>
      <c r="E80" s="12">
        <f>IFERROR(IF(ההלוואה_לא_שולמה*ההלוואה_תקינה,תשלום_חודשי,0), 0)</f>
        <v>5995.5052515275229</v>
      </c>
      <c r="F80" s="12">
        <f>IFERROR(IF(ההלוואה_לא_שולמה*ההלוואה_תקינה,קרן,0), 0)</f>
        <v>1363.0300984465489</v>
      </c>
      <c r="G80" s="12">
        <f>IFERROR(IF(ההלוואה_לא_שולמה*ההלוואה_תקינה,סכום_ריבית,0), 0)</f>
        <v>4632.4751530809745</v>
      </c>
      <c r="H80" s="12">
        <f>IFERROR(IF(ההלוואה_לא_שולמה*ההלוואה_תקינה,יתרת_סגירה,0), 0)</f>
        <v>925132.00051775121</v>
      </c>
    </row>
    <row r="81" spans="2:8" ht="20.100000000000001" customHeight="1" x14ac:dyDescent="0.2">
      <c r="B81" s="7">
        <f>IFERROR(IF(ההלוואה_לא_שולמה*ההלוואה_תקינה,מספר_תשלום,""), "")</f>
        <v>65</v>
      </c>
      <c r="C81" s="8">
        <f>IFERROR(IF(ההלוואה_לא_שולמה*ההלוואה_תקינה,תאריך_תשלום,תאריך_התחלה_של_הלוואה), תאריך_התחלה_של_הלוואה)</f>
        <v>1982</v>
      </c>
      <c r="D81" s="12">
        <f>IFERROR(IF(ההלוואה_לא_שולמה*ההלוואה_תקינה,ערך_הלוואה,""), "")</f>
        <v>925132.00051775121</v>
      </c>
      <c r="E81" s="12">
        <f>IFERROR(IF(ההלוואה_לא_שולמה*ההלוואה_תקינה,תשלום_חודשי,0), 0)</f>
        <v>5995.5052515275229</v>
      </c>
      <c r="F81" s="12">
        <f>IFERROR(IF(ההלוואה_לא_שולמה*ההלוואה_תקינה,קרן,0), 0)</f>
        <v>1369.8452489387817</v>
      </c>
      <c r="G81" s="12">
        <f>IFERROR(IF(ההלוואה_לא_שולמה*ההלוואה_תקינה,סכום_ריבית,0), 0)</f>
        <v>4625.660002588741</v>
      </c>
      <c r="H81" s="12">
        <f>IFERROR(IF(ההלוואה_לא_שולמה*ההלוואה_תקינה,יתרת_סגירה,0), 0)</f>
        <v>923762.15526881232</v>
      </c>
    </row>
    <row r="82" spans="2:8" ht="20.100000000000001" customHeight="1" x14ac:dyDescent="0.2">
      <c r="B82" s="7">
        <f>IFERROR(IF(ההלוואה_לא_שולמה*ההלוואה_תקינה,מספר_תשלום,""), "")</f>
        <v>66</v>
      </c>
      <c r="C82" s="8">
        <f>IFERROR(IF(ההלוואה_לא_שולמה*ההלוואה_תקינה,תאריך_תשלום,תאריך_התחלה_של_הלוואה), תאריך_התחלה_של_הלוואה)</f>
        <v>2012</v>
      </c>
      <c r="D82" s="12">
        <f>IFERROR(IF(ההלוואה_לא_שולמה*ההלוואה_תקינה,ערך_הלוואה,""), "")</f>
        <v>923762.15526881232</v>
      </c>
      <c r="E82" s="12">
        <f>IFERROR(IF(ההלוואה_לא_שולמה*ההלוואה_תקינה,תשלום_חודשי,0), 0)</f>
        <v>5995.5052515275229</v>
      </c>
      <c r="F82" s="12">
        <f>IFERROR(IF(ההלוואה_לא_שולמה*ההלוואה_תקינה,קרן,0), 0)</f>
        <v>1376.6944751834753</v>
      </c>
      <c r="G82" s="12">
        <f>IFERROR(IF(ההלוואה_לא_שולמה*ההלוואה_תקינה,סכום_ריבית,0), 0)</f>
        <v>4618.8107763440476</v>
      </c>
      <c r="H82" s="12">
        <f>IFERROR(IF(ההלוואה_לא_שולמה*ההלוואה_תקינה,יתרת_סגירה,0), 0)</f>
        <v>922385.46079362882</v>
      </c>
    </row>
    <row r="83" spans="2:8" ht="20.100000000000001" customHeight="1" x14ac:dyDescent="0.2">
      <c r="B83" s="7">
        <f>IFERROR(IF(ההלוואה_לא_שולמה*ההלוואה_תקינה,מספר_תשלום,""), "")</f>
        <v>67</v>
      </c>
      <c r="C83" s="8">
        <f>IFERROR(IF(ההלוואה_לא_שולמה*ההלוואה_תקינה,תאריך_תשלום,תאריך_התחלה_של_הלוואה), תאריך_התחלה_של_הלוואה)</f>
        <v>2043</v>
      </c>
      <c r="D83" s="12">
        <f>IFERROR(IF(ההלוואה_לא_שולמה*ההלוואה_תקינה,ערך_הלוואה,""), "")</f>
        <v>922385.46079362882</v>
      </c>
      <c r="E83" s="12">
        <f>IFERROR(IF(ההלוואה_לא_שולמה*ההלוואה_תקינה,תשלום_חודשי,0), 0)</f>
        <v>5995.5052515275229</v>
      </c>
      <c r="F83" s="12">
        <f>IFERROR(IF(ההלוואה_לא_שולמה*ההלוואה_תקינה,קרן,0), 0)</f>
        <v>1383.5779475593929</v>
      </c>
      <c r="G83" s="12">
        <f>IFERROR(IF(ההלוואה_לא_שולמה*ההלוואה_תקינה,סכום_ריבית,0), 0)</f>
        <v>4611.9273039681302</v>
      </c>
      <c r="H83" s="12">
        <f>IFERROR(IF(ההלוואה_לא_שולמה*ההלוואה_תקינה,יתרת_סגירה,0), 0)</f>
        <v>921001.88284606952</v>
      </c>
    </row>
    <row r="84" spans="2:8" ht="20.100000000000001" customHeight="1" x14ac:dyDescent="0.2">
      <c r="B84" s="7">
        <f>IFERROR(IF(ההלוואה_לא_שולמה*ההלוואה_תקינה,מספר_תשלום,""), "")</f>
        <v>68</v>
      </c>
      <c r="C84" s="8">
        <f>IFERROR(IF(ההלוואה_לא_שולמה*ההלוואה_תקינה,תאריך_תשלום,תאריך_התחלה_של_הלוואה), תאריך_התחלה_של_הלוואה)</f>
        <v>2074</v>
      </c>
      <c r="D84" s="12">
        <f>IFERROR(IF(ההלוואה_לא_שולמה*ההלוואה_תקינה,ערך_הלוואה,""), "")</f>
        <v>921001.88284606952</v>
      </c>
      <c r="E84" s="12">
        <f>IFERROR(IF(ההלוואה_לא_שולמה*ההלוואה_תקינה,תשלום_חודשי,0), 0)</f>
        <v>5995.5052515275229</v>
      </c>
      <c r="F84" s="12">
        <f>IFERROR(IF(ההלוואה_לא_שולמה*ההלוואה_תקינה,קרן,0), 0)</f>
        <v>1390.4958372971898</v>
      </c>
      <c r="G84" s="12">
        <f>IFERROR(IF(ההלוואה_לא_שולמה*ההלוואה_תקינה,סכום_ריבית,0), 0)</f>
        <v>4605.0094142303333</v>
      </c>
      <c r="H84" s="12">
        <f>IFERROR(IF(ההלוואה_לא_שולמה*ההלוואה_תקינה,יתרת_סגירה,0), 0)</f>
        <v>919611.38700877246</v>
      </c>
    </row>
    <row r="85" spans="2:8" ht="20.100000000000001" customHeight="1" x14ac:dyDescent="0.2">
      <c r="B85" s="7">
        <f>IFERROR(IF(ההלוואה_לא_שולמה*ההלוואה_תקינה,מספר_תשלום,""), "")</f>
        <v>69</v>
      </c>
      <c r="C85" s="8">
        <f>IFERROR(IF(ההלוואה_לא_שולמה*ההלוואה_תקינה,תאריך_תשלום,תאריך_התחלה_של_הלוואה), תאריך_התחלה_של_הלוואה)</f>
        <v>2104</v>
      </c>
      <c r="D85" s="12">
        <f>IFERROR(IF(ההלוואה_לא_שולמה*ההלוואה_תקינה,ערך_הלוואה,""), "")</f>
        <v>919611.38700877246</v>
      </c>
      <c r="E85" s="12">
        <f>IFERROR(IF(ההלוואה_לא_שולמה*ההלוואה_תקינה,תשלום_חודשי,0), 0)</f>
        <v>5995.5052515275229</v>
      </c>
      <c r="F85" s="12">
        <f>IFERROR(IF(ההלוואה_לא_שולמה*ההלוואה_תקינה,קרן,0), 0)</f>
        <v>1397.4483164836759</v>
      </c>
      <c r="G85" s="12">
        <f>IFERROR(IF(ההלוואה_לא_שולמה*ההלוואה_תקינה,סכום_ריבית,0), 0)</f>
        <v>4598.0569350438473</v>
      </c>
      <c r="H85" s="12">
        <f>IFERROR(IF(ההלוואה_לא_שולמה*ההלוואה_תקינה,יתרת_סגירה,0), 0)</f>
        <v>918213.93869228894</v>
      </c>
    </row>
    <row r="86" spans="2:8" ht="20.100000000000001" customHeight="1" x14ac:dyDescent="0.2">
      <c r="B86" s="7">
        <f>IFERROR(IF(ההלוואה_לא_שולמה*ההלוואה_תקינה,מספר_תשלום,""), "")</f>
        <v>70</v>
      </c>
      <c r="C86" s="8">
        <f>IFERROR(IF(ההלוואה_לא_שולמה*ההלוואה_תקינה,תאריך_תשלום,תאריך_התחלה_של_הלוואה), תאריך_התחלה_של_הלוואה)</f>
        <v>2135</v>
      </c>
      <c r="D86" s="12">
        <f>IFERROR(IF(ההלוואה_לא_שולמה*ההלוואה_תקינה,ערך_הלוואה,""), "")</f>
        <v>918213.93869228894</v>
      </c>
      <c r="E86" s="12">
        <f>IFERROR(IF(ההלוואה_לא_שולמה*ההלוואה_תקינה,תשלום_חודשי,0), 0)</f>
        <v>5995.5052515275229</v>
      </c>
      <c r="F86" s="12">
        <f>IFERROR(IF(ההלוואה_לא_שולמה*ההלוואה_תקינה,קרן,0), 0)</f>
        <v>1404.4355580660942</v>
      </c>
      <c r="G86" s="12">
        <f>IFERROR(IF(ההלוואה_לא_שולמה*ההלוואה_תקינה,סכום_ריבית,0), 0)</f>
        <v>4591.0696934614289</v>
      </c>
      <c r="H86" s="12">
        <f>IFERROR(IF(ההלוואה_לא_שולמה*ההלוואה_תקינה,יתרת_סגירה,0), 0)</f>
        <v>916809.50313422282</v>
      </c>
    </row>
    <row r="87" spans="2:8" ht="20.100000000000001" customHeight="1" x14ac:dyDescent="0.2">
      <c r="B87" s="7">
        <f>IFERROR(IF(ההלוואה_לא_שולמה*ההלוואה_תקינה,מספר_תשלום,""), "")</f>
        <v>71</v>
      </c>
      <c r="C87" s="8">
        <f>IFERROR(IF(ההלוואה_לא_שולמה*ההלוואה_תקינה,תאריך_תשלום,תאריך_התחלה_של_הלוואה), תאריך_התחלה_של_הלוואה)</f>
        <v>2165</v>
      </c>
      <c r="D87" s="12">
        <f>IFERROR(IF(ההלוואה_לא_שולמה*ההלוואה_תקינה,ערך_הלוואה,""), "")</f>
        <v>916809.50313422282</v>
      </c>
      <c r="E87" s="12">
        <f>IFERROR(IF(ההלוואה_לא_שולמה*ההלוואה_תקינה,תשלום_חודשי,0), 0)</f>
        <v>5995.5052515275229</v>
      </c>
      <c r="F87" s="12">
        <f>IFERROR(IF(ההלוואה_לא_שולמה*ההלוואה_תקינה,קרן,0), 0)</f>
        <v>1411.4577358564245</v>
      </c>
      <c r="G87" s="12">
        <f>IFERROR(IF(ההלוואה_לא_שולמה*ההלוואה_תקינה,סכום_ריבית,0), 0)</f>
        <v>4584.0475156710991</v>
      </c>
      <c r="H87" s="12">
        <f>IFERROR(IF(ההלוואה_לא_שולמה*ההלוואה_תקינה,יתרת_סגירה,0), 0)</f>
        <v>915398.0453983664</v>
      </c>
    </row>
    <row r="88" spans="2:8" ht="20.100000000000001" customHeight="1" x14ac:dyDescent="0.2">
      <c r="B88" s="7">
        <f>IFERROR(IF(ההלוואה_לא_שולמה*ההלוואה_תקינה,מספר_תשלום,""), "")</f>
        <v>72</v>
      </c>
      <c r="C88" s="8">
        <f>IFERROR(IF(ההלוואה_לא_שולמה*ההלוואה_תקינה,תאריך_תשלום,תאריך_התחלה_של_הלוואה), תאריך_התחלה_של_הלוואה)</f>
        <v>2196</v>
      </c>
      <c r="D88" s="12">
        <f>IFERROR(IF(ההלוואה_לא_שולמה*ההלוואה_תקינה,ערך_הלוואה,""), "")</f>
        <v>915398.0453983664</v>
      </c>
      <c r="E88" s="12">
        <f>IFERROR(IF(ההלוואה_לא_שולמה*ההלוואה_תקינה,תשלום_חודשי,0), 0)</f>
        <v>5995.5052515275229</v>
      </c>
      <c r="F88" s="12">
        <f>IFERROR(IF(ההלוואה_לא_שולמה*ההלוואה_תקינה,קרן,0), 0)</f>
        <v>1418.5150245357067</v>
      </c>
      <c r="G88" s="12">
        <f>IFERROR(IF(ההלוואה_לא_שולמה*ההלוואה_תקינה,סכום_ריבית,0), 0)</f>
        <v>4576.9902269918157</v>
      </c>
      <c r="H88" s="12">
        <f>IFERROR(IF(ההלוואה_לא_שולמה*ההלוואה_תקינה,יתרת_סגירה,0), 0)</f>
        <v>913979.53037383093</v>
      </c>
    </row>
    <row r="89" spans="2:8" ht="20.100000000000001" customHeight="1" x14ac:dyDescent="0.2">
      <c r="B89" s="7">
        <f>IFERROR(IF(ההלוואה_לא_שולמה*ההלוואה_תקינה,מספר_תשלום,""), "")</f>
        <v>73</v>
      </c>
      <c r="C89" s="8">
        <f>IFERROR(IF(ההלוואה_לא_שולמה*ההלוואה_תקינה,תאריך_תשלום,תאריך_התחלה_של_הלוואה), תאריך_התחלה_של_הלוואה)</f>
        <v>2227</v>
      </c>
      <c r="D89" s="12">
        <f>IFERROR(IF(ההלוואה_לא_שולמה*ההלוואה_תקינה,ערך_הלוואה,""), "")</f>
        <v>913979.53037383093</v>
      </c>
      <c r="E89" s="12">
        <f>IFERROR(IF(ההלוואה_לא_שולמה*ההלוואה_תקינה,תשלום_חודשי,0), 0)</f>
        <v>5995.5052515275229</v>
      </c>
      <c r="F89" s="12">
        <f>IFERROR(IF(ההלוואה_לא_שולמה*ההלוואה_תקינה,קרן,0), 0)</f>
        <v>1425.6075996583852</v>
      </c>
      <c r="G89" s="12">
        <f>IFERROR(IF(ההלוואה_לא_שולמה*ההלוואה_תקינה,סכום_ריבית,0), 0)</f>
        <v>4569.8976518691379</v>
      </c>
      <c r="H89" s="12">
        <f>IFERROR(IF(ההלוואה_לא_שולמה*ההלוואה_תקינה,יתרת_סגירה,0), 0)</f>
        <v>912553.92277417239</v>
      </c>
    </row>
    <row r="90" spans="2:8" ht="20.100000000000001" customHeight="1" x14ac:dyDescent="0.2">
      <c r="B90" s="7">
        <f>IFERROR(IF(ההלוואה_לא_שולמה*ההלוואה_תקינה,מספר_תשלום,""), "")</f>
        <v>74</v>
      </c>
      <c r="C90" s="8">
        <f>IFERROR(IF(ההלוואה_לא_שולמה*ההלוואה_תקינה,תאריך_תשלום,תאריך_התחלה_של_הלוואה), תאריך_התחלה_של_הלוואה)</f>
        <v>2255</v>
      </c>
      <c r="D90" s="12">
        <f>IFERROR(IF(ההלוואה_לא_שולמה*ההלוואה_תקינה,ערך_הלוואה,""), "")</f>
        <v>912553.92277417239</v>
      </c>
      <c r="E90" s="12">
        <f>IFERROR(IF(ההלוואה_לא_שולמה*ההלוואה_תקינה,תשלום_חודשי,0), 0)</f>
        <v>5995.5052515275229</v>
      </c>
      <c r="F90" s="12">
        <f>IFERROR(IF(ההלוואה_לא_שולמה*ההלוואה_תקינה,קרן,0), 0)</f>
        <v>1432.7356376566772</v>
      </c>
      <c r="G90" s="12">
        <f>IFERROR(IF(ההלוואה_לא_שולמה*ההלוואה_תקינה,סכום_ריבית,0), 0)</f>
        <v>4562.7696138708461</v>
      </c>
      <c r="H90" s="12">
        <f>IFERROR(IF(ההלוואה_לא_שולמה*ההלוואה_תקינה,יתרת_סגירה,0), 0)</f>
        <v>911121.18713651597</v>
      </c>
    </row>
    <row r="91" spans="2:8" ht="20.100000000000001" customHeight="1" x14ac:dyDescent="0.2">
      <c r="B91" s="7">
        <f>IFERROR(IF(ההלוואה_לא_שולמה*ההלוואה_תקינה,מספר_תשלום,""), "")</f>
        <v>75</v>
      </c>
      <c r="C91" s="8">
        <f>IFERROR(IF(ההלוואה_לא_שולמה*ההלוואה_תקינה,תאריך_תשלום,תאריך_התחלה_של_הלוואה), תאריך_התחלה_של_הלוואה)</f>
        <v>2286</v>
      </c>
      <c r="D91" s="12">
        <f>IFERROR(IF(ההלוואה_לא_שולמה*ההלוואה_תקינה,ערך_הלוואה,""), "")</f>
        <v>911121.18713651597</v>
      </c>
      <c r="E91" s="12">
        <f>IFERROR(IF(ההלוואה_לא_שולמה*ההלוואה_תקינה,תשלום_חודשי,0), 0)</f>
        <v>5995.5052515275229</v>
      </c>
      <c r="F91" s="12">
        <f>IFERROR(IF(ההלוואה_לא_שולמה*ההלוואה_תקינה,קרן,0), 0)</f>
        <v>1439.8993158449605</v>
      </c>
      <c r="G91" s="12">
        <f>IFERROR(IF(ההלוואה_לא_שולמה*ההלוואה_תקינה,סכום_ריבית,0), 0)</f>
        <v>4555.6059356825626</v>
      </c>
      <c r="H91" s="12">
        <f>IFERROR(IF(ההלוואה_לא_שולמה*ההלוואה_תקינה,יתרת_סגירה,0), 0)</f>
        <v>909681.28782067099</v>
      </c>
    </row>
    <row r="92" spans="2:8" ht="20.100000000000001" customHeight="1" x14ac:dyDescent="0.2">
      <c r="B92" s="7">
        <f>IFERROR(IF(ההלוואה_לא_שולמה*ההלוואה_תקינה,מספר_תשלום,""), "")</f>
        <v>76</v>
      </c>
      <c r="C92" s="8">
        <f>IFERROR(IF(ההלוואה_לא_שולמה*ההלוואה_תקינה,תאריך_תשלום,תאריך_התחלה_של_הלוואה), תאריך_התחלה_של_הלוואה)</f>
        <v>2316</v>
      </c>
      <c r="D92" s="12">
        <f>IFERROR(IF(ההלוואה_לא_שולמה*ההלוואה_תקינה,ערך_הלוואה,""), "")</f>
        <v>909681.28782067099</v>
      </c>
      <c r="E92" s="12">
        <f>IFERROR(IF(ההלוואה_לא_שולמה*ההלוואה_תקינה,תשלום_חודשי,0), 0)</f>
        <v>5995.5052515275229</v>
      </c>
      <c r="F92" s="12">
        <f>IFERROR(IF(ההלוואה_לא_שולמה*ההלוואה_תקינה,קרן,0), 0)</f>
        <v>1447.0988124241856</v>
      </c>
      <c r="G92" s="12">
        <f>IFERROR(IF(ההלוואה_לא_שולמה*ההלוואה_תקינה,סכום_ריבית,0), 0)</f>
        <v>4548.406439103338</v>
      </c>
      <c r="H92" s="12">
        <f>IFERROR(IF(ההלוואה_לא_שולמה*ההלוואה_תקינה,יתרת_סגירה,0), 0)</f>
        <v>908234.18900824687</v>
      </c>
    </row>
    <row r="93" spans="2:8" ht="20.100000000000001" customHeight="1" x14ac:dyDescent="0.2">
      <c r="B93" s="7">
        <f>IFERROR(IF(ההלוואה_לא_שולמה*ההלוואה_תקינה,מספר_תשלום,""), "")</f>
        <v>77</v>
      </c>
      <c r="C93" s="8">
        <f>IFERROR(IF(ההלוואה_לא_שולמה*ההלוואה_תקינה,תאריך_תשלום,תאריך_התחלה_של_הלוואה), תאריך_התחלה_של_הלוואה)</f>
        <v>2347</v>
      </c>
      <c r="D93" s="12">
        <f>IFERROR(IF(ההלוואה_לא_שולמה*ההלוואה_תקינה,ערך_הלוואה,""), "")</f>
        <v>908234.18900824687</v>
      </c>
      <c r="E93" s="12">
        <f>IFERROR(IF(ההלוואה_לא_שולמה*ההלוואה_תקינה,תשלום_חודשי,0), 0)</f>
        <v>5995.5052515275229</v>
      </c>
      <c r="F93" s="12">
        <f>IFERROR(IF(ההלוואה_לא_שולמה*ההלוואה_תקינה,קרן,0), 0)</f>
        <v>1454.3343064863061</v>
      </c>
      <c r="G93" s="12">
        <f>IFERROR(IF(ההלוואה_לא_שולמה*ההלוואה_תקינה,סכום_ריבית,0), 0)</f>
        <v>4541.1709450412172</v>
      </c>
      <c r="H93" s="12">
        <f>IFERROR(IF(ההלוואה_לא_שולמה*ההלוואה_תקינה,יתרת_סגירה,0), 0)</f>
        <v>906779.85470176069</v>
      </c>
    </row>
    <row r="94" spans="2:8" ht="20.100000000000001" customHeight="1" x14ac:dyDescent="0.2">
      <c r="B94" s="7">
        <f>IFERROR(IF(ההלוואה_לא_שולמה*ההלוואה_תקינה,מספר_תשלום,""), "")</f>
        <v>78</v>
      </c>
      <c r="C94" s="8">
        <f>IFERROR(IF(ההלוואה_לא_שולמה*ההלוואה_תקינה,תאריך_תשלום,תאריך_התחלה_של_הלוואה), תאריך_התחלה_של_הלוואה)</f>
        <v>2377</v>
      </c>
      <c r="D94" s="12">
        <f>IFERROR(IF(ההלוואה_לא_שולמה*ההלוואה_תקינה,ערך_הלוואה,""), "")</f>
        <v>906779.85470176069</v>
      </c>
      <c r="E94" s="12">
        <f>IFERROR(IF(ההלוואה_לא_שולמה*ההלוואה_תקינה,תשלום_חודשי,0), 0)</f>
        <v>5995.5052515275229</v>
      </c>
      <c r="F94" s="12">
        <f>IFERROR(IF(ההלוואה_לא_שולמה*ההלוואה_תקינה,קרן,0), 0)</f>
        <v>1461.6059780187381</v>
      </c>
      <c r="G94" s="12">
        <f>IFERROR(IF(ההלוואה_לא_שולמה*ההלוואה_תקינה,סכום_ריבית,0), 0)</f>
        <v>4533.8992735087859</v>
      </c>
      <c r="H94" s="12">
        <f>IFERROR(IF(ההלוואה_לא_שולמה*ההלוואה_תקינה,יתרת_סגירה,0), 0)</f>
        <v>905318.24872374197</v>
      </c>
    </row>
    <row r="95" spans="2:8" ht="20.100000000000001" customHeight="1" x14ac:dyDescent="0.2">
      <c r="B95" s="7">
        <f>IFERROR(IF(ההלוואה_לא_שולמה*ההלוואה_תקינה,מספר_תשלום,""), "")</f>
        <v>79</v>
      </c>
      <c r="C95" s="8">
        <f>IFERROR(IF(ההלוואה_לא_שולמה*ההלוואה_תקינה,תאריך_תשלום,תאריך_התחלה_של_הלוואה), תאריך_התחלה_של_הלוואה)</f>
        <v>2408</v>
      </c>
      <c r="D95" s="12">
        <f>IFERROR(IF(ההלוואה_לא_שולמה*ההלוואה_תקינה,ערך_הלוואה,""), "")</f>
        <v>905318.24872374197</v>
      </c>
      <c r="E95" s="12">
        <f>IFERROR(IF(ההלוואה_לא_שולמה*ההלוואה_תקינה,תשלום_חודשי,0), 0)</f>
        <v>5995.5052515275229</v>
      </c>
      <c r="F95" s="12">
        <f>IFERROR(IF(ההלוואה_לא_שולמה*ההלוואה_תקינה,קרן,0), 0)</f>
        <v>1468.9140079088315</v>
      </c>
      <c r="G95" s="12">
        <f>IFERROR(IF(ההלוואה_לא_שולמה*ההלוואה_תקינה,סכום_ריבית,0), 0)</f>
        <v>4526.5912436186918</v>
      </c>
      <c r="H95" s="12">
        <f>IFERROR(IF(ההלוואה_לא_שולמה*ההלוואה_תקינה,יתרת_סגירה,0), 0)</f>
        <v>903849.33471583307</v>
      </c>
    </row>
    <row r="96" spans="2:8" ht="20.100000000000001" customHeight="1" x14ac:dyDescent="0.2">
      <c r="B96" s="7">
        <f>IFERROR(IF(ההלוואה_לא_שולמה*ההלוואה_תקינה,מספר_תשלום,""), "")</f>
        <v>80</v>
      </c>
      <c r="C96" s="8">
        <f>IFERROR(IF(ההלוואה_לא_שולמה*ההלוואה_תקינה,תאריך_תשלום,תאריך_התחלה_של_הלוואה), תאריך_התחלה_של_הלוואה)</f>
        <v>2439</v>
      </c>
      <c r="D96" s="12">
        <f>IFERROR(IF(ההלוואה_לא_שולמה*ההלוואה_תקינה,ערך_הלוואה,""), "")</f>
        <v>903849.33471583307</v>
      </c>
      <c r="E96" s="12">
        <f>IFERROR(IF(ההלוואה_לא_שולמה*ההלוואה_תקינה,תשלום_חודשי,0), 0)</f>
        <v>5995.5052515275229</v>
      </c>
      <c r="F96" s="12">
        <f>IFERROR(IF(ההלוואה_לא_שולמה*ההלוואה_תקינה,קרן,0), 0)</f>
        <v>1476.2585779483759</v>
      </c>
      <c r="G96" s="12">
        <f>IFERROR(IF(ההלוואה_לא_שולמה*ההלוואה_תקינה,סכום_ריבית,0), 0)</f>
        <v>4519.2466735791468</v>
      </c>
      <c r="H96" s="12">
        <f>IFERROR(IF(ההלוואה_לא_שולמה*ההלוואה_תקינה,יתרת_סגירה,0), 0)</f>
        <v>902373.07613788475</v>
      </c>
    </row>
    <row r="97" spans="2:8" ht="20.100000000000001" customHeight="1" x14ac:dyDescent="0.2">
      <c r="B97" s="7">
        <f>IFERROR(IF(ההלוואה_לא_שולמה*ההלוואה_תקינה,מספר_תשלום,""), "")</f>
        <v>81</v>
      </c>
      <c r="C97" s="8">
        <f>IFERROR(IF(ההלוואה_לא_שולמה*ההלוואה_תקינה,תאריך_תשלום,תאריך_התחלה_של_הלוואה), תאריך_התחלה_של_הלוואה)</f>
        <v>2469</v>
      </c>
      <c r="D97" s="12">
        <f>IFERROR(IF(ההלוואה_לא_שולמה*ההלוואה_תקינה,ערך_הלוואה,""), "")</f>
        <v>902373.07613788475</v>
      </c>
      <c r="E97" s="12">
        <f>IFERROR(IF(ההלוואה_לא_שולמה*ההלוואה_תקינה,תשלום_חודשי,0), 0)</f>
        <v>5995.5052515275229</v>
      </c>
      <c r="F97" s="12">
        <f>IFERROR(IF(ההלוואה_לא_שולמה*ההלוואה_תקינה,קרן,0), 0)</f>
        <v>1483.6398708381175</v>
      </c>
      <c r="G97" s="12">
        <f>IFERROR(IF(ההלוואה_לא_שולמה*ההלוואה_תקינה,סכום_ריבית,0), 0)</f>
        <v>4511.8653806894063</v>
      </c>
      <c r="H97" s="12">
        <f>IFERROR(IF(ההלוואה_לא_שולמה*ההלוואה_תקינה,יתרת_סגירה,0), 0)</f>
        <v>900889.43626704672</v>
      </c>
    </row>
    <row r="98" spans="2:8" ht="20.100000000000001" customHeight="1" x14ac:dyDescent="0.2">
      <c r="B98" s="7">
        <f>IFERROR(IF(ההלוואה_לא_שולמה*ההלוואה_תקינה,מספר_תשלום,""), "")</f>
        <v>82</v>
      </c>
      <c r="C98" s="8">
        <f>IFERROR(IF(ההלוואה_לא_שולמה*ההלוואה_תקינה,תאריך_תשלום,תאריך_התחלה_של_הלוואה), תאריך_התחלה_של_הלוואה)</f>
        <v>2500</v>
      </c>
      <c r="D98" s="12">
        <f>IFERROR(IF(ההלוואה_לא_שולמה*ההלוואה_תקינה,ערך_הלוואה,""), "")</f>
        <v>900889.43626704672</v>
      </c>
      <c r="E98" s="12">
        <f>IFERROR(IF(ההלוואה_לא_שולמה*ההלוואה_תקינה,תשלום_חודשי,0), 0)</f>
        <v>5995.5052515275229</v>
      </c>
      <c r="F98" s="12">
        <f>IFERROR(IF(ההלוואה_לא_שולמה*ההלוואה_תקינה,קרן,0), 0)</f>
        <v>1491.0580701923079</v>
      </c>
      <c r="G98" s="12">
        <f>IFERROR(IF(ההלוואה_לא_שולמה*ההלוואה_תקינה,סכום_ריבית,0), 0)</f>
        <v>4504.4471813352147</v>
      </c>
      <c r="H98" s="12">
        <f>IFERROR(IF(ההלוואה_לא_שולמה*ההלוואה_תקינה,יתרת_סגירה,0), 0)</f>
        <v>899398.37819685449</v>
      </c>
    </row>
    <row r="99" spans="2:8" ht="20.100000000000001" customHeight="1" x14ac:dyDescent="0.2">
      <c r="B99" s="7">
        <f>IFERROR(IF(ההלוואה_לא_שולמה*ההלוואה_תקינה,מספר_תשלום,""), "")</f>
        <v>83</v>
      </c>
      <c r="C99" s="8">
        <f>IFERROR(IF(ההלוואה_לא_שולמה*ההלוואה_תקינה,תאריך_תשלום,תאריך_התחלה_של_הלוואה), תאריך_התחלה_של_הלוואה)</f>
        <v>2530</v>
      </c>
      <c r="D99" s="12">
        <f>IFERROR(IF(ההלוואה_לא_שולמה*ההלוואה_תקינה,ערך_הלוואה,""), "")</f>
        <v>899398.37819685449</v>
      </c>
      <c r="E99" s="12">
        <f>IFERROR(IF(ההלוואה_לא_שולמה*ההלוואה_תקינה,תשלום_חודשי,0), 0)</f>
        <v>5995.5052515275229</v>
      </c>
      <c r="F99" s="12">
        <f>IFERROR(IF(ההלוואה_לא_שולמה*ההלוואה_תקינה,קרן,0), 0)</f>
        <v>1498.5133605432698</v>
      </c>
      <c r="G99" s="12">
        <f>IFERROR(IF(ההלוואה_לא_שולמה*ההלוואה_תקינה,סכום_ריבית,0), 0)</f>
        <v>4496.9918909842527</v>
      </c>
      <c r="H99" s="12">
        <f>IFERROR(IF(ההלוואה_לא_שולמה*ההלוואה_תקינה,יתרת_סגירה,0), 0)</f>
        <v>897899.8648363112</v>
      </c>
    </row>
    <row r="100" spans="2:8" ht="20.100000000000001" customHeight="1" x14ac:dyDescent="0.2">
      <c r="B100" s="7">
        <f>IFERROR(IF(ההלוואה_לא_שולמה*ההלוואה_תקינה,מספר_תשלום,""), "")</f>
        <v>84</v>
      </c>
      <c r="C100" s="8">
        <f>IFERROR(IF(ההלוואה_לא_שולמה*ההלוואה_תקינה,תאריך_תשלום,תאריך_התחלה_של_הלוואה), תאריך_התחלה_של_הלוואה)</f>
        <v>2561</v>
      </c>
      <c r="D100" s="12">
        <f>IFERROR(IF(ההלוואה_לא_שולמה*ההלוואה_תקינה,ערך_הלוואה,""), "")</f>
        <v>897899.8648363112</v>
      </c>
      <c r="E100" s="12">
        <f>IFERROR(IF(ההלוואה_לא_שולמה*ההלוואה_תקינה,תשלום_חודשי,0), 0)</f>
        <v>5995.5052515275229</v>
      </c>
      <c r="F100" s="12">
        <f>IFERROR(IF(ההלוואה_לא_שולמה*ההלוואה_תקינה,קרן,0), 0)</f>
        <v>1506.0059273459863</v>
      </c>
      <c r="G100" s="12">
        <f>IFERROR(IF(ההלוואה_לא_שולמה*ההלוואה_תקינה,סכום_ריבית,0), 0)</f>
        <v>4489.4993241815373</v>
      </c>
      <c r="H100" s="12">
        <f>IFERROR(IF(ההלוואה_לא_שולמה*ההלוואה_תקינה,יתרת_סגירה,0), 0)</f>
        <v>896393.85890896549</v>
      </c>
    </row>
    <row r="101" spans="2:8" ht="20.100000000000001" customHeight="1" x14ac:dyDescent="0.2">
      <c r="B101" s="7">
        <f>IFERROR(IF(ההלוואה_לא_שולמה*ההלוואה_תקינה,מספר_תשלום,""), "")</f>
        <v>85</v>
      </c>
      <c r="C101" s="8">
        <f>IFERROR(IF(ההלוואה_לא_שולמה*ההלוואה_תקינה,תאריך_תשלום,תאריך_התחלה_של_הלוואה), תאריך_התחלה_של_הלוואה)</f>
        <v>2592</v>
      </c>
      <c r="D101" s="12">
        <f>IFERROR(IF(ההלוואה_לא_שולמה*ההלוואה_תקינה,ערך_הלוואה,""), "")</f>
        <v>896393.85890896549</v>
      </c>
      <c r="E101" s="12">
        <f>IFERROR(IF(ההלוואה_לא_שולמה*ההלוואה_תקינה,תשלום_חודשי,0), 0)</f>
        <v>5995.5052515275229</v>
      </c>
      <c r="F101" s="12">
        <f>IFERROR(IF(ההלוואה_לא_שולמה*ההלוואה_תקינה,קרן,0), 0)</f>
        <v>1513.5359569827158</v>
      </c>
      <c r="G101" s="12">
        <f>IFERROR(IF(ההלוואה_לא_שולמה*ההלוואה_תקינה,סכום_ריבית,0), 0)</f>
        <v>4481.9692945448069</v>
      </c>
      <c r="H101" s="12">
        <f>IFERROR(IF(ההלוואה_לא_שולמה*ההלוואה_תקינה,יתרת_סגירה,0), 0)</f>
        <v>894880.32295198273</v>
      </c>
    </row>
    <row r="102" spans="2:8" ht="20.100000000000001" customHeight="1" x14ac:dyDescent="0.2">
      <c r="B102" s="7">
        <f>IFERROR(IF(ההלוואה_לא_שולמה*ההלוואה_תקינה,מספר_תשלום,""), "")</f>
        <v>86</v>
      </c>
      <c r="C102" s="8">
        <f>IFERROR(IF(ההלוואה_לא_שולמה*ההלוואה_תקינה,תאריך_תשלום,תאריך_התחלה_של_הלוואה), תאריך_התחלה_של_הלוואה)</f>
        <v>2620</v>
      </c>
      <c r="D102" s="12">
        <f>IFERROR(IF(ההלוואה_לא_שולמה*ההלוואה_תקינה,ערך_הלוואה,""), "")</f>
        <v>894880.32295198273</v>
      </c>
      <c r="E102" s="12">
        <f>IFERROR(IF(ההלוואה_לא_שולמה*ההלוואה_תקינה,תשלום_חודשי,0), 0)</f>
        <v>5995.5052515275229</v>
      </c>
      <c r="F102" s="12">
        <f>IFERROR(IF(ההלוואה_לא_שולמה*ההלוואה_תקינה,קרן,0), 0)</f>
        <v>1521.1036367676295</v>
      </c>
      <c r="G102" s="12">
        <f>IFERROR(IF(ההלוואה_לא_שולמה*ההלוואה_תקינה,סכום_ריבית,0), 0)</f>
        <v>4474.4016147598941</v>
      </c>
      <c r="H102" s="12">
        <f>IFERROR(IF(ההלוואה_לא_שולמה*ההלוואה_תקינה,יתרת_סגירה,0), 0)</f>
        <v>893359.21931521525</v>
      </c>
    </row>
    <row r="103" spans="2:8" ht="20.100000000000001" customHeight="1" x14ac:dyDescent="0.2">
      <c r="B103" s="7">
        <f>IFERROR(IF(ההלוואה_לא_שולמה*ההלוואה_תקינה,מספר_תשלום,""), "")</f>
        <v>87</v>
      </c>
      <c r="C103" s="8">
        <f>IFERROR(IF(ההלוואה_לא_שולמה*ההלוואה_תקינה,תאריך_תשלום,תאריך_התחלה_של_הלוואה), תאריך_התחלה_של_הלוואה)</f>
        <v>2651</v>
      </c>
      <c r="D103" s="12">
        <f>IFERROR(IF(ההלוואה_לא_שולמה*ההלוואה_תקינה,ערך_הלוואה,""), "")</f>
        <v>893359.21931521525</v>
      </c>
      <c r="E103" s="12">
        <f>IFERROR(IF(ההלוואה_לא_שולמה*ההלוואה_תקינה,תשלום_חודשי,0), 0)</f>
        <v>5995.5052515275229</v>
      </c>
      <c r="F103" s="12">
        <f>IFERROR(IF(ההלוואה_לא_שולמה*ההלוואה_תקינה,קרן,0), 0)</f>
        <v>1528.7091549514678</v>
      </c>
      <c r="G103" s="12">
        <f>IFERROR(IF(ההלוואה_לא_שולמה*ההלוואה_תקינה,סכום_ריבית,0), 0)</f>
        <v>4466.7960965760558</v>
      </c>
      <c r="H103" s="12">
        <f>IFERROR(IF(ההלוואה_לא_שולמה*ההלוואה_תקינה,יתרת_סגירה,0), 0)</f>
        <v>891830.51016026398</v>
      </c>
    </row>
    <row r="104" spans="2:8" ht="20.100000000000001" customHeight="1" x14ac:dyDescent="0.2">
      <c r="B104" s="7">
        <f>IFERROR(IF(ההלוואה_לא_שולמה*ההלוואה_תקינה,מספר_תשלום,""), "")</f>
        <v>88</v>
      </c>
      <c r="C104" s="8">
        <f>IFERROR(IF(ההלוואה_לא_שולמה*ההלוואה_תקינה,תאריך_תשלום,תאריך_התחלה_של_הלוואה), תאריך_התחלה_של_הלוואה)</f>
        <v>2681</v>
      </c>
      <c r="D104" s="12">
        <f>IFERROR(IF(ההלוואה_לא_שולמה*ההלוואה_תקינה,ערך_הלוואה,""), "")</f>
        <v>891830.51016026398</v>
      </c>
      <c r="E104" s="12">
        <f>IFERROR(IF(ההלוואה_לא_שולמה*ההלוואה_תקינה,תשלום_חודשי,0), 0)</f>
        <v>5995.5052515275229</v>
      </c>
      <c r="F104" s="12">
        <f>IFERROR(IF(ההלוואה_לא_שולמה*ההלוואה_תקינה,קרן,0), 0)</f>
        <v>1536.3527007262248</v>
      </c>
      <c r="G104" s="12">
        <f>IFERROR(IF(ההלוואה_לא_שולמה*ההלוואה_תקינה,סכום_ריבית,0), 0)</f>
        <v>4459.1525508012983</v>
      </c>
      <c r="H104" s="12">
        <f>IFERROR(IF(ההלוואה_לא_שולמה*ההלוואה_תקינה,יתרת_סגירה,0), 0)</f>
        <v>890294.15745953762</v>
      </c>
    </row>
    <row r="105" spans="2:8" ht="20.100000000000001" customHeight="1" x14ac:dyDescent="0.2">
      <c r="B105" s="7">
        <f>IFERROR(IF(ההלוואה_לא_שולמה*ההלוואה_תקינה,מספר_תשלום,""), "")</f>
        <v>89</v>
      </c>
      <c r="C105" s="8">
        <f>IFERROR(IF(ההלוואה_לא_שולמה*ההלוואה_תקינה,תאריך_תשלום,תאריך_התחלה_של_הלוואה), תאריך_התחלה_של_הלוואה)</f>
        <v>2712</v>
      </c>
      <c r="D105" s="12">
        <f>IFERROR(IF(ההלוואה_לא_שולמה*ההלוואה_תקינה,ערך_הלוואה,""), "")</f>
        <v>890294.15745953762</v>
      </c>
      <c r="E105" s="12">
        <f>IFERROR(IF(ההלוואה_לא_שולמה*ההלוואה_תקינה,תשלום_חודשי,0), 0)</f>
        <v>5995.5052515275229</v>
      </c>
      <c r="F105" s="12">
        <f>IFERROR(IF(ההלוואה_לא_שולמה*ההלוואה_תקינה,קרן,0), 0)</f>
        <v>1544.0344642298562</v>
      </c>
      <c r="G105" s="12">
        <f>IFERROR(IF(ההלוואה_לא_שולמה*ההלוואה_תקינה,סכום_ריבית,0), 0)</f>
        <v>4451.4707872976669</v>
      </c>
      <c r="H105" s="12">
        <f>IFERROR(IF(ההלוואה_לא_שולמה*ההלוואה_תקינה,יתרת_סגירה,0), 0)</f>
        <v>888750.12299530779</v>
      </c>
    </row>
    <row r="106" spans="2:8" ht="20.100000000000001" customHeight="1" x14ac:dyDescent="0.2">
      <c r="B106" s="7">
        <f>IFERROR(IF(ההלוואה_לא_שולמה*ההלוואה_תקינה,מספר_תשלום,""), "")</f>
        <v>90</v>
      </c>
      <c r="C106" s="8">
        <f>IFERROR(IF(ההלוואה_לא_שולמה*ההלוואה_תקינה,תאריך_תשלום,תאריך_התחלה_של_הלוואה), תאריך_התחלה_של_הלוואה)</f>
        <v>2742</v>
      </c>
      <c r="D106" s="12">
        <f>IFERROR(IF(ההלוואה_לא_שולמה*ההלוואה_תקינה,ערך_הלוואה,""), "")</f>
        <v>888750.12299530779</v>
      </c>
      <c r="E106" s="12">
        <f>IFERROR(IF(ההלוואה_לא_שולמה*ההלוואה_תקינה,תשלום_חודשי,0), 0)</f>
        <v>5995.5052515275229</v>
      </c>
      <c r="F106" s="12">
        <f>IFERROR(IF(ההלוואה_לא_שולמה*ההלוואה_תקינה,קרן,0), 0)</f>
        <v>1551.7546365510052</v>
      </c>
      <c r="G106" s="12">
        <f>IFERROR(IF(ההלוואה_לא_שולמה*ההלוואה_תקינה,סכום_ריבית,0), 0)</f>
        <v>4443.7506149765177</v>
      </c>
      <c r="H106" s="12">
        <f>IFERROR(IF(ההלוואה_לא_שולמה*ההלוואה_תקינה,יתרת_סגירה,0), 0)</f>
        <v>887198.36835875688</v>
      </c>
    </row>
    <row r="107" spans="2:8" ht="20.100000000000001" customHeight="1" x14ac:dyDescent="0.2">
      <c r="B107" s="7">
        <f>IFERROR(IF(ההלוואה_לא_שולמה*ההלוואה_תקינה,מספר_תשלום,""), "")</f>
        <v>91</v>
      </c>
      <c r="C107" s="8">
        <f>IFERROR(IF(ההלוואה_לא_שולמה*ההלוואה_תקינה,תאריך_תשלום,תאריך_התחלה_של_הלוואה), תאריך_התחלה_של_הלוואה)</f>
        <v>2773</v>
      </c>
      <c r="D107" s="12">
        <f>IFERROR(IF(ההלוואה_לא_שולמה*ההלוואה_תקינה,ערך_הלוואה,""), "")</f>
        <v>887198.36835875688</v>
      </c>
      <c r="E107" s="12">
        <f>IFERROR(IF(ההלוואה_לא_שולמה*ההלוואה_תקינה,תשלום_חודשי,0), 0)</f>
        <v>5995.5052515275229</v>
      </c>
      <c r="F107" s="12">
        <f>IFERROR(IF(ההלוואה_לא_שולמה*ההלוואה_תקינה,קרן,0), 0)</f>
        <v>1559.5134097337607</v>
      </c>
      <c r="G107" s="12">
        <f>IFERROR(IF(ההלוואה_לא_שולמה*ההלוואה_תקינה,סכום_ריבית,0), 0)</f>
        <v>4435.9918417937624</v>
      </c>
      <c r="H107" s="12">
        <f>IFERROR(IF(ההלוואה_לא_שולמה*ההלוואה_תקינה,יתרת_סגירה,0), 0)</f>
        <v>885638.85494902323</v>
      </c>
    </row>
    <row r="108" spans="2:8" ht="20.100000000000001" customHeight="1" x14ac:dyDescent="0.2">
      <c r="B108" s="7">
        <f>IFERROR(IF(ההלוואה_לא_שולמה*ההלוואה_תקינה,מספר_תשלום,""), "")</f>
        <v>92</v>
      </c>
      <c r="C108" s="8">
        <f>IFERROR(IF(ההלוואה_לא_שולמה*ההלוואה_תקינה,תאריך_תשלום,תאריך_התחלה_של_הלוואה), תאריך_התחלה_של_הלוואה)</f>
        <v>2804</v>
      </c>
      <c r="D108" s="12">
        <f>IFERROR(IF(ההלוואה_לא_שולמה*ההלוואה_תקינה,ערך_הלוואה,""), "")</f>
        <v>885638.85494902323</v>
      </c>
      <c r="E108" s="12">
        <f>IFERROR(IF(ההלוואה_לא_שולמה*ההלוואה_תקינה,תשלום_חודשי,0), 0)</f>
        <v>5995.5052515275229</v>
      </c>
      <c r="F108" s="12">
        <f>IFERROR(IF(ההלוואה_לא_שולמה*ההלוואה_תקינה,קרן,0), 0)</f>
        <v>1567.3109767824292</v>
      </c>
      <c r="G108" s="12">
        <f>IFERROR(IF(ההלוואה_לא_שולמה*ההלוואה_תקינה,סכום_ריבית,0), 0)</f>
        <v>4428.1942747450939</v>
      </c>
      <c r="H108" s="12">
        <f>IFERROR(IF(ההלוואה_לא_שולמה*ההלוואה_תקינה,יתרת_סגירה,0), 0)</f>
        <v>884071.54397224088</v>
      </c>
    </row>
    <row r="109" spans="2:8" ht="20.100000000000001" customHeight="1" x14ac:dyDescent="0.2">
      <c r="B109" s="7">
        <f>IFERROR(IF(ההלוואה_לא_שולמה*ההלוואה_תקינה,מספר_תשלום,""), "")</f>
        <v>93</v>
      </c>
      <c r="C109" s="8">
        <f>IFERROR(IF(ההלוואה_לא_שולמה*ההלוואה_תקינה,תאריך_תשלום,תאריך_התחלה_של_הלוואה), תאריך_התחלה_של_הלוואה)</f>
        <v>2834</v>
      </c>
      <c r="D109" s="12">
        <f>IFERROR(IF(ההלוואה_לא_שולמה*ההלוואה_תקינה,ערך_הלוואה,""), "")</f>
        <v>884071.54397224088</v>
      </c>
      <c r="E109" s="12">
        <f>IFERROR(IF(ההלוואה_לא_שולמה*ההלוואה_תקינה,תשלום_חודשי,0), 0)</f>
        <v>5995.5052515275229</v>
      </c>
      <c r="F109" s="12">
        <f>IFERROR(IF(ההלוואה_לא_שולמה*ההלוואה_תקינה,קרן,0), 0)</f>
        <v>1575.1475316663416</v>
      </c>
      <c r="G109" s="12">
        <f>IFERROR(IF(ההלוואה_לא_שולמה*ההלוואה_תקינה,סכום_ריבית,0), 0)</f>
        <v>4420.3577198611811</v>
      </c>
      <c r="H109" s="12">
        <f>IFERROR(IF(ההלוואה_לא_שולמה*ההלוואה_תקינה,יתרת_סגירה,0), 0)</f>
        <v>882496.39644057455</v>
      </c>
    </row>
    <row r="110" spans="2:8" ht="20.100000000000001" customHeight="1" x14ac:dyDescent="0.2">
      <c r="B110" s="7">
        <f>IFERROR(IF(ההלוואה_לא_שולמה*ההלוואה_תקינה,מספר_תשלום,""), "")</f>
        <v>94</v>
      </c>
      <c r="C110" s="8">
        <f>IFERROR(IF(ההלוואה_לא_שולמה*ההלוואה_תקינה,תאריך_תשלום,תאריך_התחלה_של_הלוואה), תאריך_התחלה_של_הלוואה)</f>
        <v>2865</v>
      </c>
      <c r="D110" s="12">
        <f>IFERROR(IF(ההלוואה_לא_שולמה*ההלוואה_תקינה,ערך_הלוואה,""), "")</f>
        <v>882496.39644057455</v>
      </c>
      <c r="E110" s="12">
        <f>IFERROR(IF(ההלוואה_לא_שולמה*ההלוואה_תקינה,תשלום_חודשי,0), 0)</f>
        <v>5995.5052515275229</v>
      </c>
      <c r="F110" s="12">
        <f>IFERROR(IF(ההלוואה_לא_שולמה*ההלוואה_תקינה,קרן,0), 0)</f>
        <v>1583.0232693246733</v>
      </c>
      <c r="G110" s="12">
        <f>IFERROR(IF(ההלוואה_לא_שולמה*ההלוואה_תקינה,סכום_ריבית,0), 0)</f>
        <v>4412.4819822028494</v>
      </c>
      <c r="H110" s="12">
        <f>IFERROR(IF(ההלוואה_לא_שולמה*ההלוואה_תקינה,יתרת_סגירה,0), 0)</f>
        <v>880913.3731712501</v>
      </c>
    </row>
    <row r="111" spans="2:8" ht="20.100000000000001" customHeight="1" x14ac:dyDescent="0.2">
      <c r="B111" s="7">
        <f>IFERROR(IF(ההלוואה_לא_שולמה*ההלוואה_תקינה,מספר_תשלום,""), "")</f>
        <v>95</v>
      </c>
      <c r="C111" s="8">
        <f>IFERROR(IF(ההלוואה_לא_שולמה*ההלוואה_תקינה,תאריך_תשלום,תאריך_התחלה_של_הלוואה), תאריך_התחלה_של_הלוואה)</f>
        <v>2895</v>
      </c>
      <c r="D111" s="12">
        <f>IFERROR(IF(ההלוואה_לא_שולמה*ההלוואה_תקינה,ערך_הלוואה,""), "")</f>
        <v>880913.3731712501</v>
      </c>
      <c r="E111" s="12">
        <f>IFERROR(IF(ההלוואה_לא_שולמה*ההלוואה_תקינה,תשלום_חודשי,0), 0)</f>
        <v>5995.5052515275229</v>
      </c>
      <c r="F111" s="12">
        <f>IFERROR(IF(ההלוואה_לא_שולמה*ההלוואה_תקינה,קרן,0), 0)</f>
        <v>1590.9383856712964</v>
      </c>
      <c r="G111" s="12">
        <f>IFERROR(IF(ההלוואה_לא_שולמה*ההלוואה_תקינה,סכום_ריבית,0), 0)</f>
        <v>4404.5668658562272</v>
      </c>
      <c r="H111" s="12">
        <f>IFERROR(IF(ההלוואה_לא_שולמה*ההלוואה_תקינה,יתרת_סגירה,0), 0)</f>
        <v>879322.43478557887</v>
      </c>
    </row>
    <row r="112" spans="2:8" ht="20.100000000000001" customHeight="1" x14ac:dyDescent="0.2">
      <c r="B112" s="7">
        <f>IFERROR(IF(ההלוואה_לא_שולמה*ההלוואה_תקינה,מספר_תשלום,""), "")</f>
        <v>96</v>
      </c>
      <c r="C112" s="8">
        <f>IFERROR(IF(ההלוואה_לא_שולמה*ההלוואה_תקינה,תאריך_תשלום,תאריך_התחלה_של_הלוואה), תאריך_התחלה_של_הלוואה)</f>
        <v>2926</v>
      </c>
      <c r="D112" s="12">
        <f>IFERROR(IF(ההלוואה_לא_שולמה*ההלוואה_תקינה,ערך_הלוואה,""), "")</f>
        <v>879322.43478557887</v>
      </c>
      <c r="E112" s="12">
        <f>IFERROR(IF(ההלוואה_לא_שולמה*ההלוואה_תקינה,תשלום_חודשי,0), 0)</f>
        <v>5995.5052515275229</v>
      </c>
      <c r="F112" s="12">
        <f>IFERROR(IF(ההלוואה_לא_שולמה*ההלוואה_תקינה,קרן,0), 0)</f>
        <v>1598.893077599653</v>
      </c>
      <c r="G112" s="12">
        <f>IFERROR(IF(ההלוואה_לא_שולמה*ההלוואה_תקינה,סכום_ריבית,0), 0)</f>
        <v>4396.6121739278697</v>
      </c>
      <c r="H112" s="12">
        <f>IFERROR(IF(ההלוואה_לא_שולמה*ההלוואה_תקינה,יתרת_סגירה,0), 0)</f>
        <v>877723.54170797928</v>
      </c>
    </row>
    <row r="113" spans="2:8" ht="20.100000000000001" customHeight="1" x14ac:dyDescent="0.2">
      <c r="B113" s="7">
        <f>IFERROR(IF(ההלוואה_לא_שולמה*ההלוואה_תקינה,מספר_תשלום,""), "")</f>
        <v>97</v>
      </c>
      <c r="C113" s="8">
        <f>IFERROR(IF(ההלוואה_לא_שולמה*ההלוואה_תקינה,תאריך_תשלום,תאריך_התחלה_של_הלוואה), תאריך_התחלה_של_הלוואה)</f>
        <v>2957</v>
      </c>
      <c r="D113" s="12">
        <f>IFERROR(IF(ההלוואה_לא_שולמה*ההלוואה_תקינה,ערך_הלוואה,""), "")</f>
        <v>877723.54170797928</v>
      </c>
      <c r="E113" s="12">
        <f>IFERROR(IF(ההלוואה_לא_שולמה*ההלוואה_תקינה,תשלום_חודשי,0), 0)</f>
        <v>5995.5052515275229</v>
      </c>
      <c r="F113" s="12">
        <f>IFERROR(IF(ההלוואה_לא_שולמה*ההלוואה_תקינה,קרן,0), 0)</f>
        <v>1606.8875429876514</v>
      </c>
      <c r="G113" s="12">
        <f>IFERROR(IF(ההלוואה_לא_שולמה*ההלוואה_תקינה,סכום_ריבית,0), 0)</f>
        <v>4388.6177085398713</v>
      </c>
      <c r="H113" s="12">
        <f>IFERROR(IF(ההלוואה_לא_שולמה*ההלוואה_תקינה,יתרת_סגירה,0), 0)</f>
        <v>876116.65416499169</v>
      </c>
    </row>
    <row r="114" spans="2:8" ht="20.100000000000001" customHeight="1" x14ac:dyDescent="0.2">
      <c r="B114" s="7">
        <f>IFERROR(IF(ההלוואה_לא_שולמה*ההלוואה_תקינה,מספר_תשלום,""), "")</f>
        <v>98</v>
      </c>
      <c r="C114" s="8">
        <f>IFERROR(IF(ההלוואה_לא_שולמה*ההלוואה_תקינה,תאריך_תשלום,תאריך_התחלה_של_הלוואה), תאריך_התחלה_של_הלוואה)</f>
        <v>2986</v>
      </c>
      <c r="D114" s="12">
        <f>IFERROR(IF(ההלוואה_לא_שולמה*ההלוואה_תקינה,ערך_הלוואה,""), "")</f>
        <v>876116.65416499169</v>
      </c>
      <c r="E114" s="12">
        <f>IFERROR(IF(ההלוואה_לא_שולמה*ההלוואה_תקינה,תשלום_חודשי,0), 0)</f>
        <v>5995.5052515275229</v>
      </c>
      <c r="F114" s="12">
        <f>IFERROR(IF(ההלוואה_לא_שולמה*ההלוואה_תקינה,קרן,0), 0)</f>
        <v>1614.9219807025897</v>
      </c>
      <c r="G114" s="12">
        <f>IFERROR(IF(ההלוואה_לא_שולמה*ההלוואה_תקינה,סכום_ריבית,0), 0)</f>
        <v>4380.5832708249336</v>
      </c>
      <c r="H114" s="12">
        <f>IFERROR(IF(ההלוואה_לא_שולמה*ההלוואה_תקינה,יתרת_סגירה,0), 0)</f>
        <v>874501.73218428902</v>
      </c>
    </row>
    <row r="115" spans="2:8" ht="20.100000000000001" customHeight="1" x14ac:dyDescent="0.2">
      <c r="B115" s="7">
        <f>IFERROR(IF(ההלוואה_לא_שולמה*ההלוואה_תקינה,מספר_תשלום,""), "")</f>
        <v>99</v>
      </c>
      <c r="C115" s="8">
        <f>IFERROR(IF(ההלוואה_לא_שולמה*ההלוואה_תקינה,תאריך_תשלום,תאריך_התחלה_של_הלוואה), תאריך_התחלה_של_הלוואה)</f>
        <v>3017</v>
      </c>
      <c r="D115" s="12">
        <f>IFERROR(IF(ההלוואה_לא_שולמה*ההלוואה_תקינה,ערך_הלוואה,""), "")</f>
        <v>874501.73218428902</v>
      </c>
      <c r="E115" s="12">
        <f>IFERROR(IF(ההלוואה_לא_שולמה*ההלוואה_תקינה,תשלום_חודשי,0), 0)</f>
        <v>5995.5052515275229</v>
      </c>
      <c r="F115" s="12">
        <f>IFERROR(IF(ההלוואה_לא_שולמה*ההלוואה_תקינה,קרן,0), 0)</f>
        <v>1622.9965906061022</v>
      </c>
      <c r="G115" s="12">
        <f>IFERROR(IF(ההלוואה_לא_שולמה*ההלוואה_תקינה,סכום_ריבית,0), 0)</f>
        <v>4372.5086609214204</v>
      </c>
      <c r="H115" s="12">
        <f>IFERROR(IF(ההלוואה_לא_שולמה*ההלוואה_תקינה,יתרת_סגירה,0), 0)</f>
        <v>872878.73559368309</v>
      </c>
    </row>
    <row r="116" spans="2:8" ht="20.100000000000001" customHeight="1" x14ac:dyDescent="0.2">
      <c r="B116" s="7">
        <f>IFERROR(IF(ההלוואה_לא_שולמה*ההלוואה_תקינה,מספר_תשלום,""), "")</f>
        <v>100</v>
      </c>
      <c r="C116" s="8">
        <f>IFERROR(IF(ההלוואה_לא_שולמה*ההלוואה_תקינה,תאריך_תשלום,תאריך_התחלה_של_הלוואה), תאריך_התחלה_של_הלוואה)</f>
        <v>3047</v>
      </c>
      <c r="D116" s="12">
        <f>IFERROR(IF(ההלוואה_לא_שולמה*ההלוואה_תקינה,ערך_הלוואה,""), "")</f>
        <v>872878.73559368309</v>
      </c>
      <c r="E116" s="12">
        <f>IFERROR(IF(ההלוואה_לא_שולמה*ההלוואה_תקינה,תשלום_חודשי,0), 0)</f>
        <v>5995.5052515275229</v>
      </c>
      <c r="F116" s="12">
        <f>IFERROR(IF(ההלוואה_לא_שולמה*ההלוואה_תקינה,קרן,0), 0)</f>
        <v>1631.1115735591331</v>
      </c>
      <c r="G116" s="12">
        <f>IFERROR(IF(ההלוואה_לא_שולמה*ההלוואה_תקינה,סכום_ריבית,0), 0)</f>
        <v>4364.39367796839</v>
      </c>
      <c r="H116" s="12">
        <f>IFERROR(IF(ההלוואה_לא_שולמה*ההלוואה_תקינה,יתרת_סגירה,0), 0)</f>
        <v>871247.62402012409</v>
      </c>
    </row>
    <row r="117" spans="2:8" ht="20.100000000000001" customHeight="1" x14ac:dyDescent="0.2">
      <c r="B117" s="7">
        <f>IFERROR(IF(ההלוואה_לא_שולמה*ההלוואה_תקינה,מספר_תשלום,""), "")</f>
        <v>101</v>
      </c>
      <c r="C117" s="8">
        <f>IFERROR(IF(ההלוואה_לא_שולמה*ההלוואה_תקינה,תאריך_תשלום,תאריך_התחלה_של_הלוואה), תאריך_התחלה_של_הלוואה)</f>
        <v>3078</v>
      </c>
      <c r="D117" s="12">
        <f>IFERROR(IF(ההלוואה_לא_שולמה*ההלוואה_תקינה,ערך_הלוואה,""), "")</f>
        <v>871247.62402012409</v>
      </c>
      <c r="E117" s="12">
        <f>IFERROR(IF(ההלוואה_לא_שולמה*ההלוואה_תקינה,תשלום_חודשי,0), 0)</f>
        <v>5995.5052515275229</v>
      </c>
      <c r="F117" s="12">
        <f>IFERROR(IF(ההלוואה_לא_שולמה*ההלוואה_תקינה,קרן,0), 0)</f>
        <v>1639.2671314269285</v>
      </c>
      <c r="G117" s="12">
        <f>IFERROR(IF(ההלוואה_לא_שולמה*ההלוואה_תקינה,סכום_ריבית,0), 0)</f>
        <v>4356.2381201005946</v>
      </c>
      <c r="H117" s="12">
        <f>IFERROR(IF(ההלוואה_לא_שולמה*ההלוואה_תקינה,יתרת_סגירה,0), 0)</f>
        <v>869608.35688869702</v>
      </c>
    </row>
    <row r="118" spans="2:8" ht="20.100000000000001" customHeight="1" x14ac:dyDescent="0.2">
      <c r="B118" s="7">
        <f>IFERROR(IF(ההלוואה_לא_שולמה*ההלוואה_תקינה,מספר_תשלום,""), "")</f>
        <v>102</v>
      </c>
      <c r="C118" s="8">
        <f>IFERROR(IF(ההלוואה_לא_שולמה*ההלוואה_תקינה,תאריך_תשלום,תאריך_התחלה_של_הלוואה), תאריך_התחלה_של_הלוואה)</f>
        <v>3108</v>
      </c>
      <c r="D118" s="12">
        <f>IFERROR(IF(ההלוואה_לא_שולמה*ההלוואה_תקינה,ערך_הלוואה,""), "")</f>
        <v>869608.35688869702</v>
      </c>
      <c r="E118" s="12">
        <f>IFERROR(IF(ההלוואה_לא_שולמה*ההלוואה_תקינה,תשלום_חודשי,0), 0)</f>
        <v>5995.5052515275229</v>
      </c>
      <c r="F118" s="12">
        <f>IFERROR(IF(ההלוואה_לא_שולמה*ההלוואה_תקינה,קרן,0), 0)</f>
        <v>1647.4634670840635</v>
      </c>
      <c r="G118" s="12">
        <f>IFERROR(IF(ההלוואה_לא_שולמה*ההלוואה_תקינה,סכום_ריבית,0), 0)</f>
        <v>4348.0417844434596</v>
      </c>
      <c r="H118" s="12">
        <f>IFERROR(IF(ההלוואה_לא_שולמה*ההלוואה_תקינה,יתרת_סגירה,0), 0)</f>
        <v>867960.89342161326</v>
      </c>
    </row>
    <row r="119" spans="2:8" ht="20.100000000000001" customHeight="1" x14ac:dyDescent="0.2">
      <c r="B119" s="7">
        <f>IFERROR(IF(ההלוואה_לא_שולמה*ההלוואה_תקינה,מספר_תשלום,""), "")</f>
        <v>103</v>
      </c>
      <c r="C119" s="8">
        <f>IFERROR(IF(ההלוואה_לא_שולמה*ההלוואה_תקינה,תאריך_תשלום,תאריך_התחלה_של_הלוואה), תאריך_התחלה_של_הלוואה)</f>
        <v>3139</v>
      </c>
      <c r="D119" s="12">
        <f>IFERROR(IF(ההלוואה_לא_שולמה*ההלוואה_תקינה,ערך_הלוואה,""), "")</f>
        <v>867960.89342161326</v>
      </c>
      <c r="E119" s="12">
        <f>IFERROR(IF(ההלוואה_לא_שולמה*ההלוואה_תקינה,תשלום_חודשי,0), 0)</f>
        <v>5995.5052515275229</v>
      </c>
      <c r="F119" s="12">
        <f>IFERROR(IF(ההלוואה_לא_שולמה*ההלוואה_תקינה,קרן,0), 0)</f>
        <v>1655.7007844194836</v>
      </c>
      <c r="G119" s="12">
        <f>IFERROR(IF(ההלוואה_לא_שולמה*ההלוואה_תקינה,סכום_ריבית,0), 0)</f>
        <v>4339.8044671080397</v>
      </c>
      <c r="H119" s="12">
        <f>IFERROR(IF(ההלוואה_לא_שולמה*ההלוואה_תקינה,יתרת_סגירה,0), 0)</f>
        <v>866305.19263719383</v>
      </c>
    </row>
    <row r="120" spans="2:8" ht="20.100000000000001" customHeight="1" x14ac:dyDescent="0.2">
      <c r="B120" s="7">
        <f>IFERROR(IF(ההלוואה_לא_שולמה*ההלוואה_תקינה,מספר_תשלום,""), "")</f>
        <v>104</v>
      </c>
      <c r="C120" s="8">
        <f>IFERROR(IF(ההלוואה_לא_שולמה*ההלוואה_תקינה,תאריך_תשלום,תאריך_התחלה_של_הלוואה), תאריך_התחלה_של_הלוואה)</f>
        <v>3170</v>
      </c>
      <c r="D120" s="12">
        <f>IFERROR(IF(ההלוואה_לא_שולמה*ההלוואה_תקינה,ערך_הלוואה,""), "")</f>
        <v>866305.19263719383</v>
      </c>
      <c r="E120" s="12">
        <f>IFERROR(IF(ההלוואה_לא_שולמה*ההלוואה_תקינה,תשלום_חודשי,0), 0)</f>
        <v>5995.5052515275229</v>
      </c>
      <c r="F120" s="12">
        <f>IFERROR(IF(ההלוואה_לא_שולמה*ההלוואה_תקינה,קרן,0), 0)</f>
        <v>1663.9792883415812</v>
      </c>
      <c r="G120" s="12">
        <f>IFERROR(IF(ההלוואה_לא_שולמה*ההלוואה_תקינה,סכום_ריבית,0), 0)</f>
        <v>4331.5259631859417</v>
      </c>
      <c r="H120" s="12">
        <f>IFERROR(IF(ההלוואה_לא_שולמה*ההלוואה_תקינה,יתרת_סגירה,0), 0)</f>
        <v>864641.21334885235</v>
      </c>
    </row>
    <row r="121" spans="2:8" ht="20.100000000000001" customHeight="1" x14ac:dyDescent="0.2">
      <c r="B121" s="7">
        <f>IFERROR(IF(ההלוואה_לא_שולמה*ההלוואה_תקינה,מספר_תשלום,""), "")</f>
        <v>105</v>
      </c>
      <c r="C121" s="8">
        <f>IFERROR(IF(ההלוואה_לא_שולמה*ההלוואה_תקינה,תאריך_תשלום,תאריך_התחלה_של_הלוואה), תאריך_התחלה_של_הלוואה)</f>
        <v>3200</v>
      </c>
      <c r="D121" s="12">
        <f>IFERROR(IF(ההלוואה_לא_שולמה*ההלוואה_תקינה,ערך_הלוואה,""), "")</f>
        <v>864641.21334885235</v>
      </c>
      <c r="E121" s="12">
        <f>IFERROR(IF(ההלוואה_לא_שולמה*ההלוואה_תקינה,תשלום_חודשי,0), 0)</f>
        <v>5995.5052515275229</v>
      </c>
      <c r="F121" s="12">
        <f>IFERROR(IF(ההלוואה_לא_שולמה*ההלוואה_תקינה,קרן,0), 0)</f>
        <v>1672.2991847832889</v>
      </c>
      <c r="G121" s="12">
        <f>IFERROR(IF(ההלוואה_לא_שולמה*ההלוואה_תקינה,סכום_ריבית,0), 0)</f>
        <v>4323.2060667442347</v>
      </c>
      <c r="H121" s="12">
        <f>IFERROR(IF(ההלוואה_לא_שולמה*ההלוואה_תקינה,יתרת_סגירה,0), 0)</f>
        <v>862968.91416406899</v>
      </c>
    </row>
    <row r="122" spans="2:8" ht="20.100000000000001" customHeight="1" x14ac:dyDescent="0.2">
      <c r="B122" s="7">
        <f>IFERROR(IF(ההלוואה_לא_שולמה*ההלוואה_תקינה,מספר_תשלום,""), "")</f>
        <v>106</v>
      </c>
      <c r="C122" s="8">
        <f>IFERROR(IF(ההלוואה_לא_שולמה*ההלוואה_תקינה,תאריך_תשלום,תאריך_התחלה_של_הלוואה), תאריך_התחלה_של_הלוואה)</f>
        <v>3231</v>
      </c>
      <c r="D122" s="12">
        <f>IFERROR(IF(ההלוואה_לא_שולמה*ההלוואה_תקינה,ערך_הלוואה,""), "")</f>
        <v>862968.91416406899</v>
      </c>
      <c r="E122" s="12">
        <f>IFERROR(IF(ההלוואה_לא_שולמה*ההלוואה_תקינה,תשלום_חודשי,0), 0)</f>
        <v>5995.5052515275229</v>
      </c>
      <c r="F122" s="12">
        <f>IFERROR(IF(ההלוואה_לא_שולמה*ההלוואה_תקינה,קרן,0), 0)</f>
        <v>1680.6606807072053</v>
      </c>
      <c r="G122" s="12">
        <f>IFERROR(IF(ההלוואה_לא_שולמה*ההלוואה_תקינה,סכום_ריבית,0), 0)</f>
        <v>4314.844570820318</v>
      </c>
      <c r="H122" s="12">
        <f>IFERROR(IF(ההלוואה_לא_שולמה*ההלוואה_תקינה,יתרת_סגירה,0), 0)</f>
        <v>861288.25348336203</v>
      </c>
    </row>
    <row r="123" spans="2:8" ht="20.100000000000001" customHeight="1" x14ac:dyDescent="0.2">
      <c r="B123" s="7">
        <f>IFERROR(IF(ההלוואה_לא_שולמה*ההלוואה_תקינה,מספר_תשלום,""), "")</f>
        <v>107</v>
      </c>
      <c r="C123" s="8">
        <f>IFERROR(IF(ההלוואה_לא_שולמה*ההלוואה_תקינה,תאריך_תשלום,תאריך_התחלה_של_הלוואה), תאריך_התחלה_של_הלוואה)</f>
        <v>3261</v>
      </c>
      <c r="D123" s="12">
        <f>IFERROR(IF(ההלוואה_לא_שולמה*ההלוואה_תקינה,ערך_הלוואה,""), "")</f>
        <v>861288.25348336203</v>
      </c>
      <c r="E123" s="12">
        <f>IFERROR(IF(ההלוואה_לא_שולמה*ההלוואה_תקינה,תשלום_חודשי,0), 0)</f>
        <v>5995.5052515275229</v>
      </c>
      <c r="F123" s="12">
        <f>IFERROR(IF(ההלוואה_לא_שולמה*ההלוואה_תקינה,קרן,0), 0)</f>
        <v>1689.0639841107413</v>
      </c>
      <c r="G123" s="12">
        <f>IFERROR(IF(ההלוואה_לא_שולמה*ההלוואה_תקינה,סכום_ריבית,0), 0)</f>
        <v>4306.4412674167816</v>
      </c>
      <c r="H123" s="12">
        <f>IFERROR(IF(ההלוואה_לא_שולמה*ההלוואה_תקינה,יתרת_סגירה,0), 0)</f>
        <v>859599.1894992512</v>
      </c>
    </row>
    <row r="124" spans="2:8" ht="20.100000000000001" customHeight="1" x14ac:dyDescent="0.2">
      <c r="B124" s="7">
        <f>IFERROR(IF(ההלוואה_לא_שולמה*ההלוואה_תקינה,מספר_תשלום,""), "")</f>
        <v>108</v>
      </c>
      <c r="C124" s="8">
        <f>IFERROR(IF(ההלוואה_לא_שולמה*ההלוואה_תקינה,תאריך_תשלום,תאריך_התחלה_של_הלוואה), תאריך_התחלה_של_הלוואה)</f>
        <v>3292</v>
      </c>
      <c r="D124" s="12">
        <f>IFERROR(IF(ההלוואה_לא_שולמה*ההלוואה_תקינה,ערך_הלוואה,""), "")</f>
        <v>859599.1894992512</v>
      </c>
      <c r="E124" s="12">
        <f>IFERROR(IF(ההלוואה_לא_שולמה*ההלוואה_תקינה,תשלום_חודשי,0), 0)</f>
        <v>5995.5052515275229</v>
      </c>
      <c r="F124" s="12">
        <f>IFERROR(IF(ההלוואה_לא_שולמה*ההלוואה_תקינה,קרן,0), 0)</f>
        <v>1697.509304031295</v>
      </c>
      <c r="G124" s="12">
        <f>IFERROR(IF(ההלוואה_לא_שולמה*ההלוואה_תקינה,סכום_ריבית,0), 0)</f>
        <v>4297.9959474962288</v>
      </c>
      <c r="H124" s="12">
        <f>IFERROR(IF(ההלוואה_לא_שולמה*ההלוואה_תקינה,יתרת_סגירה,0), 0)</f>
        <v>857901.68019522016</v>
      </c>
    </row>
    <row r="125" spans="2:8" ht="20.100000000000001" customHeight="1" x14ac:dyDescent="0.2">
      <c r="B125" s="7">
        <f>IFERROR(IF(ההלוואה_לא_שולמה*ההלוואה_תקינה,מספר_תשלום,""), "")</f>
        <v>109</v>
      </c>
      <c r="C125" s="8">
        <f>IFERROR(IF(ההלוואה_לא_שולמה*ההלוואה_תקינה,תאריך_תשלום,תאריך_התחלה_של_הלוואה), תאריך_התחלה_של_הלוואה)</f>
        <v>3323</v>
      </c>
      <c r="D125" s="12">
        <f>IFERROR(IF(ההלוואה_לא_שולמה*ההלוואה_תקינה,ערך_הלוואה,""), "")</f>
        <v>857901.68019522016</v>
      </c>
      <c r="E125" s="12">
        <f>IFERROR(IF(ההלוואה_לא_שולמה*ההלוואה_תקינה,תשלום_חודשי,0), 0)</f>
        <v>5995.5052515275229</v>
      </c>
      <c r="F125" s="12">
        <f>IFERROR(IF(ההלוואה_לא_שולמה*ההלוואה_תקינה,קרן,0), 0)</f>
        <v>1705.9968505514519</v>
      </c>
      <c r="G125" s="12">
        <f>IFERROR(IF(ההלוואה_לא_שולמה*ההלוואה_תקינה,סכום_ריבית,0), 0)</f>
        <v>4289.5084009760712</v>
      </c>
      <c r="H125" s="12">
        <f>IFERROR(IF(ההלוואה_לא_שולמה*ההלוואה_תקינה,יתרת_סגירה,0), 0)</f>
        <v>856195.68334466871</v>
      </c>
    </row>
    <row r="126" spans="2:8" ht="20.100000000000001" customHeight="1" x14ac:dyDescent="0.2">
      <c r="B126" s="7">
        <f>IFERROR(IF(ההלוואה_לא_שולמה*ההלוואה_תקינה,מספר_תשלום,""), "")</f>
        <v>110</v>
      </c>
      <c r="C126" s="8">
        <f>IFERROR(IF(ההלוואה_לא_שולמה*ההלוואה_תקינה,תאריך_תשלום,תאריך_התחלה_של_הלוואה), תאריך_התחלה_של_הלוואה)</f>
        <v>3351</v>
      </c>
      <c r="D126" s="12">
        <f>IFERROR(IF(ההלוואה_לא_שולמה*ההלוואה_תקינה,ערך_הלוואה,""), "")</f>
        <v>856195.68334466871</v>
      </c>
      <c r="E126" s="12">
        <f>IFERROR(IF(ההלוואה_לא_שולמה*ההלוואה_תקינה,תשלום_חודשי,0), 0)</f>
        <v>5995.5052515275229</v>
      </c>
      <c r="F126" s="12">
        <f>IFERROR(IF(ההלוואה_לא_שולמה*ההלוואה_תקינה,קרן,0), 0)</f>
        <v>1714.5268348042089</v>
      </c>
      <c r="G126" s="12">
        <f>IFERROR(IF(ההלוואה_לא_שולמה*ההלוואה_תקינה,סכום_ריבית,0), 0)</f>
        <v>4280.9784167233138</v>
      </c>
      <c r="H126" s="12">
        <f>IFERROR(IF(ההלוואה_לא_שולמה*ההלוואה_תקינה,יתרת_סגירה,0), 0)</f>
        <v>854481.15650986461</v>
      </c>
    </row>
    <row r="127" spans="2:8" ht="20.100000000000001" customHeight="1" x14ac:dyDescent="0.2">
      <c r="B127" s="7">
        <f>IFERROR(IF(ההלוואה_לא_שולמה*ההלוואה_תקינה,מספר_תשלום,""), "")</f>
        <v>111</v>
      </c>
      <c r="C127" s="8">
        <f>IFERROR(IF(ההלוואה_לא_שולמה*ההלוואה_תקינה,תאריך_תשלום,תאריך_התחלה_של_הלוואה), תאריך_התחלה_של_הלוואה)</f>
        <v>3382</v>
      </c>
      <c r="D127" s="12">
        <f>IFERROR(IF(ההלוואה_לא_שולמה*ההלוואה_תקינה,ערך_הלוואה,""), "")</f>
        <v>854481.15650986461</v>
      </c>
      <c r="E127" s="12">
        <f>IFERROR(IF(ההלוואה_לא_שולמה*ההלוואה_תקינה,תשלום_חודשי,0), 0)</f>
        <v>5995.5052515275229</v>
      </c>
      <c r="F127" s="12">
        <f>IFERROR(IF(ההלוואה_לא_שולמה*ההלוואה_תקינה,קרן,0), 0)</f>
        <v>1723.0994689782301</v>
      </c>
      <c r="G127" s="12">
        <f>IFERROR(IF(ההלוואה_לא_שולמה*ההלוואה_תקינה,סכום_ריבית,0), 0)</f>
        <v>4272.4057825492928</v>
      </c>
      <c r="H127" s="12">
        <f>IFERROR(IF(ההלוואה_לא_שולמה*ההלוואה_תקינה,יתרת_סגירה,0), 0)</f>
        <v>852758.0570408866</v>
      </c>
    </row>
    <row r="128" spans="2:8" ht="20.100000000000001" customHeight="1" x14ac:dyDescent="0.2">
      <c r="B128" s="7">
        <f>IFERROR(IF(ההלוואה_לא_שולמה*ההלוואה_תקינה,מספר_תשלום,""), "")</f>
        <v>112</v>
      </c>
      <c r="C128" s="8">
        <f>IFERROR(IF(ההלוואה_לא_שולמה*ההלוואה_תקינה,תאריך_תשלום,תאריך_התחלה_של_הלוואה), תאריך_התחלה_של_הלוואה)</f>
        <v>3412</v>
      </c>
      <c r="D128" s="12">
        <f>IFERROR(IF(ההלוואה_לא_שולמה*ההלוואה_תקינה,ערך_הלוואה,""), "")</f>
        <v>852758.0570408866</v>
      </c>
      <c r="E128" s="12">
        <f>IFERROR(IF(ההלוואה_לא_שולמה*ההלוואה_תקינה,תשלום_חודשי,0), 0)</f>
        <v>5995.5052515275229</v>
      </c>
      <c r="F128" s="12">
        <f>IFERROR(IF(ההלוואה_לא_שולמה*ההלוואה_תקינה,קרן,0), 0)</f>
        <v>1731.7149663231207</v>
      </c>
      <c r="G128" s="12">
        <f>IFERROR(IF(ההלוואה_לא_שולמה*ההלוואה_תקינה,סכום_ריבית,0), 0)</f>
        <v>4263.7902852044026</v>
      </c>
      <c r="H128" s="12">
        <f>IFERROR(IF(ההלוואה_לא_שולמה*ההלוואה_תקינה,יתרת_סגירה,0), 0)</f>
        <v>851026.34207456361</v>
      </c>
    </row>
    <row r="129" spans="2:8" ht="20.100000000000001" customHeight="1" x14ac:dyDescent="0.2">
      <c r="B129" s="7">
        <f>IFERROR(IF(ההלוואה_לא_שולמה*ההלוואה_תקינה,מספר_תשלום,""), "")</f>
        <v>113</v>
      </c>
      <c r="C129" s="8">
        <f>IFERROR(IF(ההלוואה_לא_שולמה*ההלוואה_תקינה,תאריך_תשלום,תאריך_התחלה_של_הלוואה), תאריך_התחלה_של_הלוואה)</f>
        <v>3443</v>
      </c>
      <c r="D129" s="12">
        <f>IFERROR(IF(ההלוואה_לא_שולמה*ההלוואה_תקינה,ערך_הלוואה,""), "")</f>
        <v>851026.34207456361</v>
      </c>
      <c r="E129" s="12">
        <f>IFERROR(IF(ההלוואה_לא_שולמה*ההלוואה_תקינה,תשלום_חודשי,0), 0)</f>
        <v>5995.5052515275229</v>
      </c>
      <c r="F129" s="12">
        <f>IFERROR(IF(ההלוואה_לא_שולמה*ההלוואה_תקינה,קרן,0), 0)</f>
        <v>1740.3735411547368</v>
      </c>
      <c r="G129" s="12">
        <f>IFERROR(IF(ההלוואה_לא_שולמה*ההלוואה_תקינה,סכום_ריבית,0), 0)</f>
        <v>4255.131710372787</v>
      </c>
      <c r="H129" s="12">
        <f>IFERROR(IF(ההלוואה_לא_שולמה*ההלוואה_תקינה,יתרת_סגירה,0), 0)</f>
        <v>849285.96853340848</v>
      </c>
    </row>
    <row r="130" spans="2:8" ht="20.100000000000001" customHeight="1" x14ac:dyDescent="0.2">
      <c r="B130" s="7">
        <f>IFERROR(IF(ההלוואה_לא_שולמה*ההלוואה_תקינה,מספר_תשלום,""), "")</f>
        <v>114</v>
      </c>
      <c r="C130" s="8">
        <f>IFERROR(IF(ההלוואה_לא_שולמה*ההלוואה_תקינה,תאריך_תשלום,תאריך_התחלה_של_הלוואה), תאריך_התחלה_של_הלוואה)</f>
        <v>3473</v>
      </c>
      <c r="D130" s="12">
        <f>IFERROR(IF(ההלוואה_לא_שולמה*ההלוואה_תקינה,ערך_הלוואה,""), "")</f>
        <v>849285.96853340848</v>
      </c>
      <c r="E130" s="12">
        <f>IFERROR(IF(ההלוואה_לא_שולמה*ההלוואה_תקינה,תשלום_חודשי,0), 0)</f>
        <v>5995.5052515275229</v>
      </c>
      <c r="F130" s="12">
        <f>IFERROR(IF(ההלוואה_לא_שולמה*ההלוואה_תקינה,קרן,0), 0)</f>
        <v>1749.0754088605106</v>
      </c>
      <c r="G130" s="12">
        <f>IFERROR(IF(ההלוואה_לא_שולמה*ההלוואה_תקינה,סכום_ריבית,0), 0)</f>
        <v>4246.429842667013</v>
      </c>
      <c r="H130" s="12">
        <f>IFERROR(IF(ההלוואה_לא_שולמה*ההלוואה_תקינה,יתרת_סגירה,0), 0)</f>
        <v>847536.89312454837</v>
      </c>
    </row>
    <row r="131" spans="2:8" ht="20.100000000000001" customHeight="1" x14ac:dyDescent="0.2">
      <c r="B131" s="7">
        <f>IFERROR(IF(ההלוואה_לא_שולמה*ההלוואה_תקינה,מספר_תשלום,""), "")</f>
        <v>115</v>
      </c>
      <c r="C131" s="8">
        <f>IFERROR(IF(ההלוואה_לא_שולמה*ההלוואה_תקינה,תאריך_תשלום,תאריך_התחלה_של_הלוואה), תאריך_התחלה_של_הלוואה)</f>
        <v>3504</v>
      </c>
      <c r="D131" s="12">
        <f>IFERROR(IF(ההלוואה_לא_שולמה*ההלוואה_תקינה,ערך_הלוואה,""), "")</f>
        <v>847536.89312454837</v>
      </c>
      <c r="E131" s="12">
        <f>IFERROR(IF(ההלוואה_לא_שולמה*ההלוואה_תקינה,תשלום_חודשי,0), 0)</f>
        <v>5995.5052515275229</v>
      </c>
      <c r="F131" s="12">
        <f>IFERROR(IF(ההלוואה_לא_שולמה*ההלוואה_תקינה,קרן,0), 0)</f>
        <v>1757.8207859048132</v>
      </c>
      <c r="G131" s="12">
        <f>IFERROR(IF(ההלוואה_לא_שולמה*ההלוואה_תקינה,סכום_ריבית,0), 0)</f>
        <v>4237.6844656227095</v>
      </c>
      <c r="H131" s="12">
        <f>IFERROR(IF(ההלוואה_לא_שולמה*ההלוואה_תקינה,יתרת_סגירה,0), 0)</f>
        <v>845779.0723386436</v>
      </c>
    </row>
    <row r="132" spans="2:8" ht="20.100000000000001" customHeight="1" x14ac:dyDescent="0.2">
      <c r="B132" s="7">
        <f>IFERROR(IF(ההלוואה_לא_שולמה*ההלוואה_תקינה,מספר_תשלום,""), "")</f>
        <v>116</v>
      </c>
      <c r="C132" s="8">
        <f>IFERROR(IF(ההלוואה_לא_שולמה*ההלוואה_תקינה,תאריך_תשלום,תאריך_התחלה_של_הלוואה), תאריך_התחלה_של_הלוואה)</f>
        <v>3535</v>
      </c>
      <c r="D132" s="12">
        <f>IFERROR(IF(ההלוואה_לא_שולמה*ההלוואה_תקינה,ערך_הלוואה,""), "")</f>
        <v>845779.0723386436</v>
      </c>
      <c r="E132" s="12">
        <f>IFERROR(IF(ההלוואה_לא_שולמה*ההלוואה_תקינה,תשלום_חודשי,0), 0)</f>
        <v>5995.5052515275229</v>
      </c>
      <c r="F132" s="12">
        <f>IFERROR(IF(ההלוואה_לא_שולמה*ההלוואה_תקינה,קרן,0), 0)</f>
        <v>1766.6098898343371</v>
      </c>
      <c r="G132" s="12">
        <f>IFERROR(IF(ההלוואה_לא_שולמה*ההלוואה_תקינה,סכום_ריבית,0), 0)</f>
        <v>4228.8953616931858</v>
      </c>
      <c r="H132" s="12">
        <f>IFERROR(IF(ההלוואה_לא_שולמה*ההלוואה_תקינה,יתרת_סגירה,0), 0)</f>
        <v>844012.4624488093</v>
      </c>
    </row>
    <row r="133" spans="2:8" ht="20.100000000000001" customHeight="1" x14ac:dyDescent="0.2">
      <c r="B133" s="7">
        <f>IFERROR(IF(ההלוואה_לא_שולמה*ההלוואה_תקינה,מספר_תשלום,""), "")</f>
        <v>117</v>
      </c>
      <c r="C133" s="8">
        <f>IFERROR(IF(ההלוואה_לא_שולמה*ההלוואה_תקינה,תאריך_תשלום,תאריך_התחלה_של_הלוואה), תאריך_התחלה_של_הלוואה)</f>
        <v>3565</v>
      </c>
      <c r="D133" s="12">
        <f>IFERROR(IF(ההלוואה_לא_שולמה*ההלוואה_תקינה,ערך_הלוואה,""), "")</f>
        <v>844012.4624488093</v>
      </c>
      <c r="E133" s="12">
        <f>IFERROR(IF(ההלוואה_לא_שולמה*ההלוואה_תקינה,תשלום_חודשי,0), 0)</f>
        <v>5995.5052515275229</v>
      </c>
      <c r="F133" s="12">
        <f>IFERROR(IF(ההלוואה_לא_שולמה*ההלוואה_תקינה,קרן,0), 0)</f>
        <v>1775.4429392835082</v>
      </c>
      <c r="G133" s="12">
        <f>IFERROR(IF(ההלוואה_לא_שולמה*ההלוואה_תקינה,סכום_ריבית,0), 0)</f>
        <v>4220.0623122440147</v>
      </c>
      <c r="H133" s="12">
        <f>IFERROR(IF(ההלוואה_לא_שולמה*ההלוואה_תקינה,יתרת_סגירה,0), 0)</f>
        <v>842237.01950952597</v>
      </c>
    </row>
    <row r="134" spans="2:8" ht="20.100000000000001" customHeight="1" x14ac:dyDescent="0.2">
      <c r="B134" s="7">
        <f>IFERROR(IF(ההלוואה_לא_שולמה*ההלוואה_תקינה,מספר_תשלום,""), "")</f>
        <v>118</v>
      </c>
      <c r="C134" s="8">
        <f>IFERROR(IF(ההלוואה_לא_שולמה*ההלוואה_תקינה,תאריך_תשלום,תאריך_התחלה_של_הלוואה), תאריך_התחלה_של_הלוואה)</f>
        <v>3596</v>
      </c>
      <c r="D134" s="12">
        <f>IFERROR(IF(ההלוואה_לא_שולמה*ההלוואה_תקינה,ערך_הלוואה,""), "")</f>
        <v>842237.01950952597</v>
      </c>
      <c r="E134" s="12">
        <f>IFERROR(IF(ההלוואה_לא_שולמה*ההלוואה_תקינה,תשלום_חודשי,0), 0)</f>
        <v>5995.5052515275229</v>
      </c>
      <c r="F134" s="12">
        <f>IFERROR(IF(ההלוואה_לא_שולמה*ההלוואה_תקינה,קרן,0), 0)</f>
        <v>1784.3201539799263</v>
      </c>
      <c r="G134" s="12">
        <f>IFERROR(IF(ההלוואה_לא_שולמה*ההלוואה_תקינה,סכום_ריבית,0), 0)</f>
        <v>4211.1850975475973</v>
      </c>
      <c r="H134" s="12">
        <f>IFERROR(IF(ההלוואה_לא_שולמה*ההלוואה_תקינה,יתרת_סגירה,0), 0)</f>
        <v>840452.69935554615</v>
      </c>
    </row>
    <row r="135" spans="2:8" ht="20.100000000000001" customHeight="1" x14ac:dyDescent="0.2">
      <c r="B135" s="7">
        <f>IFERROR(IF(ההלוואה_לא_שולמה*ההלוואה_תקינה,מספר_תשלום,""), "")</f>
        <v>119</v>
      </c>
      <c r="C135" s="8">
        <f>IFERROR(IF(ההלוואה_לא_שולמה*ההלוואה_תקינה,תאריך_תשלום,תאריך_התחלה_של_הלוואה), תאריך_התחלה_של_הלוואה)</f>
        <v>3626</v>
      </c>
      <c r="D135" s="12">
        <f>IFERROR(IF(ההלוואה_לא_שולמה*ההלוואה_תקינה,ערך_הלוואה,""), "")</f>
        <v>840452.69935554615</v>
      </c>
      <c r="E135" s="12">
        <f>IFERROR(IF(ההלוואה_לא_שולמה*ההלוואה_תקינה,תשלום_חודשי,0), 0)</f>
        <v>5995.5052515275229</v>
      </c>
      <c r="F135" s="12">
        <f>IFERROR(IF(ההלוואה_לא_שולמה*ההלוואה_תקינה,קרן,0), 0)</f>
        <v>1793.2417547498258</v>
      </c>
      <c r="G135" s="12">
        <f>IFERROR(IF(ההלוואה_לא_שולמה*ההלוואה_תקינה,סכום_ריבית,0), 0)</f>
        <v>4202.2634967776976</v>
      </c>
      <c r="H135" s="12">
        <f>IFERROR(IF(ההלוואה_לא_שולמה*ההלוואה_תקינה,יתרת_סגירה,0), 0)</f>
        <v>838659.45760079636</v>
      </c>
    </row>
    <row r="136" spans="2:8" ht="20.100000000000001" customHeight="1" x14ac:dyDescent="0.2">
      <c r="B136" s="7">
        <f>IFERROR(IF(ההלוואה_לא_שולמה*ההלוואה_תקינה,מספר_תשלום,""), "")</f>
        <v>120</v>
      </c>
      <c r="C136" s="8">
        <f>IFERROR(IF(ההלוואה_לא_שולמה*ההלוואה_תקינה,תאריך_תשלום,תאריך_התחלה_של_הלוואה), תאריך_התחלה_של_הלוואה)</f>
        <v>3657</v>
      </c>
      <c r="D136" s="12">
        <f>IFERROR(IF(ההלוואה_לא_שולמה*ההלוואה_תקינה,ערך_הלוואה,""), "")</f>
        <v>838659.45760079636</v>
      </c>
      <c r="E136" s="12">
        <f>IFERROR(IF(ההלוואה_לא_שולמה*ההלוואה_תקינה,תשלום_חודשי,0), 0)</f>
        <v>5995.5052515275229</v>
      </c>
      <c r="F136" s="12">
        <f>IFERROR(IF(ההלוואה_לא_שולמה*ההלוואה_תקינה,קרן,0), 0)</f>
        <v>1802.207963523575</v>
      </c>
      <c r="G136" s="12">
        <f>IFERROR(IF(ההלוואה_לא_שולמה*ההלוואה_תקינה,סכום_ריבית,0), 0)</f>
        <v>4193.2972880039479</v>
      </c>
      <c r="H136" s="12">
        <f>IFERROR(IF(ההלוואה_לא_שולמה*ההלוואה_תקינה,יתרת_סגירה,0), 0)</f>
        <v>836857.24963727279</v>
      </c>
    </row>
    <row r="137" spans="2:8" ht="20.100000000000001" customHeight="1" x14ac:dyDescent="0.2">
      <c r="B137" s="7">
        <f>IFERROR(IF(ההלוואה_לא_שולמה*ההלוואה_תקינה,מספר_תשלום,""), "")</f>
        <v>121</v>
      </c>
      <c r="C137" s="8">
        <f>IFERROR(IF(ההלוואה_לא_שולמה*ההלוואה_תקינה,תאריך_תשלום,תאריך_התחלה_של_הלוואה), תאריך_התחלה_של_הלוואה)</f>
        <v>3688</v>
      </c>
      <c r="D137" s="12">
        <f>IFERROR(IF(ההלוואה_לא_שולמה*ההלוואה_תקינה,ערך_הלוואה,""), "")</f>
        <v>836857.24963727279</v>
      </c>
      <c r="E137" s="12">
        <f>IFERROR(IF(ההלוואה_לא_שולמה*ההלוואה_תקינה,תשלום_חודשי,0), 0)</f>
        <v>5995.5052515275229</v>
      </c>
      <c r="F137" s="12">
        <f>IFERROR(IF(ההלוואה_לא_שולמה*ההלוואה_תקינה,קרן,0), 0)</f>
        <v>1811.2190033411928</v>
      </c>
      <c r="G137" s="12">
        <f>IFERROR(IF(ההלוואה_לא_שולמה*ההלוואה_תקינה,סכום_ריבית,0), 0)</f>
        <v>4184.2862481863303</v>
      </c>
      <c r="H137" s="12">
        <f>IFERROR(IF(ההלוואה_לא_שולמה*ההלוואה_תקינה,יתרת_סגירה,0), 0)</f>
        <v>835046.03063393175</v>
      </c>
    </row>
    <row r="138" spans="2:8" ht="20.100000000000001" customHeight="1" x14ac:dyDescent="0.2">
      <c r="B138" s="7">
        <f>IFERROR(IF(ההלוואה_לא_שולמה*ההלוואה_תקינה,מספר_תשלום,""), "")</f>
        <v>122</v>
      </c>
      <c r="C138" s="8">
        <f>IFERROR(IF(ההלוואה_לא_שולמה*ההלוואה_תקינה,תאריך_תשלום,תאריך_התחלה_של_הלוואה), תאריך_התחלה_של_הלוואה)</f>
        <v>3716</v>
      </c>
      <c r="D138" s="12">
        <f>IFERROR(IF(ההלוואה_לא_שולמה*ההלוואה_תקינה,ערך_הלוואה,""), "")</f>
        <v>835046.03063393175</v>
      </c>
      <c r="E138" s="12">
        <f>IFERROR(IF(ההלוואה_לא_שולמה*ההלוואה_תקינה,תשלום_חודשי,0), 0)</f>
        <v>5995.5052515275229</v>
      </c>
      <c r="F138" s="12">
        <f>IFERROR(IF(ההלוואה_לא_שולמה*ההלוואה_תקינה,קרן,0), 0)</f>
        <v>1820.2750983578992</v>
      </c>
      <c r="G138" s="12">
        <f>IFERROR(IF(ההלוואה_לא_שולמה*ההלוואה_תקינה,סכום_ריבית,0), 0)</f>
        <v>4175.2301531696239</v>
      </c>
      <c r="H138" s="12">
        <f>IFERROR(IF(ההלוואה_לא_שולמה*ההלוואה_תקינה,יתרת_סגירה,0), 0)</f>
        <v>833225.75553557381</v>
      </c>
    </row>
    <row r="139" spans="2:8" ht="20.100000000000001" customHeight="1" x14ac:dyDescent="0.2">
      <c r="B139" s="7">
        <f>IFERROR(IF(ההלוואה_לא_שולמה*ההלוואה_תקינה,מספר_תשלום,""), "")</f>
        <v>123</v>
      </c>
      <c r="C139" s="8">
        <f>IFERROR(IF(ההלוואה_לא_שולמה*ההלוואה_תקינה,תאריך_תשלום,תאריך_התחלה_של_הלוואה), תאריך_התחלה_של_הלוואה)</f>
        <v>3747</v>
      </c>
      <c r="D139" s="12">
        <f>IFERROR(IF(ההלוואה_לא_שולמה*ההלוואה_תקינה,ערך_הלוואה,""), "")</f>
        <v>833225.75553557381</v>
      </c>
      <c r="E139" s="12">
        <f>IFERROR(IF(ההלוואה_לא_שולמה*ההלוואה_תקינה,תשלום_חודשי,0), 0)</f>
        <v>5995.5052515275229</v>
      </c>
      <c r="F139" s="12">
        <f>IFERROR(IF(ההלוואה_לא_שולמה*ההלוואה_תקינה,קרן,0), 0)</f>
        <v>1829.3764738496882</v>
      </c>
      <c r="G139" s="12">
        <f>IFERROR(IF(ההלוואה_לא_שולמה*ההלוואה_תקינה,סכום_ריבית,0), 0)</f>
        <v>4166.1287776778345</v>
      </c>
      <c r="H139" s="12">
        <f>IFERROR(IF(ההלוואה_לא_שולמה*ההלוואה_תקינה,יתרת_סגירה,0), 0)</f>
        <v>831396.37906172429</v>
      </c>
    </row>
    <row r="140" spans="2:8" ht="20.100000000000001" customHeight="1" x14ac:dyDescent="0.2">
      <c r="B140" s="7">
        <f>IFERROR(IF(ההלוואה_לא_שולמה*ההלוואה_תקינה,מספר_תשלום,""), "")</f>
        <v>124</v>
      </c>
      <c r="C140" s="8">
        <f>IFERROR(IF(ההלוואה_לא_שולמה*ההלוואה_תקינה,תאריך_תשלום,תאריך_התחלה_של_הלוואה), תאריך_התחלה_של_הלוואה)</f>
        <v>3777</v>
      </c>
      <c r="D140" s="12">
        <f>IFERROR(IF(ההלוואה_לא_שולמה*ההלוואה_תקינה,ערך_הלוואה,""), "")</f>
        <v>831396.37906172429</v>
      </c>
      <c r="E140" s="12">
        <f>IFERROR(IF(ההלוואה_לא_שולמה*ההלוואה_תקינה,תשלום_חודשי,0), 0)</f>
        <v>5995.5052515275229</v>
      </c>
      <c r="F140" s="12">
        <f>IFERROR(IF(ההלוואה_לא_שולמה*ההלוואה_תקינה,קרן,0), 0)</f>
        <v>1838.5233562189369</v>
      </c>
      <c r="G140" s="12">
        <f>IFERROR(IF(ההלוואה_לא_שולמה*ההלוואה_תקינה,סכום_ריבית,0), 0)</f>
        <v>4156.981895308586</v>
      </c>
      <c r="H140" s="12">
        <f>IFERROR(IF(ההלוואה_לא_שולמה*ההלוואה_תקינה,יתרת_סגירה,0), 0)</f>
        <v>829557.85570550559</v>
      </c>
    </row>
    <row r="141" spans="2:8" ht="20.100000000000001" customHeight="1" x14ac:dyDescent="0.2">
      <c r="B141" s="7">
        <f>IFERROR(IF(ההלוואה_לא_שולמה*ההלוואה_תקינה,מספר_תשלום,""), "")</f>
        <v>125</v>
      </c>
      <c r="C141" s="8">
        <f>IFERROR(IF(ההלוואה_לא_שולמה*ההלוואה_תקינה,תאריך_תשלום,תאריך_התחלה_של_הלוואה), תאריך_התחלה_של_הלוואה)</f>
        <v>3808</v>
      </c>
      <c r="D141" s="12">
        <f>IFERROR(IF(ההלוואה_לא_שולמה*ההלוואה_תקינה,ערך_הלוואה,""), "")</f>
        <v>829557.85570550559</v>
      </c>
      <c r="E141" s="12">
        <f>IFERROR(IF(ההלוואה_לא_שולמה*ההלוואה_תקינה,תשלום_חודשי,0), 0)</f>
        <v>5995.5052515275229</v>
      </c>
      <c r="F141" s="12">
        <f>IFERROR(IF(ההלוואה_לא_שולמה*ההלוואה_תקינה,קרן,0), 0)</f>
        <v>1847.7159730000315</v>
      </c>
      <c r="G141" s="12">
        <f>IFERROR(IF(ההלוואה_לא_שולמה*ההלוואה_תקינה,סכום_ריבית,0), 0)</f>
        <v>4147.7892785274917</v>
      </c>
      <c r="H141" s="12">
        <f>IFERROR(IF(ההלוואה_לא_שולמה*ההלוואה_תקינה,יתרת_סגירה,0), 0)</f>
        <v>827710.13973250543</v>
      </c>
    </row>
    <row r="142" spans="2:8" ht="20.100000000000001" customHeight="1" x14ac:dyDescent="0.2">
      <c r="B142" s="7">
        <f>IFERROR(IF(ההלוואה_לא_שולמה*ההלוואה_תקינה,מספר_תשלום,""), "")</f>
        <v>126</v>
      </c>
      <c r="C142" s="8">
        <f>IFERROR(IF(ההלוואה_לא_שולמה*ההלוואה_תקינה,תאריך_תשלום,תאריך_התחלה_של_הלוואה), תאריך_התחלה_של_הלוואה)</f>
        <v>3838</v>
      </c>
      <c r="D142" s="12">
        <f>IFERROR(IF(ההלוואה_לא_שולמה*ההלוואה_תקינה,ערך_הלוואה,""), "")</f>
        <v>827710.13973250543</v>
      </c>
      <c r="E142" s="12">
        <f>IFERROR(IF(ההלוואה_לא_שולמה*ההלוואה_תקינה,תשלום_חודשי,0), 0)</f>
        <v>5995.5052515275229</v>
      </c>
      <c r="F142" s="12">
        <f>IFERROR(IF(ההלוואה_לא_שולמה*ההלוואה_תקינה,קרן,0), 0)</f>
        <v>1856.9545528650319</v>
      </c>
      <c r="G142" s="12">
        <f>IFERROR(IF(ההלוואה_לא_שולמה*ההלוואה_תקינה,סכום_ריבית,0), 0)</f>
        <v>4138.5506986624914</v>
      </c>
      <c r="H142" s="12">
        <f>IFERROR(IF(ההלוואה_לא_שולמה*ההלוואה_תקינה,יתרת_סגירה,0), 0)</f>
        <v>825853.18517964054</v>
      </c>
    </row>
    <row r="143" spans="2:8" ht="20.100000000000001" customHeight="1" x14ac:dyDescent="0.2">
      <c r="B143" s="7">
        <f>IFERROR(IF(ההלוואה_לא_שולמה*ההלוואה_תקינה,מספר_תשלום,""), "")</f>
        <v>127</v>
      </c>
      <c r="C143" s="8">
        <f>IFERROR(IF(ההלוואה_לא_שולמה*ההלוואה_תקינה,תאריך_תשלום,תאריך_התחלה_של_הלוואה), תאריך_התחלה_של_הלוואה)</f>
        <v>3869</v>
      </c>
      <c r="D143" s="12">
        <f>IFERROR(IF(ההלוואה_לא_שולמה*ההלוואה_תקינה,ערך_הלוואה,""), "")</f>
        <v>825853.18517964054</v>
      </c>
      <c r="E143" s="12">
        <f>IFERROR(IF(ההלוואה_לא_שולמה*ההלוואה_תקינה,תשלום_חודשי,0), 0)</f>
        <v>5995.5052515275229</v>
      </c>
      <c r="F143" s="12">
        <f>IFERROR(IF(ההלוואה_לא_שולמה*ההלוואה_תקינה,קרן,0), 0)</f>
        <v>1866.2393256293567</v>
      </c>
      <c r="G143" s="12">
        <f>IFERROR(IF(ההלוואה_לא_שולמה*ההלוואה_תקינה,סכום_ריבית,0), 0)</f>
        <v>4129.2659258981657</v>
      </c>
      <c r="H143" s="12">
        <f>IFERROR(IF(ההלוואה_לא_שולמה*ההלוואה_תקינה,יתרת_סגירה,0), 0)</f>
        <v>823986.94585401146</v>
      </c>
    </row>
    <row r="144" spans="2:8" ht="20.100000000000001" customHeight="1" x14ac:dyDescent="0.2">
      <c r="B144" s="7">
        <f>IFERROR(IF(ההלוואה_לא_שולמה*ההלוואה_תקינה,מספר_תשלום,""), "")</f>
        <v>128</v>
      </c>
      <c r="C144" s="8">
        <f>IFERROR(IF(ההלוואה_לא_שולמה*ההלוואה_תקינה,תאריך_תשלום,תאריך_התחלה_של_הלוואה), תאריך_התחלה_של_הלוואה)</f>
        <v>3900</v>
      </c>
      <c r="D144" s="12">
        <f>IFERROR(IF(ההלוואה_לא_שולמה*ההלוואה_תקינה,ערך_הלוואה,""), "")</f>
        <v>823986.94585401146</v>
      </c>
      <c r="E144" s="12">
        <f>IFERROR(IF(ההלוואה_לא_שולמה*ההלוואה_תקינה,תשלום_חודשי,0), 0)</f>
        <v>5995.5052515275229</v>
      </c>
      <c r="F144" s="12">
        <f>IFERROR(IF(ההלוואה_לא_שולמה*ההלוואה_תקינה,קרן,0), 0)</f>
        <v>1875.5705222575039</v>
      </c>
      <c r="G144" s="12">
        <f>IFERROR(IF(ההלוואה_לא_שולמה*ההלוואה_תקינה,סכום_ריבית,0), 0)</f>
        <v>4119.9347292700195</v>
      </c>
      <c r="H144" s="12">
        <f>IFERROR(IF(ההלוואה_לא_שולמה*ההלוואה_תקינה,יתרת_סגירה,0), 0)</f>
        <v>822111.3753317541</v>
      </c>
    </row>
    <row r="145" spans="2:8" ht="20.100000000000001" customHeight="1" x14ac:dyDescent="0.2">
      <c r="B145" s="7">
        <f>IFERROR(IF(ההלוואה_לא_שולמה*ההלוואה_תקינה,מספר_תשלום,""), "")</f>
        <v>129</v>
      </c>
      <c r="C145" s="8">
        <f>IFERROR(IF(ההלוואה_לא_שולמה*ההלוואה_תקינה,תאריך_תשלום,תאריך_התחלה_של_הלוואה), תאריך_התחלה_של_הלוואה)</f>
        <v>3930</v>
      </c>
      <c r="D145" s="12">
        <f>IFERROR(IF(ההלוואה_לא_שולמה*ההלוואה_תקינה,ערך_הלוואה,""), "")</f>
        <v>822111.3753317541</v>
      </c>
      <c r="E145" s="12">
        <f>IFERROR(IF(ההלוואה_לא_שולמה*ההלוואה_תקינה,תשלום_חודשי,0), 0)</f>
        <v>5995.5052515275229</v>
      </c>
      <c r="F145" s="12">
        <f>IFERROR(IF(ההלוואה_לא_שולמה*ההלוואה_תקינה,קרן,0), 0)</f>
        <v>1884.9483748687912</v>
      </c>
      <c r="G145" s="12">
        <f>IFERROR(IF(ההלוואה_לא_שולמה*ההלוואה_תקינה,סכום_ריבית,0), 0)</f>
        <v>4110.5568766587312</v>
      </c>
      <c r="H145" s="12">
        <f>IFERROR(IF(ההלוואה_לא_שולמה*ההלוואה_תקינה,יתרת_סגירה,0), 0)</f>
        <v>820226.42695688526</v>
      </c>
    </row>
    <row r="146" spans="2:8" ht="20.100000000000001" customHeight="1" x14ac:dyDescent="0.2">
      <c r="B146" s="7">
        <f>IFERROR(IF(ההלוואה_לא_שולמה*ההלוואה_תקינה,מספר_תשלום,""), "")</f>
        <v>130</v>
      </c>
      <c r="C146" s="8">
        <f>IFERROR(IF(ההלוואה_לא_שולמה*ההלוואה_תקינה,תאריך_תשלום,תאריך_התחלה_של_הלוואה), תאריך_התחלה_של_הלוואה)</f>
        <v>3961</v>
      </c>
      <c r="D146" s="12">
        <f>IFERROR(IF(ההלוואה_לא_שולמה*ההלוואה_תקינה,ערך_הלוואה,""), "")</f>
        <v>820226.42695688526</v>
      </c>
      <c r="E146" s="12">
        <f>IFERROR(IF(ההלוואה_לא_שולמה*ההלוואה_תקינה,תשלום_חודשי,0), 0)</f>
        <v>5995.5052515275229</v>
      </c>
      <c r="F146" s="12">
        <f>IFERROR(IF(ההלוואה_לא_שולמה*ההלוואה_תקינה,קרן,0), 0)</f>
        <v>1894.3731167431347</v>
      </c>
      <c r="G146" s="12">
        <f>IFERROR(IF(ההלוואה_לא_שולמה*ההלוואה_תקינה,סכום_ריבית,0), 0)</f>
        <v>4101.1321347843877</v>
      </c>
      <c r="H146" s="12">
        <f>IFERROR(IF(ההלוואה_לא_שולמה*ההלוואה_תקינה,יתרת_סגירה,0), 0)</f>
        <v>818332.05384014198</v>
      </c>
    </row>
    <row r="147" spans="2:8" ht="20.100000000000001" customHeight="1" x14ac:dyDescent="0.2">
      <c r="B147" s="7">
        <f>IFERROR(IF(ההלוואה_לא_שולמה*ההלוואה_תקינה,מספר_תשלום,""), "")</f>
        <v>131</v>
      </c>
      <c r="C147" s="8">
        <f>IFERROR(IF(ההלוואה_לא_שולמה*ההלוואה_תקינה,תאריך_תשלום,תאריך_התחלה_של_הלוואה), תאריך_התחלה_של_הלוואה)</f>
        <v>3991</v>
      </c>
      <c r="D147" s="12">
        <f>IFERROR(IF(ההלוואה_לא_שולמה*ההלוואה_תקינה,ערך_הלוואה,""), "")</f>
        <v>818332.05384014198</v>
      </c>
      <c r="E147" s="12">
        <f>IFERROR(IF(ההלוואה_לא_שולמה*ההלוואה_תקינה,תשלום_חודשי,0), 0)</f>
        <v>5995.5052515275229</v>
      </c>
      <c r="F147" s="12">
        <f>IFERROR(IF(ההלוואה_לא_שולמה*ההלוואה_תקינה,קרן,0), 0)</f>
        <v>1903.8449823268506</v>
      </c>
      <c r="G147" s="12">
        <f>IFERROR(IF(ההלוואה_לא_שולמה*ההלוואה_תקינה,סכום_ריבית,0), 0)</f>
        <v>4091.6602692006722</v>
      </c>
      <c r="H147" s="12">
        <f>IFERROR(IF(ההלוואה_לא_שולמה*ההלוואה_תקינה,יתרת_סגירה,0), 0)</f>
        <v>816428.20885781525</v>
      </c>
    </row>
    <row r="148" spans="2:8" ht="20.100000000000001" customHeight="1" x14ac:dyDescent="0.2">
      <c r="B148" s="7">
        <f>IFERROR(IF(ההלוואה_לא_שולמה*ההלוואה_תקינה,מספר_תשלום,""), "")</f>
        <v>132</v>
      </c>
      <c r="C148" s="8">
        <f>IFERROR(IF(ההלוואה_לא_שולמה*ההלוואה_תקינה,תאריך_תשלום,תאריך_התחלה_של_הלוואה), תאריך_התחלה_של_הלוואה)</f>
        <v>4022</v>
      </c>
      <c r="D148" s="12">
        <f>IFERROR(IF(ההלוואה_לא_שולמה*ההלוואה_תקינה,ערך_הלוואה,""), "")</f>
        <v>816428.20885781525</v>
      </c>
      <c r="E148" s="12">
        <f>IFERROR(IF(ההלוואה_לא_שולמה*ההלוואה_תקינה,תשלום_חודשי,0), 0)</f>
        <v>5995.5052515275229</v>
      </c>
      <c r="F148" s="12">
        <f>IFERROR(IF(ההלוואה_לא_שולמה*ההלוואה_תקינה,קרן,0), 0)</f>
        <v>1913.3642072384848</v>
      </c>
      <c r="G148" s="12">
        <f>IFERROR(IF(ההלוואה_לא_שולמה*ההלוואה_תקינה,סכום_ריבית,0), 0)</f>
        <v>4082.1410442890383</v>
      </c>
      <c r="H148" s="12">
        <f>IFERROR(IF(ההלוואה_לא_שולמה*ההלוואה_תקינה,יתרת_סגירה,0), 0)</f>
        <v>814514.84465057706</v>
      </c>
    </row>
    <row r="149" spans="2:8" ht="20.100000000000001" customHeight="1" x14ac:dyDescent="0.2">
      <c r="B149" s="7">
        <f>IFERROR(IF(ההלוואה_לא_שולמה*ההלוואה_תקינה,מספר_תשלום,""), "")</f>
        <v>133</v>
      </c>
      <c r="C149" s="8">
        <f>IFERROR(IF(ההלוואה_לא_שולמה*ההלוואה_תקינה,תאריך_תשלום,תאריך_התחלה_של_הלוואה), תאריך_התחלה_של_הלוואה)</f>
        <v>4053</v>
      </c>
      <c r="D149" s="12">
        <f>IFERROR(IF(ההלוואה_לא_שולמה*ההלוואה_תקינה,ערך_הלוואה,""), "")</f>
        <v>814514.84465057706</v>
      </c>
      <c r="E149" s="12">
        <f>IFERROR(IF(ההלוואה_לא_שולמה*ההלוואה_תקינה,תשלום_חודשי,0), 0)</f>
        <v>5995.5052515275229</v>
      </c>
      <c r="F149" s="12">
        <f>IFERROR(IF(ההלוואה_לא_שולמה*ההלוואה_תקינה,קרן,0), 0)</f>
        <v>1922.9310282746776</v>
      </c>
      <c r="G149" s="12">
        <f>IFERROR(IF(ההלוואה_לא_שולמה*ההלוואה_תקינה,סכום_ריבית,0), 0)</f>
        <v>4072.5742232528451</v>
      </c>
      <c r="H149" s="12">
        <f>IFERROR(IF(ההלוואה_לא_שולמה*ההלוואה_תקינה,יתרת_סגירה,0), 0)</f>
        <v>812591.91362230247</v>
      </c>
    </row>
    <row r="150" spans="2:8" ht="20.100000000000001" customHeight="1" x14ac:dyDescent="0.2">
      <c r="B150" s="7">
        <f>IFERROR(IF(ההלוואה_לא_שולמה*ההלוואה_תקינה,מספר_תשלום,""), "")</f>
        <v>134</v>
      </c>
      <c r="C150" s="8">
        <f>IFERROR(IF(ההלוואה_לא_שולמה*ההלוואה_תקינה,תאריך_תשלום,תאריך_התחלה_של_הלוואה), תאריך_התחלה_של_הלוואה)</f>
        <v>4081</v>
      </c>
      <c r="D150" s="12">
        <f>IFERROR(IF(ההלוואה_לא_שולמה*ההלוואה_תקינה,ערך_הלוואה,""), "")</f>
        <v>812591.91362230247</v>
      </c>
      <c r="E150" s="12">
        <f>IFERROR(IF(ההלוואה_לא_שולמה*ההלוואה_תקינה,תשלום_חודשי,0), 0)</f>
        <v>5995.5052515275229</v>
      </c>
      <c r="F150" s="12">
        <f>IFERROR(IF(ההלוואה_לא_שולמה*ההלוואה_תקינה,קרן,0), 0)</f>
        <v>1932.5456834160505</v>
      </c>
      <c r="G150" s="12">
        <f>IFERROR(IF(ההלוואה_לא_שולמה*ההלוואה_תקינה,סכום_ריבית,0), 0)</f>
        <v>4062.9595681114724</v>
      </c>
      <c r="H150" s="12">
        <f>IFERROR(IF(ההלוואה_לא_שולמה*ההלוואה_תקינה,יתרת_סגירה,0), 0)</f>
        <v>810659.3679388864</v>
      </c>
    </row>
    <row r="151" spans="2:8" ht="20.100000000000001" customHeight="1" x14ac:dyDescent="0.2">
      <c r="B151" s="7">
        <f>IFERROR(IF(ההלוואה_לא_שולמה*ההלוואה_תקינה,מספר_תשלום,""), "")</f>
        <v>135</v>
      </c>
      <c r="C151" s="8">
        <f>IFERROR(IF(ההלוואה_לא_שולמה*ההלוואה_תקינה,תאריך_תשלום,תאריך_התחלה_של_הלוואה), תאריך_התחלה_של_הלוואה)</f>
        <v>4112</v>
      </c>
      <c r="D151" s="12">
        <f>IFERROR(IF(ההלוואה_לא_שולמה*ההלוואה_תקינה,ערך_הלוואה,""), "")</f>
        <v>810659.3679388864</v>
      </c>
      <c r="E151" s="12">
        <f>IFERROR(IF(ההלוואה_לא_שולמה*ההלוואה_תקינה,תשלום_חודשי,0), 0)</f>
        <v>5995.5052515275229</v>
      </c>
      <c r="F151" s="12">
        <f>IFERROR(IF(ההלוואה_לא_שולמה*ההלוואה_תקינה,קרן,0), 0)</f>
        <v>1942.2084118331311</v>
      </c>
      <c r="G151" s="12">
        <f>IFERROR(IF(ההלוואה_לא_שולמה*ההלוואה_תקינה,סכום_ריבית,0), 0)</f>
        <v>4053.2968396943925</v>
      </c>
      <c r="H151" s="12">
        <f>IFERROR(IF(ההלוואה_לא_שולמה*ההלוואה_תקינה,יתרת_סגירה,0), 0)</f>
        <v>808717.15952705359</v>
      </c>
    </row>
    <row r="152" spans="2:8" ht="20.100000000000001" customHeight="1" x14ac:dyDescent="0.2">
      <c r="B152" s="7">
        <f>IFERROR(IF(ההלוואה_לא_שולמה*ההלוואה_תקינה,מספר_תשלום,""), "")</f>
        <v>136</v>
      </c>
      <c r="C152" s="8">
        <f>IFERROR(IF(ההלוואה_לא_שולמה*ההלוואה_תקינה,תאריך_תשלום,תאריך_התחלה_של_הלוואה), תאריך_התחלה_של_הלוואה)</f>
        <v>4142</v>
      </c>
      <c r="D152" s="12">
        <f>IFERROR(IF(ההלוואה_לא_שולמה*ההלוואה_תקינה,ערך_הלוואה,""), "")</f>
        <v>808717.15952705359</v>
      </c>
      <c r="E152" s="12">
        <f>IFERROR(IF(ההלוואה_לא_שולמה*ההלוואה_תקינה,תשלום_חודשי,0), 0)</f>
        <v>5995.5052515275229</v>
      </c>
      <c r="F152" s="12">
        <f>IFERROR(IF(ההלוואה_לא_שולמה*ההלוואה_תקינה,קרן,0), 0)</f>
        <v>1951.9194538922966</v>
      </c>
      <c r="G152" s="12">
        <f>IFERROR(IF(ההלוואה_לא_שולמה*ההלוואה_תקינה,סכום_ריבית,0), 0)</f>
        <v>4043.5857976352268</v>
      </c>
      <c r="H152" s="12">
        <f>IFERROR(IF(ההלוואה_לא_שולמה*ההלוואה_תקינה,יתרת_סגירה,0), 0)</f>
        <v>806765.24007316143</v>
      </c>
    </row>
    <row r="153" spans="2:8" ht="20.100000000000001" customHeight="1" x14ac:dyDescent="0.2">
      <c r="B153" s="7">
        <f>IFERROR(IF(ההלוואה_לא_שולמה*ההלוואה_תקינה,מספר_תשלום,""), "")</f>
        <v>137</v>
      </c>
      <c r="C153" s="8">
        <f>IFERROR(IF(ההלוואה_לא_שולמה*ההלוואה_תקינה,תאריך_תשלום,תאריך_התחלה_של_הלוואה), תאריך_התחלה_של_הלוואה)</f>
        <v>4173</v>
      </c>
      <c r="D153" s="12">
        <f>IFERROR(IF(ההלוואה_לא_שולמה*ההלוואה_תקינה,ערך_הלוואה,""), "")</f>
        <v>806765.24007316143</v>
      </c>
      <c r="E153" s="12">
        <f>IFERROR(IF(ההלוואה_לא_שולמה*ההלוואה_תקינה,תשלום_חודשי,0), 0)</f>
        <v>5995.5052515275229</v>
      </c>
      <c r="F153" s="12">
        <f>IFERROR(IF(ההלוואה_לא_שולמה*ההלוואה_תקינה,קרן,0), 0)</f>
        <v>1961.6790511617585</v>
      </c>
      <c r="G153" s="12">
        <f>IFERROR(IF(ההלוואה_לא_שולמה*ההלוואה_תקינה,סכום_ריבית,0), 0)</f>
        <v>4033.8262003657646</v>
      </c>
      <c r="H153" s="12">
        <f>IFERROR(IF(ההלוואה_לא_שולמה*ההלוואה_תקינה,יתרת_סגירה,0), 0)</f>
        <v>804803.56102199969</v>
      </c>
    </row>
    <row r="154" spans="2:8" ht="20.100000000000001" customHeight="1" x14ac:dyDescent="0.2">
      <c r="B154" s="7">
        <f>IFERROR(IF(ההלוואה_לא_שולמה*ההלוואה_תקינה,מספר_תשלום,""), "")</f>
        <v>138</v>
      </c>
      <c r="C154" s="8">
        <f>IFERROR(IF(ההלוואה_לא_שולמה*ההלוואה_תקינה,תאריך_תשלום,תאריך_התחלה_של_הלוואה), תאריך_התחלה_של_הלוואה)</f>
        <v>4203</v>
      </c>
      <c r="D154" s="12">
        <f>IFERROR(IF(ההלוואה_לא_שולמה*ההלוואה_תקינה,ערך_הלוואה,""), "")</f>
        <v>804803.56102199969</v>
      </c>
      <c r="E154" s="12">
        <f>IFERROR(IF(ההלוואה_לא_שולמה*ההלוואה_תקינה,תשלום_חודשי,0), 0)</f>
        <v>5995.5052515275229</v>
      </c>
      <c r="F154" s="12">
        <f>IFERROR(IF(ההלוואה_לא_שולמה*ההלוואה_תקינה,קרן,0), 0)</f>
        <v>1971.4874464175671</v>
      </c>
      <c r="G154" s="12">
        <f>IFERROR(IF(ההלוואה_לא_שולמה*ההלוואה_תקינה,סכום_ריבית,0), 0)</f>
        <v>4024.017805109956</v>
      </c>
      <c r="H154" s="12">
        <f>IFERROR(IF(ההלוואה_לא_שולמה*ההלוואה_תקינה,יתרת_סגירה,0), 0)</f>
        <v>802832.07357558236</v>
      </c>
    </row>
    <row r="155" spans="2:8" ht="20.100000000000001" customHeight="1" x14ac:dyDescent="0.2">
      <c r="B155" s="7">
        <f>IFERROR(IF(ההלוואה_לא_שולמה*ההלוואה_תקינה,מספר_תשלום,""), "")</f>
        <v>139</v>
      </c>
      <c r="C155" s="8">
        <f>IFERROR(IF(ההלוואה_לא_שולמה*ההלוואה_תקינה,תאריך_תשלום,תאריך_התחלה_של_הלוואה), תאריך_התחלה_של_הלוואה)</f>
        <v>4234</v>
      </c>
      <c r="D155" s="12">
        <f>IFERROR(IF(ההלוואה_לא_שולמה*ההלוואה_תקינה,ערך_הלוואה,""), "")</f>
        <v>802832.07357558236</v>
      </c>
      <c r="E155" s="12">
        <f>IFERROR(IF(ההלוואה_לא_שולמה*ההלוואה_תקינה,תשלום_חודשי,0), 0)</f>
        <v>5995.5052515275229</v>
      </c>
      <c r="F155" s="12">
        <f>IFERROR(IF(ההלוואה_לא_שולמה*ההלוואה_תקינה,קרן,0), 0)</f>
        <v>1981.3448836496552</v>
      </c>
      <c r="G155" s="12">
        <f>IFERROR(IF(ההלוואה_לא_שולמה*ההלוואה_תקינה,סכום_ריבית,0), 0)</f>
        <v>4014.1603678778674</v>
      </c>
      <c r="H155" s="12">
        <f>IFERROR(IF(ההלוואה_לא_שולמה*ההלוואה_תקינה,יתרת_סגירה,0), 0)</f>
        <v>800850.72869193251</v>
      </c>
    </row>
    <row r="156" spans="2:8" ht="20.100000000000001" customHeight="1" x14ac:dyDescent="0.2">
      <c r="B156" s="7">
        <f>IFERROR(IF(ההלוואה_לא_שולמה*ההלוואה_תקינה,מספר_תשלום,""), "")</f>
        <v>140</v>
      </c>
      <c r="C156" s="8">
        <f>IFERROR(IF(ההלוואה_לא_שולמה*ההלוואה_תקינה,תאריך_תשלום,תאריך_התחלה_של_הלוואה), תאריך_התחלה_של_הלוואה)</f>
        <v>4265</v>
      </c>
      <c r="D156" s="12">
        <f>IFERROR(IF(ההלוואה_לא_שולמה*ההלוואה_תקינה,ערך_הלוואה,""), "")</f>
        <v>800850.72869193251</v>
      </c>
      <c r="E156" s="12">
        <f>IFERROR(IF(ההלוואה_לא_שולמה*ההלוואה_תקינה,תשלום_חודשי,0), 0)</f>
        <v>5995.5052515275229</v>
      </c>
      <c r="F156" s="12">
        <f>IFERROR(IF(ההלוואה_לא_שולמה*ההלוואה_תקינה,קרן,0), 0)</f>
        <v>1991.2516080679029</v>
      </c>
      <c r="G156" s="12">
        <f>IFERROR(IF(ההלוואה_לא_שולמה*ההלוואה_תקינה,סכום_ריבית,0), 0)</f>
        <v>4004.2536434596195</v>
      </c>
      <c r="H156" s="12">
        <f>IFERROR(IF(ההלוואה_לא_שולמה*ההלוואה_תקינה,יתרת_סגירה,0), 0)</f>
        <v>798859.47708386485</v>
      </c>
    </row>
    <row r="157" spans="2:8" ht="20.100000000000001" customHeight="1" x14ac:dyDescent="0.2">
      <c r="B157" s="7">
        <f>IFERROR(IF(ההלוואה_לא_שולמה*ההלוואה_תקינה,מספר_תשלום,""), "")</f>
        <v>141</v>
      </c>
      <c r="C157" s="8">
        <f>IFERROR(IF(ההלוואה_לא_שולמה*ההלוואה_תקינה,תאריך_תשלום,תאריך_התחלה_של_הלוואה), תאריך_התחלה_של_הלוואה)</f>
        <v>4295</v>
      </c>
      <c r="D157" s="12">
        <f>IFERROR(IF(ההלוואה_לא_שולמה*ההלוואה_תקינה,ערך_הלוואה,""), "")</f>
        <v>798859.47708386485</v>
      </c>
      <c r="E157" s="12">
        <f>IFERROR(IF(ההלוואה_לא_שולמה*ההלוואה_תקינה,תשלום_חודשי,0), 0)</f>
        <v>5995.5052515275229</v>
      </c>
      <c r="F157" s="12">
        <f>IFERROR(IF(ההלוואה_לא_שולמה*ההלוואה_תקינה,קרן,0), 0)</f>
        <v>2001.2078661082423</v>
      </c>
      <c r="G157" s="12">
        <f>IFERROR(IF(ההלוואה_לא_שולמה*ההלוואה_תקינה,סכום_ריבית,0), 0)</f>
        <v>3994.2973854192805</v>
      </c>
      <c r="H157" s="12">
        <f>IFERROR(IF(ההלוואה_לא_שולמה*ההלוואה_תקינה,יתרת_סגירה,0), 0)</f>
        <v>796858.26921775681</v>
      </c>
    </row>
    <row r="158" spans="2:8" ht="20.100000000000001" customHeight="1" x14ac:dyDescent="0.2">
      <c r="B158" s="7">
        <f>IFERROR(IF(ההלוואה_לא_שולמה*ההלוואה_תקינה,מספר_תשלום,""), "")</f>
        <v>142</v>
      </c>
      <c r="C158" s="8">
        <f>IFERROR(IF(ההלוואה_לא_שולמה*ההלוואה_תקינה,תאריך_תשלום,תאריך_התחלה_של_הלוואה), תאריך_התחלה_של_הלוואה)</f>
        <v>4326</v>
      </c>
      <c r="D158" s="12">
        <f>IFERROR(IF(ההלוואה_לא_שולמה*ההלוואה_תקינה,ערך_הלוואה,""), "")</f>
        <v>796858.26921775681</v>
      </c>
      <c r="E158" s="12">
        <f>IFERROR(IF(ההלוואה_לא_שולמה*ההלוואה_תקינה,תשלום_חודשי,0), 0)</f>
        <v>5995.5052515275229</v>
      </c>
      <c r="F158" s="12">
        <f>IFERROR(IF(ההלוואה_לא_שולמה*ההלוואה_תקינה,קרן,0), 0)</f>
        <v>2011.2139054387837</v>
      </c>
      <c r="G158" s="12">
        <f>IFERROR(IF(ההלוואה_לא_שולמה*ההלוואה_תקינה,סכום_ריבית,0), 0)</f>
        <v>3984.2913460887394</v>
      </c>
      <c r="H158" s="12">
        <f>IFERROR(IF(ההלוואה_לא_שולמה*ההלוואה_תקינה,יתרת_סגירה,0), 0)</f>
        <v>794847.05531231803</v>
      </c>
    </row>
    <row r="159" spans="2:8" ht="20.100000000000001" customHeight="1" x14ac:dyDescent="0.2">
      <c r="B159" s="7">
        <f>IFERROR(IF(ההלוואה_לא_שולמה*ההלוואה_תקינה,מספר_תשלום,""), "")</f>
        <v>143</v>
      </c>
      <c r="C159" s="8">
        <f>IFERROR(IF(ההלוואה_לא_שולמה*ההלוואה_תקינה,תאריך_תשלום,תאריך_התחלה_של_הלוואה), תאריך_התחלה_של_הלוואה)</f>
        <v>4356</v>
      </c>
      <c r="D159" s="12">
        <f>IFERROR(IF(ההלוואה_לא_שולמה*ההלוואה_תקינה,ערך_הלוואה,""), "")</f>
        <v>794847.05531231803</v>
      </c>
      <c r="E159" s="12">
        <f>IFERROR(IF(ההלוואה_לא_שולמה*ההלוואה_תקינה,תשלום_חודשי,0), 0)</f>
        <v>5995.5052515275229</v>
      </c>
      <c r="F159" s="12">
        <f>IFERROR(IF(ההלוואה_לא_שולמה*ההלוואה_תקינה,קרן,0), 0)</f>
        <v>2021.2699749659776</v>
      </c>
      <c r="G159" s="12">
        <f>IFERROR(IF(ההלוואה_לא_שולמה*ההלוואה_תקינה,סכום_ריבית,0), 0)</f>
        <v>3974.2352765615447</v>
      </c>
      <c r="H159" s="12">
        <f>IFERROR(IF(ההלוואה_לא_שולמה*ההלוואה_תקינה,יתרת_סגירה,0), 0)</f>
        <v>792825.78533735219</v>
      </c>
    </row>
    <row r="160" spans="2:8" ht="20.100000000000001" customHeight="1" x14ac:dyDescent="0.2">
      <c r="B160" s="7">
        <f>IFERROR(IF(ההלוואה_לא_שולמה*ההלוואה_תקינה,מספר_תשלום,""), "")</f>
        <v>144</v>
      </c>
      <c r="C160" s="8">
        <f>IFERROR(IF(ההלוואה_לא_שולמה*ההלוואה_תקינה,תאריך_תשלום,תאריך_התחלה_של_הלוואה), תאריך_התחלה_של_הלוואה)</f>
        <v>4387</v>
      </c>
      <c r="D160" s="12">
        <f>IFERROR(IF(ההלוואה_לא_שולמה*ההלוואה_תקינה,ערך_הלוואה,""), "")</f>
        <v>792825.78533735219</v>
      </c>
      <c r="E160" s="12">
        <f>IFERROR(IF(ההלוואה_לא_שולמה*ההלוואה_תקינה,תשלום_חודשי,0), 0)</f>
        <v>5995.5052515275229</v>
      </c>
      <c r="F160" s="12">
        <f>IFERROR(IF(ההלוואה_לא_שולמה*ההלוואה_תקינה,קרן,0), 0)</f>
        <v>2031.3763248408079</v>
      </c>
      <c r="G160" s="12">
        <f>IFERROR(IF(ההלוואה_לא_שולמה*ההלוואה_תקינה,סכום_ריבית,0), 0)</f>
        <v>3964.1289266867152</v>
      </c>
      <c r="H160" s="12">
        <f>IFERROR(IF(ההלוואה_לא_שולמה*ההלוואה_תקינה,יתרת_סגירה,0), 0)</f>
        <v>790794.40901251161</v>
      </c>
    </row>
    <row r="161" spans="2:8" ht="20.100000000000001" customHeight="1" x14ac:dyDescent="0.2">
      <c r="B161" s="7">
        <f>IFERROR(IF(ההלוואה_לא_שולמה*ההלוואה_תקינה,מספר_תשלום,""), "")</f>
        <v>145</v>
      </c>
      <c r="C161" s="8">
        <f>IFERROR(IF(ההלוואה_לא_שולמה*ההלוואה_תקינה,תאריך_תשלום,תאריך_התחלה_של_הלוואה), תאריך_התחלה_של_הלוואה)</f>
        <v>4418</v>
      </c>
      <c r="D161" s="12">
        <f>IFERROR(IF(ההלוואה_לא_שולמה*ההלוואה_תקינה,ערך_הלוואה,""), "")</f>
        <v>790794.40901251161</v>
      </c>
      <c r="E161" s="12">
        <f>IFERROR(IF(ההלוואה_לא_שולמה*ההלוואה_תקינה,תשלום_חודשי,0), 0)</f>
        <v>5995.5052515275229</v>
      </c>
      <c r="F161" s="12">
        <f>IFERROR(IF(ההלוואה_לא_שולמה*ההלוואה_תקינה,קרן,0), 0)</f>
        <v>2041.5332064650117</v>
      </c>
      <c r="G161" s="12">
        <f>IFERROR(IF(ההלוואה_לא_שולמה*ההלוואה_תקינה,סכום_ריבית,0), 0)</f>
        <v>3953.9720450625114</v>
      </c>
      <c r="H161" s="12">
        <f>IFERROR(IF(ההלוואה_לא_שולמה*ההלוואה_תקינה,יתרת_סגירה,0), 0)</f>
        <v>788752.87580604642</v>
      </c>
    </row>
    <row r="162" spans="2:8" ht="20.100000000000001" customHeight="1" x14ac:dyDescent="0.2">
      <c r="B162" s="7">
        <f>IFERROR(IF(ההלוואה_לא_שולמה*ההלוואה_תקינה,מספר_תשלום,""), "")</f>
        <v>146</v>
      </c>
      <c r="C162" s="8">
        <f>IFERROR(IF(ההלוואה_לא_שולמה*ההלוואה_תקינה,תאריך_תשלום,תאריך_התחלה_של_הלוואה), תאריך_התחלה_של_הלוואה)</f>
        <v>4447</v>
      </c>
      <c r="D162" s="12">
        <f>IFERROR(IF(ההלוואה_לא_שולמה*ההלוואה_תקינה,ערך_הלוואה,""), "")</f>
        <v>788752.87580604642</v>
      </c>
      <c r="E162" s="12">
        <f>IFERROR(IF(ההלוואה_לא_שולמה*ההלוואה_תקינה,תשלום_חודשי,0), 0)</f>
        <v>5995.5052515275229</v>
      </c>
      <c r="F162" s="12">
        <f>IFERROR(IF(ההלוואה_לא_שולמה*ההלוואה_תקינה,קרן,0), 0)</f>
        <v>2051.740872497337</v>
      </c>
      <c r="G162" s="12">
        <f>IFERROR(IF(ההלוואה_לא_שולמה*ההלוואה_תקינה,סכום_ריבית,0), 0)</f>
        <v>3943.7643790301863</v>
      </c>
      <c r="H162" s="12">
        <f>IFERROR(IF(ההלוואה_לא_שולמה*ההלוואה_תקינה,יתרת_סגירה,0), 0)</f>
        <v>786701.13493354945</v>
      </c>
    </row>
    <row r="163" spans="2:8" ht="20.100000000000001" customHeight="1" x14ac:dyDescent="0.2">
      <c r="B163" s="7">
        <f>IFERROR(IF(ההלוואה_לא_שולמה*ההלוואה_תקינה,מספר_תשלום,""), "")</f>
        <v>147</v>
      </c>
      <c r="C163" s="8">
        <f>IFERROR(IF(ההלוואה_לא_שולמה*ההלוואה_תקינה,תאריך_תשלום,תאריך_התחלה_של_הלוואה), תאריך_התחלה_של_הלוואה)</f>
        <v>4478</v>
      </c>
      <c r="D163" s="12">
        <f>IFERROR(IF(ההלוואה_לא_שולמה*ההלוואה_תקינה,ערך_הלוואה,""), "")</f>
        <v>786701.13493354945</v>
      </c>
      <c r="E163" s="12">
        <f>IFERROR(IF(ההלוואה_לא_שולמה*ההלוואה_תקינה,תשלום_חודשי,0), 0)</f>
        <v>5995.5052515275229</v>
      </c>
      <c r="F163" s="12">
        <f>IFERROR(IF(ההלוואה_לא_שולמה*ההלוואה_תקינה,קרן,0), 0)</f>
        <v>2061.9995768598233</v>
      </c>
      <c r="G163" s="12">
        <f>IFERROR(IF(ההלוואה_לא_שולמה*ההלוואה_תקינה,סכום_ריבית,0), 0)</f>
        <v>3933.5056746676996</v>
      </c>
      <c r="H163" s="12">
        <f>IFERROR(IF(ההלוואה_לא_שולמה*ההלוואה_תקינה,יתרת_סגירה,0), 0)</f>
        <v>784639.13535668957</v>
      </c>
    </row>
    <row r="164" spans="2:8" ht="20.100000000000001" customHeight="1" x14ac:dyDescent="0.2">
      <c r="B164" s="7">
        <f>IFERROR(IF(ההלוואה_לא_שולמה*ההלוואה_תקינה,מספר_תשלום,""), "")</f>
        <v>148</v>
      </c>
      <c r="C164" s="8">
        <f>IFERROR(IF(ההלוואה_לא_שולמה*ההלוואה_תקינה,תאריך_תשלום,תאריך_התחלה_של_הלוואה), תאריך_התחלה_של_הלוואה)</f>
        <v>4508</v>
      </c>
      <c r="D164" s="12">
        <f>IFERROR(IF(ההלוואה_לא_שולמה*ההלוואה_תקינה,ערך_הלוואה,""), "")</f>
        <v>784639.13535668957</v>
      </c>
      <c r="E164" s="12">
        <f>IFERROR(IF(ההלוואה_לא_שולמה*ההלוואה_תקינה,תשלום_חודשי,0), 0)</f>
        <v>5995.5052515275229</v>
      </c>
      <c r="F164" s="12">
        <f>IFERROR(IF(ההלוואה_לא_שולמה*ההלוואה_תקינה,קרן,0), 0)</f>
        <v>2072.309574744123</v>
      </c>
      <c r="G164" s="12">
        <f>IFERROR(IF(ההלוואה_לא_שולמה*ההלוואה_תקינה,סכום_ריבית,0), 0)</f>
        <v>3923.1956767834004</v>
      </c>
      <c r="H164" s="12">
        <f>IFERROR(IF(ההלוואה_לא_שולמה*ההלוואה_תקינה,יתרת_סגירה,0), 0)</f>
        <v>782566.8257819456</v>
      </c>
    </row>
    <row r="165" spans="2:8" ht="20.100000000000001" customHeight="1" x14ac:dyDescent="0.2">
      <c r="B165" s="7">
        <f>IFERROR(IF(ההלוואה_לא_שולמה*ההלוואה_תקינה,מספר_תשלום,""), "")</f>
        <v>149</v>
      </c>
      <c r="C165" s="8">
        <f>IFERROR(IF(ההלוואה_לא_שולמה*ההלוואה_תקינה,תאריך_תשלום,תאריך_התחלה_של_הלוואה), תאריך_התחלה_של_הלוואה)</f>
        <v>4539</v>
      </c>
      <c r="D165" s="12">
        <f>IFERROR(IF(ההלוואה_לא_שולמה*ההלוואה_תקינה,ערך_הלוואה,""), "")</f>
        <v>782566.8257819456</v>
      </c>
      <c r="E165" s="12">
        <f>IFERROR(IF(ההלוואה_לא_שולמה*ההלוואה_תקינה,תשלום_חודשי,0), 0)</f>
        <v>5995.5052515275229</v>
      </c>
      <c r="F165" s="12">
        <f>IFERROR(IF(ההלוואה_לא_שולמה*ההלוואה_תקינה,קרן,0), 0)</f>
        <v>2082.6711226178431</v>
      </c>
      <c r="G165" s="12">
        <f>IFERROR(IF(ההלוואה_לא_שולמה*ההלוואה_תקינה,סכום_ריבית,0), 0)</f>
        <v>3912.8341289096797</v>
      </c>
      <c r="H165" s="12">
        <f>IFERROR(IF(ההלוואה_לא_שולמה*ההלוואה_תקינה,יתרת_סגירה,0), 0)</f>
        <v>780484.15465932805</v>
      </c>
    </row>
    <row r="166" spans="2:8" ht="20.100000000000001" customHeight="1" x14ac:dyDescent="0.2">
      <c r="B166" s="7">
        <f>IFERROR(IF(ההלוואה_לא_שולמה*ההלוואה_תקינה,מספר_תשלום,""), "")</f>
        <v>150</v>
      </c>
      <c r="C166" s="8">
        <f>IFERROR(IF(ההלוואה_לא_שולמה*ההלוואה_תקינה,תאריך_תשלום,תאריך_התחלה_של_הלוואה), תאריך_התחלה_של_הלוואה)</f>
        <v>4569</v>
      </c>
      <c r="D166" s="12">
        <f>IFERROR(IF(ההלוואה_לא_שולמה*ההלוואה_תקינה,ערך_הלוואה,""), "")</f>
        <v>780484.15465932805</v>
      </c>
      <c r="E166" s="12">
        <f>IFERROR(IF(ההלוואה_לא_שולמה*ההלוואה_תקינה,תשלום_חודשי,0), 0)</f>
        <v>5995.5052515275229</v>
      </c>
      <c r="F166" s="12">
        <f>IFERROR(IF(ההלוואה_לא_שולמה*ההלוואה_תקינה,קרן,0), 0)</f>
        <v>2093.0844782309323</v>
      </c>
      <c r="G166" s="12">
        <f>IFERROR(IF(ההלוואה_לא_שולמה*ההלוואה_תקינה,סכום_ריבית,0), 0)</f>
        <v>3902.4207732965901</v>
      </c>
      <c r="H166" s="12">
        <f>IFERROR(IF(ההלוואה_לא_שולמה*ההלוואה_תקינה,יתרת_סגירה,0), 0)</f>
        <v>778391.0701810969</v>
      </c>
    </row>
    <row r="167" spans="2:8" ht="20.100000000000001" customHeight="1" x14ac:dyDescent="0.2">
      <c r="B167" s="7">
        <f>IFERROR(IF(ההלוואה_לא_שולמה*ההלוואה_תקינה,מספר_תשלום,""), "")</f>
        <v>151</v>
      </c>
      <c r="C167" s="8">
        <f>IFERROR(IF(ההלוואה_לא_שולמה*ההלוואה_תקינה,תאריך_תשלום,תאריך_התחלה_של_הלוואה), תאריך_התחלה_של_הלוואה)</f>
        <v>4600</v>
      </c>
      <c r="D167" s="12">
        <f>IFERROR(IF(ההלוואה_לא_שולמה*ההלוואה_תקינה,ערך_הלוואה,""), "")</f>
        <v>778391.0701810969</v>
      </c>
      <c r="E167" s="12">
        <f>IFERROR(IF(ההלוואה_לא_שולמה*ההלוואה_תקינה,תשלום_חודשי,0), 0)</f>
        <v>5995.5052515275229</v>
      </c>
      <c r="F167" s="12">
        <f>IFERROR(IF(ההלוואה_לא_שולמה*ההלוואה_תקינה,קרן,0), 0)</f>
        <v>2103.5499006220866</v>
      </c>
      <c r="G167" s="12">
        <f>IFERROR(IF(ההלוואה_לא_שולמה*ההלוואה_תקינה,סכום_ריבית,0), 0)</f>
        <v>3891.9553509054363</v>
      </c>
      <c r="H167" s="12">
        <f>IFERROR(IF(ההלוואה_לא_שולמה*ההלוואה_תקינה,יתרת_סגירה,0), 0)</f>
        <v>776287.52028047526</v>
      </c>
    </row>
    <row r="168" spans="2:8" ht="20.100000000000001" customHeight="1" x14ac:dyDescent="0.2">
      <c r="B168" s="7">
        <f>IFERROR(IF(ההלוואה_לא_שולמה*ההלוואה_תקינה,מספר_תשלום,""), "")</f>
        <v>152</v>
      </c>
      <c r="C168" s="8">
        <f>IFERROR(IF(ההלוואה_לא_שולמה*ההלוואה_תקינה,תאריך_תשלום,תאריך_התחלה_של_הלוואה), תאריך_התחלה_של_הלוואה)</f>
        <v>4631</v>
      </c>
      <c r="D168" s="12">
        <f>IFERROR(IF(ההלוואה_לא_שולמה*ההלוואה_תקינה,ערך_הלוואה,""), "")</f>
        <v>776287.52028047526</v>
      </c>
      <c r="E168" s="12">
        <f>IFERROR(IF(ההלוואה_לא_שולמה*ההלוואה_תקינה,תשלום_חודשי,0), 0)</f>
        <v>5995.5052515275229</v>
      </c>
      <c r="F168" s="12">
        <f>IFERROR(IF(ההלוואה_לא_שולמה*ההלוואה_תקינה,קרן,0), 0)</f>
        <v>2114.0676501251974</v>
      </c>
      <c r="G168" s="12">
        <f>IFERROR(IF(ההלוואה_לא_שולמה*ההלוואה_תקינה,סכום_ריבית,0), 0)</f>
        <v>3881.4376014023255</v>
      </c>
      <c r="H168" s="12">
        <f>IFERROR(IF(ההלוואה_לא_שולמה*ההלוואה_תקינה,יתרת_סגירה,0), 0)</f>
        <v>774173.4526303499</v>
      </c>
    </row>
    <row r="169" spans="2:8" ht="20.100000000000001" customHeight="1" x14ac:dyDescent="0.2">
      <c r="B169" s="7">
        <f>IFERROR(IF(ההלוואה_לא_שולמה*ההלוואה_תקינה,מספר_תשלום,""), "")</f>
        <v>153</v>
      </c>
      <c r="C169" s="8">
        <f>IFERROR(IF(ההלוואה_לא_שולמה*ההלוואה_תקינה,תאריך_תשלום,תאריך_התחלה_של_הלוואה), תאריך_התחלה_של_הלוואה)</f>
        <v>4661</v>
      </c>
      <c r="D169" s="12">
        <f>IFERROR(IF(ההלוואה_לא_שולמה*ההלוואה_תקינה,ערך_הלוואה,""), "")</f>
        <v>774173.4526303499</v>
      </c>
      <c r="E169" s="12">
        <f>IFERROR(IF(ההלוואה_לא_שולמה*ההלוואה_תקינה,תשלום_חודשי,0), 0)</f>
        <v>5995.5052515275229</v>
      </c>
      <c r="F169" s="12">
        <f>IFERROR(IF(ההלוואה_לא_שולמה*ההלוואה_תקינה,קרן,0), 0)</f>
        <v>2124.6379883758236</v>
      </c>
      <c r="G169" s="12">
        <f>IFERROR(IF(ההלוואה_לא_שולמה*ההלוואה_תקינה,סכום_ריבית,0), 0)</f>
        <v>3870.8672631516997</v>
      </c>
      <c r="H169" s="12">
        <f>IFERROR(IF(ההלוואה_לא_שולמה*ההלוואה_תקינה,יתרת_סגירה,0), 0)</f>
        <v>772048.81464197417</v>
      </c>
    </row>
    <row r="170" spans="2:8" ht="20.100000000000001" customHeight="1" x14ac:dyDescent="0.2">
      <c r="B170" s="7">
        <f>IFERROR(IF(ההלוואה_לא_שולמה*ההלוואה_תקינה,מספר_תשלום,""), "")</f>
        <v>154</v>
      </c>
      <c r="C170" s="8">
        <f>IFERROR(IF(ההלוואה_לא_שולמה*ההלוואה_תקינה,תאריך_תשלום,תאריך_התחלה_של_הלוואה), תאריך_התחלה_של_הלוואה)</f>
        <v>4692</v>
      </c>
      <c r="D170" s="12">
        <f>IFERROR(IF(ההלוואה_לא_שולמה*ההלוואה_תקינה,ערך_הלוואה,""), "")</f>
        <v>772048.81464197417</v>
      </c>
      <c r="E170" s="12">
        <f>IFERROR(IF(ההלוואה_לא_שולמה*ההלוואה_תקינה,תשלום_חודשי,0), 0)</f>
        <v>5995.5052515275229</v>
      </c>
      <c r="F170" s="12">
        <f>IFERROR(IF(ההלוואה_לא_שולמה*ההלוואה_תקינה,קרן,0), 0)</f>
        <v>2135.2611783177022</v>
      </c>
      <c r="G170" s="12">
        <f>IFERROR(IF(ההלוואה_לא_שולמה*ההלוואה_תקינה,סכום_ריבית,0), 0)</f>
        <v>3860.2440732098207</v>
      </c>
      <c r="H170" s="12">
        <f>IFERROR(IF(ההלוואה_לא_שולמה*ההלוואה_תקינה,יתרת_סגירה,0), 0)</f>
        <v>769913.55346365646</v>
      </c>
    </row>
    <row r="171" spans="2:8" ht="20.100000000000001" customHeight="1" x14ac:dyDescent="0.2">
      <c r="B171" s="7">
        <f>IFERROR(IF(ההלוואה_לא_שולמה*ההלוואה_תקינה,מספר_תשלום,""), "")</f>
        <v>155</v>
      </c>
      <c r="C171" s="8">
        <f>IFERROR(IF(ההלוואה_לא_שולמה*ההלוואה_תקינה,תאריך_תשלום,תאריך_התחלה_של_הלוואה), תאריך_התחלה_של_הלוואה)</f>
        <v>4722</v>
      </c>
      <c r="D171" s="12">
        <f>IFERROR(IF(ההלוואה_לא_שולמה*ההלוואה_תקינה,ערך_הלוואה,""), "")</f>
        <v>769913.55346365646</v>
      </c>
      <c r="E171" s="12">
        <f>IFERROR(IF(ההלוואה_לא_שולמה*ההלוואה_תקינה,תשלום_חודשי,0), 0)</f>
        <v>5995.5052515275229</v>
      </c>
      <c r="F171" s="12">
        <f>IFERROR(IF(ההלוואה_לא_שולמה*ההלוואה_תקינה,קרן,0), 0)</f>
        <v>2145.9374842092911</v>
      </c>
      <c r="G171" s="12">
        <f>IFERROR(IF(ההלוואה_לא_שולמה*ההלוואה_תקינה,סכום_ריבית,0), 0)</f>
        <v>3849.5677673182322</v>
      </c>
      <c r="H171" s="12">
        <f>IFERROR(IF(ההלוואה_לא_שולמה*ההלוואה_תקינה,יתרת_סגירה,0), 0)</f>
        <v>767767.6159794475</v>
      </c>
    </row>
    <row r="172" spans="2:8" ht="20.100000000000001" customHeight="1" x14ac:dyDescent="0.2">
      <c r="B172" s="7">
        <f>IFERROR(IF(ההלוואה_לא_שולמה*ההלוואה_תקינה,מספר_תשלום,""), "")</f>
        <v>156</v>
      </c>
      <c r="C172" s="8">
        <f>IFERROR(IF(ההלוואה_לא_שולמה*ההלוואה_תקינה,תאריך_תשלום,תאריך_התחלה_של_הלוואה), תאריך_התחלה_של_הלוואה)</f>
        <v>4753</v>
      </c>
      <c r="D172" s="12">
        <f>IFERROR(IF(ההלוואה_לא_שולמה*ההלוואה_תקינה,ערך_הלוואה,""), "")</f>
        <v>767767.6159794475</v>
      </c>
      <c r="E172" s="12">
        <f>IFERROR(IF(ההלוואה_לא_שולמה*ההלוואה_תקינה,תשלום_חודשי,0), 0)</f>
        <v>5995.5052515275229</v>
      </c>
      <c r="F172" s="12">
        <f>IFERROR(IF(ההלוואה_לא_שולמה*ההלוואה_תקינה,קרן,0), 0)</f>
        <v>2156.6671716303376</v>
      </c>
      <c r="G172" s="12">
        <f>IFERROR(IF(ההלוואה_לא_שולמה*ההלוואה_תקינה,סכום_ריבית,0), 0)</f>
        <v>3838.8380798971857</v>
      </c>
      <c r="H172" s="12">
        <f>IFERROR(IF(ההלוואה_לא_שולמה*ההלוואה_תקינה,יתרת_סגירה,0), 0)</f>
        <v>765610.94880781765</v>
      </c>
    </row>
    <row r="173" spans="2:8" ht="20.100000000000001" customHeight="1" x14ac:dyDescent="0.2">
      <c r="B173" s="7">
        <f>IFERROR(IF(ההלוואה_לא_שולמה*ההלוואה_תקינה,מספר_תשלום,""), "")</f>
        <v>157</v>
      </c>
      <c r="C173" s="8">
        <f>IFERROR(IF(ההלוואה_לא_שולמה*ההלוואה_תקינה,תאריך_תשלום,תאריך_התחלה_של_הלוואה), תאריך_התחלה_של_הלוואה)</f>
        <v>4784</v>
      </c>
      <c r="D173" s="12">
        <f>IFERROR(IF(ההלוואה_לא_שולמה*ההלוואה_תקינה,ערך_הלוואה,""), "")</f>
        <v>765610.94880781765</v>
      </c>
      <c r="E173" s="12">
        <f>IFERROR(IF(ההלוואה_לא_שולמה*ההלוואה_תקינה,תשלום_חודשי,0), 0)</f>
        <v>5995.5052515275229</v>
      </c>
      <c r="F173" s="12">
        <f>IFERROR(IF(ההלוואה_לא_שולמה*ההלוואה_תקינה,קרן,0), 0)</f>
        <v>2167.4505074884896</v>
      </c>
      <c r="G173" s="12">
        <f>IFERROR(IF(ההלוואה_לא_שולמה*ההלוואה_תקינה,סכום_ריבית,0), 0)</f>
        <v>3828.0547440390337</v>
      </c>
      <c r="H173" s="12">
        <f>IFERROR(IF(ההלוואה_לא_שולמה*ההלוואה_תקינה,יתרת_סגירה,0), 0)</f>
        <v>763443.49830032885</v>
      </c>
    </row>
    <row r="174" spans="2:8" ht="20.100000000000001" customHeight="1" x14ac:dyDescent="0.2">
      <c r="B174" s="7">
        <f>IFERROR(IF(ההלוואה_לא_שולמה*ההלוואה_תקינה,מספר_תשלום,""), "")</f>
        <v>158</v>
      </c>
      <c r="C174" s="8">
        <f>IFERROR(IF(ההלוואה_לא_שולמה*ההלוואה_תקינה,תאריך_תשלום,תאריך_התחלה_של_הלוואה), תאריך_התחלה_של_הלוואה)</f>
        <v>4812</v>
      </c>
      <c r="D174" s="12">
        <f>IFERROR(IF(ההלוואה_לא_שולמה*ההלוואה_תקינה,ערך_הלוואה,""), "")</f>
        <v>763443.49830032885</v>
      </c>
      <c r="E174" s="12">
        <f>IFERROR(IF(ההלוואה_לא_שולמה*ההלוואה_תקינה,תשלום_חודשי,0), 0)</f>
        <v>5995.5052515275229</v>
      </c>
      <c r="F174" s="12">
        <f>IFERROR(IF(ההלוואה_לא_שולמה*ההלוואה_תקינה,קרן,0), 0)</f>
        <v>2178.2877600259312</v>
      </c>
      <c r="G174" s="12">
        <f>IFERROR(IF(ההלוואה_לא_שולמה*ההלוואה_תקינה,סכום_ריבית,0), 0)</f>
        <v>3817.2174915015912</v>
      </c>
      <c r="H174" s="12">
        <f>IFERROR(IF(ההלוואה_לא_שולמה*ההלוואה_תקינה,יתרת_סגירה,0), 0)</f>
        <v>761265.21054030303</v>
      </c>
    </row>
    <row r="175" spans="2:8" ht="20.100000000000001" customHeight="1" x14ac:dyDescent="0.2">
      <c r="B175" s="7">
        <f>IFERROR(IF(ההלוואה_לא_שולמה*ההלוואה_תקינה,מספר_תשלום,""), "")</f>
        <v>159</v>
      </c>
      <c r="C175" s="8">
        <f>IFERROR(IF(ההלוואה_לא_שולמה*ההלוואה_תקינה,תאריך_תשלום,תאריך_התחלה_של_הלוואה), תאריך_התחלה_של_הלוואה)</f>
        <v>4843</v>
      </c>
      <c r="D175" s="12">
        <f>IFERROR(IF(ההלוואה_לא_שולמה*ההלוואה_תקינה,ערך_הלוואה,""), "")</f>
        <v>761265.21054030303</v>
      </c>
      <c r="E175" s="12">
        <f>IFERROR(IF(ההלוואה_לא_שולמה*ההלוואה_תקינה,תשלום_חודשי,0), 0)</f>
        <v>5995.5052515275229</v>
      </c>
      <c r="F175" s="12">
        <f>IFERROR(IF(ההלוואה_לא_שולמה*ההלוואה_תקינה,קרן,0), 0)</f>
        <v>2189.1791988260616</v>
      </c>
      <c r="G175" s="12">
        <f>IFERROR(IF(ההלוואה_לא_שולמה*ההלוואה_תקינה,סכום_ריבית,0), 0)</f>
        <v>3806.3260527014618</v>
      </c>
      <c r="H175" s="12">
        <f>IFERROR(IF(ההלוואה_לא_שולמה*ההלוואה_תקינה,יתרת_סגירה,0), 0)</f>
        <v>759076.03134147706</v>
      </c>
    </row>
    <row r="176" spans="2:8" ht="20.100000000000001" customHeight="1" x14ac:dyDescent="0.2">
      <c r="B176" s="7">
        <f>IFERROR(IF(ההלוואה_לא_שולמה*ההלוואה_תקינה,מספר_תשלום,""), "")</f>
        <v>160</v>
      </c>
      <c r="C176" s="8">
        <f>IFERROR(IF(ההלוואה_לא_שולמה*ההלוואה_תקינה,תאריך_תשלום,תאריך_התחלה_של_הלוואה), תאריך_התחלה_של_הלוואה)</f>
        <v>4873</v>
      </c>
      <c r="D176" s="12">
        <f>IFERROR(IF(ההלוואה_לא_שולמה*ההלוואה_תקינה,ערך_הלוואה,""), "")</f>
        <v>759076.03134147706</v>
      </c>
      <c r="E176" s="12">
        <f>IFERROR(IF(ההלוואה_לא_שולמה*ההלוואה_תקינה,תשלום_חודשי,0), 0)</f>
        <v>5995.5052515275229</v>
      </c>
      <c r="F176" s="12">
        <f>IFERROR(IF(ההלוואה_לא_שולמה*ההלוואה_תקינה,קרן,0), 0)</f>
        <v>2200.1250948201919</v>
      </c>
      <c r="G176" s="12">
        <f>IFERROR(IF(ההלוואה_לא_שולמה*ההלוואה_תקינה,סכום_ריבית,0), 0)</f>
        <v>3795.3801567073315</v>
      </c>
      <c r="H176" s="12">
        <f>IFERROR(IF(ההלוואה_לא_שולמה*ההלוואה_תקינה,יתרת_סגירה,0), 0)</f>
        <v>756875.90624665702</v>
      </c>
    </row>
    <row r="177" spans="2:8" ht="20.100000000000001" customHeight="1" x14ac:dyDescent="0.2">
      <c r="B177" s="7">
        <f>IFERROR(IF(ההלוואה_לא_שולמה*ההלוואה_תקינה,מספר_תשלום,""), "")</f>
        <v>161</v>
      </c>
      <c r="C177" s="8">
        <f>IFERROR(IF(ההלוואה_לא_שולמה*ההלוואה_תקינה,תאריך_תשלום,תאריך_התחלה_של_הלוואה), תאריך_התחלה_של_הלוואה)</f>
        <v>4904</v>
      </c>
      <c r="D177" s="12">
        <f>IFERROR(IF(ההלוואה_לא_שולמה*ההלוואה_תקינה,ערך_הלוואה,""), "")</f>
        <v>756875.90624665702</v>
      </c>
      <c r="E177" s="12">
        <f>IFERROR(IF(ההלוואה_לא_שולמה*ההלוואה_תקינה,תשלום_חודשי,0), 0)</f>
        <v>5995.5052515275229</v>
      </c>
      <c r="F177" s="12">
        <f>IFERROR(IF(ההלוואה_לא_שולמה*ההלוואה_תקינה,קרן,0), 0)</f>
        <v>2211.1257202942925</v>
      </c>
      <c r="G177" s="12">
        <f>IFERROR(IF(ההלוואה_לא_שולמה*ההלוואה_תקינה,סכום_ריבית,0), 0)</f>
        <v>3784.3795312332304</v>
      </c>
      <c r="H177" s="12">
        <f>IFERROR(IF(ההלוואה_לא_שולמה*ההלוואה_תקינה,יתרת_סגירה,0), 0)</f>
        <v>754664.78052636306</v>
      </c>
    </row>
    <row r="178" spans="2:8" ht="20.100000000000001" customHeight="1" x14ac:dyDescent="0.2">
      <c r="B178" s="7">
        <f>IFERROR(IF(ההלוואה_לא_שולמה*ההלוואה_תקינה,מספר_תשלום,""), "")</f>
        <v>162</v>
      </c>
      <c r="C178" s="8">
        <f>IFERROR(IF(ההלוואה_לא_שולמה*ההלוואה_תקינה,תאריך_תשלום,תאריך_התחלה_של_הלוואה), תאריך_התחלה_של_הלוואה)</f>
        <v>4934</v>
      </c>
      <c r="D178" s="12">
        <f>IFERROR(IF(ההלוואה_לא_שולמה*ההלוואה_תקינה,ערך_הלוואה,""), "")</f>
        <v>754664.78052636306</v>
      </c>
      <c r="E178" s="12">
        <f>IFERROR(IF(ההלוואה_לא_שולמה*ההלוואה_תקינה,תשלום_חודשי,0), 0)</f>
        <v>5995.5052515275229</v>
      </c>
      <c r="F178" s="12">
        <f>IFERROR(IF(ההלוואה_לא_שולמה*ההלוואה_תקינה,קרן,0), 0)</f>
        <v>2222.1813488957641</v>
      </c>
      <c r="G178" s="12">
        <f>IFERROR(IF(ההלוואה_לא_שולמה*ההלוואה_תקינה,סכום_ריבית,0), 0)</f>
        <v>3773.3239026317588</v>
      </c>
      <c r="H178" s="12">
        <f>IFERROR(IF(ההלוואה_לא_שולמה*ההלוואה_תקינה,יתרת_סגירה,0), 0)</f>
        <v>752442.59917746717</v>
      </c>
    </row>
    <row r="179" spans="2:8" ht="20.100000000000001" customHeight="1" x14ac:dyDescent="0.2">
      <c r="B179" s="7">
        <f>IFERROR(IF(ההלוואה_לא_שולמה*ההלוואה_תקינה,מספר_תשלום,""), "")</f>
        <v>163</v>
      </c>
      <c r="C179" s="8">
        <f>IFERROR(IF(ההלוואה_לא_שולמה*ההלוואה_תקינה,תאריך_תשלום,תאריך_התחלה_של_הלוואה), תאריך_התחלה_של_הלוואה)</f>
        <v>4965</v>
      </c>
      <c r="D179" s="12">
        <f>IFERROR(IF(ההלוואה_לא_שולמה*ההלוואה_תקינה,ערך_הלוואה,""), "")</f>
        <v>752442.59917746717</v>
      </c>
      <c r="E179" s="12">
        <f>IFERROR(IF(ההלוואה_לא_שולמה*ההלוואה_תקינה,תשלום_חודשי,0), 0)</f>
        <v>5995.5052515275229</v>
      </c>
      <c r="F179" s="12">
        <f>IFERROR(IF(ההלוואה_לא_שולמה*ההלוואה_תקינה,קרן,0), 0)</f>
        <v>2233.2922556402432</v>
      </c>
      <c r="G179" s="12">
        <f>IFERROR(IF(ההלוואה_לא_שולמה*ההלוואה_תקינה,סכום_ריבית,0), 0)</f>
        <v>3762.2129958872792</v>
      </c>
      <c r="H179" s="12">
        <f>IFERROR(IF(ההלוואה_לא_שולמה*ההלוואה_תקינה,יתרת_סגירה,0), 0)</f>
        <v>750209.30692182737</v>
      </c>
    </row>
    <row r="180" spans="2:8" ht="20.100000000000001" customHeight="1" x14ac:dyDescent="0.2">
      <c r="B180" s="7">
        <f>IFERROR(IF(ההלוואה_לא_שולמה*ההלוואה_תקינה,מספר_תשלום,""), "")</f>
        <v>164</v>
      </c>
      <c r="C180" s="8">
        <f>IFERROR(IF(ההלוואה_לא_שולמה*ההלוואה_תקינה,תאריך_תשלום,תאריך_התחלה_של_הלוואה), תאריך_התחלה_של_הלוואה)</f>
        <v>4996</v>
      </c>
      <c r="D180" s="12">
        <f>IFERROR(IF(ההלוואה_לא_שולמה*ההלוואה_תקינה,ערך_הלוואה,""), "")</f>
        <v>750209.30692182737</v>
      </c>
      <c r="E180" s="12">
        <f>IFERROR(IF(ההלוואה_לא_שולמה*ההלוואה_תקינה,תשלום_חודשי,0), 0)</f>
        <v>5995.5052515275229</v>
      </c>
      <c r="F180" s="12">
        <f>IFERROR(IF(ההלוואה_לא_שולמה*ההלוואה_תקינה,קרן,0), 0)</f>
        <v>2244.4587169184442</v>
      </c>
      <c r="G180" s="12">
        <f>IFERROR(IF(ההלוואה_לא_שולמה*ההלוואה_תקינה,סכום_ריבית,0), 0)</f>
        <v>3751.0465346090787</v>
      </c>
      <c r="H180" s="12">
        <f>IFERROR(IF(ההלוואה_לא_שולמה*ההלוואה_תקינה,יתרת_סגירה,0), 0)</f>
        <v>747964.84820490866</v>
      </c>
    </row>
    <row r="181" spans="2:8" ht="20.100000000000001" customHeight="1" x14ac:dyDescent="0.2">
      <c r="B181" s="7">
        <f>IFERROR(IF(ההלוואה_לא_שולמה*ההלוואה_תקינה,מספר_תשלום,""), "")</f>
        <v>165</v>
      </c>
      <c r="C181" s="8">
        <f>IFERROR(IF(ההלוואה_לא_שולמה*ההלוואה_תקינה,תאריך_תשלום,תאריך_התחלה_של_הלוואה), תאריך_התחלה_של_הלוואה)</f>
        <v>5026</v>
      </c>
      <c r="D181" s="12">
        <f>IFERROR(IF(ההלוואה_לא_שולמה*ההלוואה_תקינה,ערך_הלוואה,""), "")</f>
        <v>747964.84820490866</v>
      </c>
      <c r="E181" s="12">
        <f>IFERROR(IF(ההלוואה_לא_שולמה*ההלוואה_תקינה,תשלום_חודשי,0), 0)</f>
        <v>5995.5052515275229</v>
      </c>
      <c r="F181" s="12">
        <f>IFERROR(IF(ההלוואה_לא_שולמה*ההלוואה_תקינה,קרן,0), 0)</f>
        <v>2255.6810105030363</v>
      </c>
      <c r="G181" s="12">
        <f>IFERROR(IF(ההלוואה_לא_שולמה*ההלוואה_תקינה,סכום_ריבית,0), 0)</f>
        <v>3739.8242410244861</v>
      </c>
      <c r="H181" s="12">
        <f>IFERROR(IF(ההלוואה_לא_שולמה*ההלוואה_תקינה,יתרת_סגירה,0), 0)</f>
        <v>745709.1671944058</v>
      </c>
    </row>
    <row r="182" spans="2:8" ht="20.100000000000001" customHeight="1" x14ac:dyDescent="0.2">
      <c r="B182" s="7">
        <f>IFERROR(IF(ההלוואה_לא_שולמה*ההלוואה_תקינה,מספר_תשלום,""), "")</f>
        <v>166</v>
      </c>
      <c r="C182" s="8">
        <f>IFERROR(IF(ההלוואה_לא_שולמה*ההלוואה_תקינה,תאריך_תשלום,תאריך_התחלה_של_הלוואה), תאריך_התחלה_של_הלוואה)</f>
        <v>5057</v>
      </c>
      <c r="D182" s="12">
        <f>IFERROR(IF(ההלוואה_לא_שולמה*ההלוואה_תקינה,ערך_הלוואה,""), "")</f>
        <v>745709.1671944058</v>
      </c>
      <c r="E182" s="12">
        <f>IFERROR(IF(ההלוואה_לא_שולמה*ההלוואה_תקינה,תשלום_חודשי,0), 0)</f>
        <v>5995.5052515275229</v>
      </c>
      <c r="F182" s="12">
        <f>IFERROR(IF(ההלוואה_לא_שולמה*ההלוואה_תקינה,קרן,0), 0)</f>
        <v>2266.9594155555515</v>
      </c>
      <c r="G182" s="12">
        <f>IFERROR(IF(ההלוואה_לא_שולמה*ההלוואה_תקינה,סכום_ריבית,0), 0)</f>
        <v>3728.5458359719714</v>
      </c>
      <c r="H182" s="12">
        <f>IFERROR(IF(ההלוואה_לא_שולמה*ההלוואה_תקינה,יתרת_סגירה,0), 0)</f>
        <v>743442.2077788508</v>
      </c>
    </row>
    <row r="183" spans="2:8" ht="20.100000000000001" customHeight="1" x14ac:dyDescent="0.2">
      <c r="B183" s="7">
        <f>IFERROR(IF(ההלוואה_לא_שולמה*ההלוואה_תקינה,מספר_תשלום,""), "")</f>
        <v>167</v>
      </c>
      <c r="C183" s="8">
        <f>IFERROR(IF(ההלוואה_לא_שולמה*ההלוואה_תקינה,תאריך_תשלום,תאריך_התחלה_של_הלוואה), תאריך_התחלה_של_הלוואה)</f>
        <v>5087</v>
      </c>
      <c r="D183" s="12">
        <f>IFERROR(IF(ההלוואה_לא_שולמה*ההלוואה_תקינה,ערך_הלוואה,""), "")</f>
        <v>743442.2077788508</v>
      </c>
      <c r="E183" s="12">
        <f>IFERROR(IF(ההלוואה_לא_שולמה*ההלוואה_תקינה,תשלום_חודשי,0), 0)</f>
        <v>5995.5052515275229</v>
      </c>
      <c r="F183" s="12">
        <f>IFERROR(IF(ההלוואה_לא_שולמה*ההלוואה_תקינה,קרן,0), 0)</f>
        <v>2278.2942126333292</v>
      </c>
      <c r="G183" s="12">
        <f>IFERROR(IF(ההלוואה_לא_שולמה*ההלוואה_תקינה,סכום_ריבית,0), 0)</f>
        <v>3717.2110388941942</v>
      </c>
      <c r="H183" s="12">
        <f>IFERROR(IF(ההלוואה_לא_שולמה*ההלוואה_תקינה,יתרת_סגירה,0), 0)</f>
        <v>741163.91356621729</v>
      </c>
    </row>
    <row r="184" spans="2:8" ht="20.100000000000001" customHeight="1" x14ac:dyDescent="0.2">
      <c r="B184" s="7">
        <f>IFERROR(IF(ההלוואה_לא_שולמה*ההלוואה_תקינה,מספר_תשלום,""), "")</f>
        <v>168</v>
      </c>
      <c r="C184" s="8">
        <f>IFERROR(IF(ההלוואה_לא_שולמה*ההלוואה_תקינה,תאריך_תשלום,תאריך_התחלה_של_הלוואה), תאריך_התחלה_של_הלוואה)</f>
        <v>5118</v>
      </c>
      <c r="D184" s="12">
        <f>IFERROR(IF(ההלוואה_לא_שולמה*ההלוואה_תקינה,ערך_הלוואה,""), "")</f>
        <v>741163.91356621729</v>
      </c>
      <c r="E184" s="12">
        <f>IFERROR(IF(ההלוואה_לא_שולמה*ההלוואה_תקינה,תשלום_חודשי,0), 0)</f>
        <v>5995.5052515275229</v>
      </c>
      <c r="F184" s="12">
        <f>IFERROR(IF(ההלוואה_לא_שולמה*ההלוואה_תקינה,קרן,0), 0)</f>
        <v>2289.6856836964957</v>
      </c>
      <c r="G184" s="12">
        <f>IFERROR(IF(ההלוואה_לא_שולמה*ההלוואה_תקינה,סכום_ריבית,0), 0)</f>
        <v>3705.8195678310258</v>
      </c>
      <c r="H184" s="12">
        <f>IFERROR(IF(ההלוואה_לא_שולמה*ההלוואה_תקינה,יתרת_סגירה,0), 0)</f>
        <v>738874.22788252099</v>
      </c>
    </row>
    <row r="185" spans="2:8" ht="20.100000000000001" customHeight="1" x14ac:dyDescent="0.2">
      <c r="B185" s="7">
        <f>IFERROR(IF(ההלוואה_לא_שולמה*ההלוואה_תקינה,מספר_תשלום,""), "")</f>
        <v>169</v>
      </c>
      <c r="C185" s="8">
        <f>IFERROR(IF(ההלוואה_לא_שולמה*ההלוואה_תקינה,תאריך_תשלום,תאריך_התחלה_של_הלוואה), תאריך_התחלה_של_הלוואה)</f>
        <v>5149</v>
      </c>
      <c r="D185" s="12">
        <f>IFERROR(IF(ההלוואה_לא_שולמה*ההלוואה_תקינה,ערך_הלוואה,""), "")</f>
        <v>738874.22788252099</v>
      </c>
      <c r="E185" s="12">
        <f>IFERROR(IF(ההלוואה_לא_שולמה*ההלוואה_תקינה,תשלום_חודשי,0), 0)</f>
        <v>5995.5052515275229</v>
      </c>
      <c r="F185" s="12">
        <f>IFERROR(IF(ההלוואה_לא_שולמה*ההלוואה_תקינה,קרן,0), 0)</f>
        <v>2301.1341121149785</v>
      </c>
      <c r="G185" s="12">
        <f>IFERROR(IF(ההלוואה_לא_שולמה*ההלוואה_תקינה,סכום_ריבית,0), 0)</f>
        <v>3694.3711394125444</v>
      </c>
      <c r="H185" s="12">
        <f>IFERROR(IF(ההלוואה_לא_שולמה*ההלוואה_תקינה,יתרת_סגירה,0), 0)</f>
        <v>736573.09377040598</v>
      </c>
    </row>
    <row r="186" spans="2:8" ht="20.100000000000001" customHeight="1" x14ac:dyDescent="0.2">
      <c r="B186" s="7">
        <f>IFERROR(IF(ההלוואה_לא_שולמה*ההלוואה_תקינה,מספר_תשלום,""), "")</f>
        <v>170</v>
      </c>
      <c r="C186" s="8">
        <f>IFERROR(IF(ההלוואה_לא_שולמה*ההלוואה_תקינה,תאריך_תשלום,תאריך_התחלה_של_הלוואה), תאריך_התחלה_של_הלוואה)</f>
        <v>5177</v>
      </c>
      <c r="D186" s="12">
        <f>IFERROR(IF(ההלוואה_לא_שולמה*ההלוואה_תקינה,ערך_הלוואה,""), "")</f>
        <v>736573.09377040598</v>
      </c>
      <c r="E186" s="12">
        <f>IFERROR(IF(ההלוואה_לא_שולמה*ההלוואה_תקינה,תשלום_חודשי,0), 0)</f>
        <v>5995.5052515275229</v>
      </c>
      <c r="F186" s="12">
        <f>IFERROR(IF(ההלוואה_לא_שולמה*ההלוואה_תקינה,קרן,0), 0)</f>
        <v>2312.6397826755529</v>
      </c>
      <c r="G186" s="12">
        <f>IFERROR(IF(ההלוואה_לא_שולמה*ההלוואה_תקינה,סכום_ריבית,0), 0)</f>
        <v>3682.8654688519696</v>
      </c>
      <c r="H186" s="12">
        <f>IFERROR(IF(ההלוואה_לא_שולמה*ההלוואה_תקינה,יתרת_סגירה,0), 0)</f>
        <v>734260.45398773043</v>
      </c>
    </row>
    <row r="187" spans="2:8" ht="20.100000000000001" customHeight="1" x14ac:dyDescent="0.2">
      <c r="B187" s="7">
        <f>IFERROR(IF(ההלוואה_לא_שולמה*ההלוואה_תקינה,מספר_תשלום,""), "")</f>
        <v>171</v>
      </c>
      <c r="C187" s="8">
        <f>IFERROR(IF(ההלוואה_לא_שולמה*ההלוואה_תקינה,תאריך_תשלום,תאריך_התחלה_של_הלוואה), תאריך_התחלה_של_הלוואה)</f>
        <v>5208</v>
      </c>
      <c r="D187" s="12">
        <f>IFERROR(IF(ההלוואה_לא_שולמה*ההלוואה_תקינה,ערך_הלוואה,""), "")</f>
        <v>734260.45398773043</v>
      </c>
      <c r="E187" s="12">
        <f>IFERROR(IF(ההלוואה_לא_שולמה*ההלוואה_תקינה,תשלום_חודשי,0), 0)</f>
        <v>5995.5052515275229</v>
      </c>
      <c r="F187" s="12">
        <f>IFERROR(IF(ההלוואה_לא_שולמה*ההלוואה_תקינה,קרן,0), 0)</f>
        <v>2324.2029815889309</v>
      </c>
      <c r="G187" s="12">
        <f>IFERROR(IF(ההלוואה_לא_שולמה*ההלוואה_תקינה,סכום_ריבית,0), 0)</f>
        <v>3671.3022699385924</v>
      </c>
      <c r="H187" s="12">
        <f>IFERROR(IF(ההלוואה_לא_שולמה*ההלוואה_תקינה,יתרת_סגירה,0), 0)</f>
        <v>731936.25100614177</v>
      </c>
    </row>
    <row r="188" spans="2:8" ht="20.100000000000001" customHeight="1" x14ac:dyDescent="0.2">
      <c r="B188" s="7">
        <f>IFERROR(IF(ההלוואה_לא_שולמה*ההלוואה_תקינה,מספר_תשלום,""), "")</f>
        <v>172</v>
      </c>
      <c r="C188" s="8">
        <f>IFERROR(IF(ההלוואה_לא_שולמה*ההלוואה_תקינה,תאריך_תשלום,תאריך_התחלה_של_הלוואה), תאריך_התחלה_של_הלוואה)</f>
        <v>5238</v>
      </c>
      <c r="D188" s="12">
        <f>IFERROR(IF(ההלוואה_לא_שולמה*ההלוואה_תקינה,ערך_הלוואה,""), "")</f>
        <v>731936.25100614177</v>
      </c>
      <c r="E188" s="12">
        <f>IFERROR(IF(ההלוואה_לא_שולמה*ההלוואה_תקינה,תשלום_חודשי,0), 0)</f>
        <v>5995.5052515275229</v>
      </c>
      <c r="F188" s="12">
        <f>IFERROR(IF(ההלוואה_לא_שולמה*ההלוואה_תקינה,קרן,0), 0)</f>
        <v>2335.8239964968757</v>
      </c>
      <c r="G188" s="12">
        <f>IFERROR(IF(ההלוואה_לא_שולמה*ההלוואה_תקינה,סכום_ריבית,0), 0)</f>
        <v>3659.6812550306472</v>
      </c>
      <c r="H188" s="12">
        <f>IFERROR(IF(ההלוואה_לא_שולמה*ההלוואה_תקינה,יתרת_סגירה,0), 0)</f>
        <v>729600.42700964492</v>
      </c>
    </row>
    <row r="189" spans="2:8" ht="20.100000000000001" customHeight="1" x14ac:dyDescent="0.2">
      <c r="B189" s="7">
        <f>IFERROR(IF(ההלוואה_לא_שולמה*ההלוואה_תקינה,מספר_תשלום,""), "")</f>
        <v>173</v>
      </c>
      <c r="C189" s="8">
        <f>IFERROR(IF(ההלוואה_לא_שולמה*ההלוואה_תקינה,תאריך_תשלום,תאריך_התחלה_של_הלוואה), תאריך_התחלה_של_הלוואה)</f>
        <v>5269</v>
      </c>
      <c r="D189" s="12">
        <f>IFERROR(IF(ההלוואה_לא_שולמה*ההלוואה_תקינה,ערך_הלוואה,""), "")</f>
        <v>729600.42700964492</v>
      </c>
      <c r="E189" s="12">
        <f>IFERROR(IF(ההלוואה_לא_שולמה*ההלוואה_תקינה,תשלום_חודשי,0), 0)</f>
        <v>5995.5052515275229</v>
      </c>
      <c r="F189" s="12">
        <f>IFERROR(IF(ההלוואה_לא_שולמה*ההלוואה_תקינה,קרן,0), 0)</f>
        <v>2347.50311647936</v>
      </c>
      <c r="G189" s="12">
        <f>IFERROR(IF(ההלוואה_לא_שולמה*ההלוואה_תקינה,סכום_ריבית,0), 0)</f>
        <v>3648.0021350481629</v>
      </c>
      <c r="H189" s="12">
        <f>IFERROR(IF(ההלוואה_לא_שולמה*ההלוואה_תקינה,יתרת_סגירה,0), 0)</f>
        <v>727252.92389316577</v>
      </c>
    </row>
    <row r="190" spans="2:8" ht="20.100000000000001" customHeight="1" x14ac:dyDescent="0.2">
      <c r="B190" s="7">
        <f>IFERROR(IF(ההלוואה_לא_שולמה*ההלוואה_תקינה,מספר_תשלום,""), "")</f>
        <v>174</v>
      </c>
      <c r="C190" s="8">
        <f>IFERROR(IF(ההלוואה_לא_שולמה*ההלוואה_תקינה,תאריך_תשלום,תאריך_התחלה_של_הלוואה), תאריך_התחלה_של_הלוואה)</f>
        <v>5299</v>
      </c>
      <c r="D190" s="12">
        <f>IFERROR(IF(ההלוואה_לא_שולמה*ההלוואה_תקינה,ערך_הלוואה,""), "")</f>
        <v>727252.92389316577</v>
      </c>
      <c r="E190" s="12">
        <f>IFERROR(IF(ההלוואה_לא_שולמה*ההלוואה_תקינה,תשלום_חודשי,0), 0)</f>
        <v>5995.5052515275229</v>
      </c>
      <c r="F190" s="12">
        <f>IFERROR(IF(ההלוואה_לא_שולמה*ההלוואה_תקינה,קרן,0), 0)</f>
        <v>2359.240632061757</v>
      </c>
      <c r="G190" s="12">
        <f>IFERROR(IF(ההלוואה_לא_שולמה*ההלוואה_תקינה,סכום_ריבית,0), 0)</f>
        <v>3636.2646194657659</v>
      </c>
      <c r="H190" s="12">
        <f>IFERROR(IF(ההלוואה_לא_שולמה*ההלוואה_תקינה,יתרת_סגירה,0), 0)</f>
        <v>724893.68326110439</v>
      </c>
    </row>
    <row r="191" spans="2:8" ht="20.100000000000001" customHeight="1" x14ac:dyDescent="0.2">
      <c r="B191" s="7">
        <f>IFERROR(IF(ההלוואה_לא_שולמה*ההלוואה_תקינה,מספר_תשלום,""), "")</f>
        <v>175</v>
      </c>
      <c r="C191" s="8">
        <f>IFERROR(IF(ההלוואה_לא_שולמה*ההלוואה_תקינה,תאריך_תשלום,תאריך_התחלה_של_הלוואה), תאריך_התחלה_של_הלוואה)</f>
        <v>5330</v>
      </c>
      <c r="D191" s="12">
        <f>IFERROR(IF(ההלוואה_לא_שולמה*ההלוואה_תקינה,ערך_הלוואה,""), "")</f>
        <v>724893.68326110439</v>
      </c>
      <c r="E191" s="12">
        <f>IFERROR(IF(ההלוואה_לא_שולמה*ההלוואה_תקינה,תשלום_חודשי,0), 0)</f>
        <v>5995.5052515275229</v>
      </c>
      <c r="F191" s="12">
        <f>IFERROR(IF(ההלוואה_לא_שולמה*ההלוואה_תקינה,קרן,0), 0)</f>
        <v>2371.0368352220657</v>
      </c>
      <c r="G191" s="12">
        <f>IFERROR(IF(ההלוואה_לא_שולמה*ההלוואה_תקינה,סכום_ריבית,0), 0)</f>
        <v>3624.4684163054567</v>
      </c>
      <c r="H191" s="12">
        <f>IFERROR(IF(ההלוואה_לא_שולמה*ההלוואה_תקינה,יתרת_סגירה,0), 0)</f>
        <v>722522.64642588235</v>
      </c>
    </row>
    <row r="192" spans="2:8" ht="20.100000000000001" customHeight="1" x14ac:dyDescent="0.2">
      <c r="B192" s="7">
        <f>IFERROR(IF(ההלוואה_לא_שולמה*ההלוואה_תקינה,מספר_תשלום,""), "")</f>
        <v>176</v>
      </c>
      <c r="C192" s="8">
        <f>IFERROR(IF(ההלוואה_לא_שולמה*ההלוואה_תקינה,תאריך_תשלום,תאריך_התחלה_של_הלוואה), תאריך_התחלה_של_הלוואה)</f>
        <v>5361</v>
      </c>
      <c r="D192" s="12">
        <f>IFERROR(IF(ההלוואה_לא_שולמה*ההלוואה_תקינה,ערך_הלוואה,""), "")</f>
        <v>722522.64642588235</v>
      </c>
      <c r="E192" s="12">
        <f>IFERROR(IF(ההלוואה_לא_שולמה*ההלוואה_תקינה,תשלום_חודשי,0), 0)</f>
        <v>5995.5052515275229</v>
      </c>
      <c r="F192" s="12">
        <f>IFERROR(IF(ההלוואה_לא_שולמה*ההלוואה_תקינה,קרן,0), 0)</f>
        <v>2382.8920193981762</v>
      </c>
      <c r="G192" s="12">
        <f>IFERROR(IF(ההלוואה_לא_שולמה*ההלוואה_תקינה,סכום_ריבית,0), 0)</f>
        <v>3612.6132321293471</v>
      </c>
      <c r="H192" s="12">
        <f>IFERROR(IF(ההלוואה_לא_שולמה*ההלוואה_תקינה,יתרת_סגירה,0), 0)</f>
        <v>720139.75440648454</v>
      </c>
    </row>
    <row r="193" spans="2:8" ht="20.100000000000001" customHeight="1" x14ac:dyDescent="0.2">
      <c r="B193" s="7">
        <f>IFERROR(IF(ההלוואה_לא_שולמה*ההלוואה_תקינה,מספר_תשלום,""), "")</f>
        <v>177</v>
      </c>
      <c r="C193" s="8">
        <f>IFERROR(IF(ההלוואה_לא_שולמה*ההלוואה_תקינה,תאריך_תשלום,תאריך_התחלה_של_הלוואה), תאריך_התחלה_של_הלוואה)</f>
        <v>5391</v>
      </c>
      <c r="D193" s="12">
        <f>IFERROR(IF(ההלוואה_לא_שולמה*ההלוואה_תקינה,ערך_הלוואה,""), "")</f>
        <v>720139.75440648454</v>
      </c>
      <c r="E193" s="12">
        <f>IFERROR(IF(ההלוואה_לא_שולמה*ההלוואה_תקינה,תשלום_חודשי,0), 0)</f>
        <v>5995.5052515275229</v>
      </c>
      <c r="F193" s="12">
        <f>IFERROR(IF(ההלוואה_לא_שולמה*ההלוואה_תקינה,קרן,0), 0)</f>
        <v>2394.8064794951674</v>
      </c>
      <c r="G193" s="12">
        <f>IFERROR(IF(ההלוואה_לא_שולמה*ההלוואה_תקינה,סכום_ריבית,0), 0)</f>
        <v>3600.6987720323564</v>
      </c>
      <c r="H193" s="12">
        <f>IFERROR(IF(ההלוואה_לא_שולמה*ההלוואה_תקינה,יתרת_סגירה,0), 0)</f>
        <v>717744.94792698929</v>
      </c>
    </row>
    <row r="194" spans="2:8" ht="20.100000000000001" customHeight="1" x14ac:dyDescent="0.2">
      <c r="B194" s="7">
        <f>IFERROR(IF(ההלוואה_לא_שולמה*ההלוואה_תקינה,מספר_תשלום,""), "")</f>
        <v>178</v>
      </c>
      <c r="C194" s="8">
        <f>IFERROR(IF(ההלוואה_לא_שולמה*ההלוואה_תקינה,תאריך_תשלום,תאריך_התחלה_של_הלוואה), תאריך_התחלה_של_הלוואה)</f>
        <v>5422</v>
      </c>
      <c r="D194" s="12">
        <f>IFERROR(IF(ההלוואה_לא_שולמה*ההלוואה_תקינה,ערך_הלוואה,""), "")</f>
        <v>717744.94792698929</v>
      </c>
      <c r="E194" s="12">
        <f>IFERROR(IF(ההלוואה_לא_שולמה*ההלוואה_תקינה,תשלום_חודשי,0), 0)</f>
        <v>5995.5052515275229</v>
      </c>
      <c r="F194" s="12">
        <f>IFERROR(IF(ההלוואה_לא_שולמה*ההלוואה_תקינה,קרן,0), 0)</f>
        <v>2406.7805118926426</v>
      </c>
      <c r="G194" s="12">
        <f>IFERROR(IF(ההלוואה_לא_שולמה*ההלוואה_תקינה,סכום_ריבית,0), 0)</f>
        <v>3588.7247396348803</v>
      </c>
      <c r="H194" s="12">
        <f>IFERROR(IF(ההלוואה_לא_שולמה*ההלוואה_תקינה,יתרת_סגירה,0), 0)</f>
        <v>715338.16741509689</v>
      </c>
    </row>
    <row r="195" spans="2:8" ht="20.100000000000001" customHeight="1" x14ac:dyDescent="0.2">
      <c r="B195" s="7">
        <f>IFERROR(IF(ההלוואה_לא_שולמה*ההלוואה_תקינה,מספר_תשלום,""), "")</f>
        <v>179</v>
      </c>
      <c r="C195" s="8">
        <f>IFERROR(IF(ההלוואה_לא_שולמה*ההלוואה_תקינה,תאריך_תשלום,תאריך_התחלה_של_הלוואה), תאריך_התחלה_של_הלוואה)</f>
        <v>5452</v>
      </c>
      <c r="D195" s="12">
        <f>IFERROR(IF(ההלוואה_לא_שולמה*ההלוואה_תקינה,ערך_הלוואה,""), "")</f>
        <v>715338.16741509689</v>
      </c>
      <c r="E195" s="12">
        <f>IFERROR(IF(ההלוואה_לא_שולמה*ההלוואה_תקינה,תשלום_חודשי,0), 0)</f>
        <v>5995.5052515275229</v>
      </c>
      <c r="F195" s="12">
        <f>IFERROR(IF(ההלוואה_לא_שולמה*ההלוואה_תקינה,קרן,0), 0)</f>
        <v>2418.8144144521061</v>
      </c>
      <c r="G195" s="12">
        <f>IFERROR(IF(ההלוואה_לא_שולמה*ההלוואה_תקינה,סכום_ריבית,0), 0)</f>
        <v>3576.6908370754163</v>
      </c>
      <c r="H195" s="12">
        <f>IFERROR(IF(ההלוואה_לא_שולמה*ההלוואה_תקינה,יתרת_סגירה,0), 0)</f>
        <v>712919.35300064459</v>
      </c>
    </row>
    <row r="196" spans="2:8" ht="20.100000000000001" customHeight="1" x14ac:dyDescent="0.2">
      <c r="B196" s="7">
        <f>IFERROR(IF(ההלוואה_לא_שולמה*ההלוואה_תקינה,מספר_תשלום,""), "")</f>
        <v>180</v>
      </c>
      <c r="C196" s="8">
        <f>IFERROR(IF(ההלוואה_לא_שולמה*ההלוואה_תקינה,תאריך_תשלום,תאריך_התחלה_של_הלוואה), תאריך_התחלה_של_הלוואה)</f>
        <v>5483</v>
      </c>
      <c r="D196" s="12">
        <f>IFERROR(IF(ההלוואה_לא_שולמה*ההלוואה_תקינה,ערך_הלוואה,""), "")</f>
        <v>712919.35300064459</v>
      </c>
      <c r="E196" s="12">
        <f>IFERROR(IF(ההלוואה_לא_שולמה*ההלוואה_תקינה,תשלום_חודשי,0), 0)</f>
        <v>5995.5052515275229</v>
      </c>
      <c r="F196" s="12">
        <f>IFERROR(IF(ההלוואה_לא_שולמה*ההלוואה_תקינה,קרן,0), 0)</f>
        <v>2430.9084865243667</v>
      </c>
      <c r="G196" s="12">
        <f>IFERROR(IF(ההלוואה_לא_שולמה*ההלוואה_תקינה,סכום_ריבית,0), 0)</f>
        <v>3564.5967650031566</v>
      </c>
      <c r="H196" s="12">
        <f>IFERROR(IF(ההלוואה_לא_שולמה*ההלוואה_תקינה,יתרת_סגירה,0), 0)</f>
        <v>710488.44451412046</v>
      </c>
    </row>
    <row r="197" spans="2:8" ht="20.100000000000001" customHeight="1" x14ac:dyDescent="0.2">
      <c r="B197" s="7">
        <f>IFERROR(IF(ההלוואה_לא_שולמה*ההלוואה_תקינה,מספר_תשלום,""), "")</f>
        <v>181</v>
      </c>
      <c r="C197" s="8">
        <f>IFERROR(IF(ההלוואה_לא_שולמה*ההלוואה_תקינה,תאריך_תשלום,תאריך_התחלה_של_הלוואה), תאריך_התחלה_של_הלוואה)</f>
        <v>5514</v>
      </c>
      <c r="D197" s="12">
        <f>IFERROR(IF(ההלוואה_לא_שולמה*ההלוואה_תקינה,ערך_הלוואה,""), "")</f>
        <v>710488.44451412046</v>
      </c>
      <c r="E197" s="12">
        <f>IFERROR(IF(ההלוואה_לא_שולמה*ההלוואה_תקינה,תשלום_חודשי,0), 0)</f>
        <v>5995.5052515275229</v>
      </c>
      <c r="F197" s="12">
        <f>IFERROR(IF(ההלוואה_לא_שולמה*ההלוואה_תקינה,קרן,0), 0)</f>
        <v>2443.0630289569881</v>
      </c>
      <c r="G197" s="12">
        <f>IFERROR(IF(ההלוואה_לא_שולמה*ההלוואה_תקינה,סכום_ריבית,0), 0)</f>
        <v>3552.4422225705343</v>
      </c>
      <c r="H197" s="12">
        <f>IFERROR(IF(ההלוואה_לא_שולמה*ההלוואה_תקינה,יתרת_סגירה,0), 0)</f>
        <v>708045.3814851637</v>
      </c>
    </row>
    <row r="198" spans="2:8" ht="20.100000000000001" customHeight="1" x14ac:dyDescent="0.2">
      <c r="B198" s="7">
        <f>IFERROR(IF(ההלוואה_לא_שולמה*ההלוואה_תקינה,מספר_תשלום,""), "")</f>
        <v>182</v>
      </c>
      <c r="C198" s="8">
        <f>IFERROR(IF(ההלוואה_לא_שולמה*ההלוואה_תקינה,תאריך_תשלום,תאריך_התחלה_של_הלוואה), תאריך_התחלה_של_הלוואה)</f>
        <v>5542</v>
      </c>
      <c r="D198" s="12">
        <f>IFERROR(IF(ההלוואה_לא_שולמה*ההלוואה_תקינה,ערך_הלוואה,""), "")</f>
        <v>708045.3814851637</v>
      </c>
      <c r="E198" s="12">
        <f>IFERROR(IF(ההלוואה_לא_שולמה*ההלוואה_תקינה,תשלום_חודשי,0), 0)</f>
        <v>5995.5052515275229</v>
      </c>
      <c r="F198" s="12">
        <f>IFERROR(IF(ההלוואה_לא_שולמה*ההלוואה_תקינה,קרן,0), 0)</f>
        <v>2455.2783441017732</v>
      </c>
      <c r="G198" s="12">
        <f>IFERROR(IF(ההלוואה_לא_שולמה*ההלוואה_תקינה,סכום_ריבית,0), 0)</f>
        <v>3540.2269074257497</v>
      </c>
      <c r="H198" s="12">
        <f>IFERROR(IF(ההלוואה_לא_שולמה*ההלוואה_תקינה,יתרת_סגירה,0), 0)</f>
        <v>705590.10314106219</v>
      </c>
    </row>
    <row r="199" spans="2:8" ht="20.100000000000001" customHeight="1" x14ac:dyDescent="0.2">
      <c r="B199" s="7">
        <f>IFERROR(IF(ההלוואה_לא_שולמה*ההלוואה_תקינה,מספר_תשלום,""), "")</f>
        <v>183</v>
      </c>
      <c r="C199" s="8">
        <f>IFERROR(IF(ההלוואה_לא_שולמה*ההלוואה_תקינה,תאריך_תשלום,תאריך_התחלה_של_הלוואה), תאריך_התחלה_של_הלוואה)</f>
        <v>5573</v>
      </c>
      <c r="D199" s="12">
        <f>IFERROR(IF(ההלוואה_לא_שולמה*ההלוואה_תקינה,ערך_הלוואה,""), "")</f>
        <v>705590.10314106219</v>
      </c>
      <c r="E199" s="12">
        <f>IFERROR(IF(ההלוואה_לא_שולמה*ההלוואה_תקינה,תשלום_חודשי,0), 0)</f>
        <v>5995.5052515275229</v>
      </c>
      <c r="F199" s="12">
        <f>IFERROR(IF(ההלוואה_לא_שולמה*ההלוואה_תקינה,קרן,0), 0)</f>
        <v>2467.5547358222821</v>
      </c>
      <c r="G199" s="12">
        <f>IFERROR(IF(ההלוואה_לא_שולמה*ההלוואה_תקינה,סכום_ריבית,0), 0)</f>
        <v>3527.9505157052413</v>
      </c>
      <c r="H199" s="12">
        <f>IFERROR(IF(ההלוואה_לא_שולמה*ההלוואה_תקינה,יתרת_סגירה,0), 0)</f>
        <v>703122.54840523982</v>
      </c>
    </row>
    <row r="200" spans="2:8" ht="20.100000000000001" customHeight="1" x14ac:dyDescent="0.2">
      <c r="B200" s="7">
        <f>IFERROR(IF(ההלוואה_לא_שולמה*ההלוואה_תקינה,מספר_תשלום,""), "")</f>
        <v>184</v>
      </c>
      <c r="C200" s="8">
        <f>IFERROR(IF(ההלוואה_לא_שולמה*ההלוואה_תקינה,תאריך_תשלום,תאריך_התחלה_של_הלוואה), תאריך_התחלה_של_הלוואה)</f>
        <v>5603</v>
      </c>
      <c r="D200" s="12">
        <f>IFERROR(IF(ההלוואה_לא_שולמה*ההלוואה_תקינה,ערך_הלוואה,""), "")</f>
        <v>703122.54840523982</v>
      </c>
      <c r="E200" s="12">
        <f>IFERROR(IF(ההלוואה_לא_שולמה*ההלוואה_תקינה,תשלום_חודשי,0), 0)</f>
        <v>5995.5052515275229</v>
      </c>
      <c r="F200" s="12">
        <f>IFERROR(IF(ההלוואה_לא_שולמה*ההלוואה_תקינה,קרן,0), 0)</f>
        <v>2479.8925095013933</v>
      </c>
      <c r="G200" s="12">
        <f>IFERROR(IF(ההלוואה_לא_שולמה*ההלוואה_תקינה,סכום_ריבית,0), 0)</f>
        <v>3515.6127420261291</v>
      </c>
      <c r="H200" s="12">
        <f>IFERROR(IF(ההלוואה_לא_שולמה*ההלוואה_תקינה,יתרת_סגירה,0), 0)</f>
        <v>700642.65589573886</v>
      </c>
    </row>
    <row r="201" spans="2:8" ht="20.100000000000001" customHeight="1" x14ac:dyDescent="0.2">
      <c r="B201" s="7">
        <f>IFERROR(IF(ההלוואה_לא_שולמה*ההלוואה_תקינה,מספר_תשלום,""), "")</f>
        <v>185</v>
      </c>
      <c r="C201" s="8">
        <f>IFERROR(IF(ההלוואה_לא_שולמה*ההלוואה_תקינה,תאריך_תשלום,תאריך_התחלה_של_הלוואה), תאריך_התחלה_של_הלוואה)</f>
        <v>5634</v>
      </c>
      <c r="D201" s="12">
        <f>IFERROR(IF(ההלוואה_לא_שולמה*ההלוואה_תקינה,ערך_הלוואה,""), "")</f>
        <v>700642.65589573886</v>
      </c>
      <c r="E201" s="12">
        <f>IFERROR(IF(ההלוואה_לא_שולמה*ההלוואה_תקינה,תשלום_חודשי,0), 0)</f>
        <v>5995.5052515275229</v>
      </c>
      <c r="F201" s="12">
        <f>IFERROR(IF(ההלוואה_לא_שולמה*ההלוואה_תקינה,קרן,0), 0)</f>
        <v>2492.2919720489003</v>
      </c>
      <c r="G201" s="12">
        <f>IFERROR(IF(ההלוואה_לא_שולמה*ההלוואה_תקינה,סכום_ריבית,0), 0)</f>
        <v>3503.213279478623</v>
      </c>
      <c r="H201" s="12">
        <f>IFERROR(IF(ההלוואה_לא_שולמה*ההלוואה_תקינה,יתרת_סגירה,0), 0)</f>
        <v>698150.36392369028</v>
      </c>
    </row>
    <row r="202" spans="2:8" ht="20.100000000000001" customHeight="1" x14ac:dyDescent="0.2">
      <c r="B202" s="7">
        <f>IFERROR(IF(ההלוואה_לא_שולמה*ההלוואה_תקינה,מספר_תשלום,""), "")</f>
        <v>186</v>
      </c>
      <c r="C202" s="8">
        <f>IFERROR(IF(ההלוואה_לא_שולמה*ההלוואה_תקינה,תאריך_תשלום,תאריך_התחלה_של_הלוואה), תאריך_התחלה_של_הלוואה)</f>
        <v>5664</v>
      </c>
      <c r="D202" s="12">
        <f>IFERROR(IF(ההלוואה_לא_שולמה*ההלוואה_תקינה,ערך_הלוואה,""), "")</f>
        <v>698150.36392369028</v>
      </c>
      <c r="E202" s="12">
        <f>IFERROR(IF(ההלוואה_לא_שולמה*ההלוואה_תקינה,תשלום_חודשי,0), 0)</f>
        <v>5995.5052515275229</v>
      </c>
      <c r="F202" s="12">
        <f>IFERROR(IF(ההלוואה_לא_שולמה*ההלוואה_תקינה,קרן,0), 0)</f>
        <v>2504.7534319091451</v>
      </c>
      <c r="G202" s="12">
        <f>IFERROR(IF(ההלוואה_לא_שולמה*ההלוואה_תקינה,סכום_ריבית,0), 0)</f>
        <v>3490.7518196183782</v>
      </c>
      <c r="H202" s="12">
        <f>IFERROR(IF(ההלוואה_לא_שולמה*ההלוואה_תקינה,יתרת_סגירה,0), 0)</f>
        <v>695645.61049178103</v>
      </c>
    </row>
    <row r="203" spans="2:8" ht="20.100000000000001" customHeight="1" x14ac:dyDescent="0.2">
      <c r="B203" s="7">
        <f>IFERROR(IF(ההלוואה_לא_שולמה*ההלוואה_תקינה,מספר_תשלום,""), "")</f>
        <v>187</v>
      </c>
      <c r="C203" s="8">
        <f>IFERROR(IF(ההלוואה_לא_שולמה*ההלוואה_תקינה,תאריך_תשלום,תאריך_התחלה_של_הלוואה), תאריך_התחלה_של_הלוואה)</f>
        <v>5695</v>
      </c>
      <c r="D203" s="12">
        <f>IFERROR(IF(ההלוואה_לא_שולמה*ההלוואה_תקינה,ערך_הלוואה,""), "")</f>
        <v>695645.61049178103</v>
      </c>
      <c r="E203" s="12">
        <f>IFERROR(IF(ההלוואה_לא_שולמה*ההלוואה_תקינה,תשלום_חודשי,0), 0)</f>
        <v>5995.5052515275229</v>
      </c>
      <c r="F203" s="12">
        <f>IFERROR(IF(ההלוואה_לא_שולמה*ההלוואה_תקינה,קרן,0), 0)</f>
        <v>2517.2771990686906</v>
      </c>
      <c r="G203" s="12">
        <f>IFERROR(IF(ההלוואה_לא_שולמה*ההלוואה_תקינה,סכום_ריבית,0), 0)</f>
        <v>3478.2280524588323</v>
      </c>
      <c r="H203" s="12">
        <f>IFERROR(IF(ההלוואה_לא_שולמה*ההלוואה_תקינה,יתרת_סגירה,0), 0)</f>
        <v>693128.33329271246</v>
      </c>
    </row>
    <row r="204" spans="2:8" ht="20.100000000000001" customHeight="1" x14ac:dyDescent="0.2">
      <c r="B204" s="7">
        <f>IFERROR(IF(ההלוואה_לא_שולמה*ההלוואה_תקינה,מספר_תשלום,""), "")</f>
        <v>188</v>
      </c>
      <c r="C204" s="8">
        <f>IFERROR(IF(ההלוואה_לא_שולמה*ההלוואה_תקינה,תאריך_תשלום,תאריך_התחלה_של_הלוואה), תאריך_התחלה_של_הלוואה)</f>
        <v>5726</v>
      </c>
      <c r="D204" s="12">
        <f>IFERROR(IF(ההלוואה_לא_שולמה*ההלוואה_תקינה,ערך_הלוואה,""), "")</f>
        <v>693128.33329271246</v>
      </c>
      <c r="E204" s="12">
        <f>IFERROR(IF(ההלוואה_לא_שולמה*ההלוואה_תקינה,תשלום_חודשי,0), 0)</f>
        <v>5995.5052515275229</v>
      </c>
      <c r="F204" s="12">
        <f>IFERROR(IF(ההלוואה_לא_שולמה*ההלוואה_תקינה,קרן,0), 0)</f>
        <v>2529.8635850640339</v>
      </c>
      <c r="G204" s="12">
        <f>IFERROR(IF(ההלוואה_לא_שולמה*ההלוואה_תקינה,סכום_ריבית,0), 0)</f>
        <v>3465.6416664634885</v>
      </c>
      <c r="H204" s="12">
        <f>IFERROR(IF(ההלוואה_לא_שולמה*ההלוואה_תקינה,יתרת_סגירה,0), 0)</f>
        <v>690598.4697076485</v>
      </c>
    </row>
    <row r="205" spans="2:8" ht="20.100000000000001" customHeight="1" x14ac:dyDescent="0.2">
      <c r="B205" s="7">
        <f>IFERROR(IF(ההלוואה_לא_שולמה*ההלוואה_תקינה,מספר_תשלום,""), "")</f>
        <v>189</v>
      </c>
      <c r="C205" s="8">
        <f>IFERROR(IF(ההלוואה_לא_שולמה*ההלוואה_תקינה,תאריך_תשלום,תאריך_התחלה_של_הלוואה), תאריך_התחלה_של_הלוואה)</f>
        <v>5756</v>
      </c>
      <c r="D205" s="12">
        <f>IFERROR(IF(ההלוואה_לא_שולמה*ההלוואה_תקינה,ערך_הלוואה,""), "")</f>
        <v>690598.4697076485</v>
      </c>
      <c r="E205" s="12">
        <f>IFERROR(IF(ההלוואה_לא_שולמה*ההלוואה_תקינה,תשלום_חודשי,0), 0)</f>
        <v>5995.5052515275229</v>
      </c>
      <c r="F205" s="12">
        <f>IFERROR(IF(ההלוואה_לא_שולמה*ההלוואה_תקינה,קרן,0), 0)</f>
        <v>2542.5129029893546</v>
      </c>
      <c r="G205" s="12">
        <f>IFERROR(IF(ההלוואה_לא_שולמה*ההלוואה_תקינה,סכום_ריבית,0), 0)</f>
        <v>3452.9923485381692</v>
      </c>
      <c r="H205" s="12">
        <f>IFERROR(IF(ההלוואה_לא_שולמה*ההלוואה_תקינה,יתרת_סגירה,0), 0)</f>
        <v>688055.95680465945</v>
      </c>
    </row>
    <row r="206" spans="2:8" ht="20.100000000000001" customHeight="1" x14ac:dyDescent="0.2">
      <c r="B206" s="7">
        <f>IFERROR(IF(ההלוואה_לא_שולמה*ההלוואה_תקינה,מספר_תשלום,""), "")</f>
        <v>190</v>
      </c>
      <c r="C206" s="8">
        <f>IFERROR(IF(ההלוואה_לא_שולמה*ההלוואה_תקינה,תאריך_תשלום,תאריך_התחלה_של_הלוואה), תאריך_התחלה_של_הלוואה)</f>
        <v>5787</v>
      </c>
      <c r="D206" s="12">
        <f>IFERROR(IF(ההלוואה_לא_שולמה*ההלוואה_תקינה,ערך_הלוואה,""), "")</f>
        <v>688055.95680465945</v>
      </c>
      <c r="E206" s="12">
        <f>IFERROR(IF(ההלוואה_לא_שולמה*ההלוואה_תקינה,תשלום_חודשי,0), 0)</f>
        <v>5995.5052515275229</v>
      </c>
      <c r="F206" s="12">
        <f>IFERROR(IF(ההלוואה_לא_שולמה*ההלוואה_תקינה,קרן,0), 0)</f>
        <v>2555.2254675043014</v>
      </c>
      <c r="G206" s="12">
        <f>IFERROR(IF(ההלוואה_לא_שולמה*ההלוואה_תקינה,סכום_ריבית,0), 0)</f>
        <v>3440.2797840232224</v>
      </c>
      <c r="H206" s="12">
        <f>IFERROR(IF(ההלוואה_לא_שולמה*ההלוואה_תקינה,יתרת_סגירה,0), 0)</f>
        <v>685500.73133715522</v>
      </c>
    </row>
    <row r="207" spans="2:8" ht="20.100000000000001" customHeight="1" x14ac:dyDescent="0.2">
      <c r="B207" s="7">
        <f>IFERROR(IF(ההלוואה_לא_שולמה*ההלוואה_תקינה,מספר_תשלום,""), "")</f>
        <v>191</v>
      </c>
      <c r="C207" s="8">
        <f>IFERROR(IF(ההלוואה_לא_שולמה*ההלוואה_תקינה,תאריך_תשלום,תאריך_התחלה_של_הלוואה), תאריך_התחלה_של_הלוואה)</f>
        <v>5817</v>
      </c>
      <c r="D207" s="12">
        <f>IFERROR(IF(ההלוואה_לא_שולמה*ההלוואה_תקינה,ערך_הלוואה,""), "")</f>
        <v>685500.73133715522</v>
      </c>
      <c r="E207" s="12">
        <f>IFERROR(IF(ההלוואה_לא_שולמה*ההלוואה_תקינה,תשלום_חודשי,0), 0)</f>
        <v>5995.5052515275229</v>
      </c>
      <c r="F207" s="12">
        <f>IFERROR(IF(ההלוואה_לא_שולמה*ההלוואה_תקינה,קרן,0), 0)</f>
        <v>2568.0015948418227</v>
      </c>
      <c r="G207" s="12">
        <f>IFERROR(IF(ההלוואה_לא_שולמה*ההלוואה_תקינה,סכום_ריבית,0), 0)</f>
        <v>3427.5036566857007</v>
      </c>
      <c r="H207" s="12">
        <f>IFERROR(IF(ההלוואה_לא_שולמה*ההלוואה_תקינה,יתרת_סגירה,0), 0)</f>
        <v>682932.7297423135</v>
      </c>
    </row>
    <row r="208" spans="2:8" ht="20.100000000000001" customHeight="1" x14ac:dyDescent="0.2">
      <c r="B208" s="7">
        <f>IFERROR(IF(ההלוואה_לא_שולמה*ההלוואה_תקינה,מספר_תשלום,""), "")</f>
        <v>192</v>
      </c>
      <c r="C208" s="8">
        <f>IFERROR(IF(ההלוואה_לא_שולמה*ההלוואה_תקינה,תאריך_תשלום,תאריך_התחלה_של_הלוואה), תאריך_התחלה_של_הלוואה)</f>
        <v>5848</v>
      </c>
      <c r="D208" s="12">
        <f>IFERROR(IF(ההלוואה_לא_שולמה*ההלוואה_תקינה,ערך_הלוואה,""), "")</f>
        <v>682932.7297423135</v>
      </c>
      <c r="E208" s="12">
        <f>IFERROR(IF(ההלוואה_לא_שולמה*ההלוואה_תקינה,תשלום_חודשי,0), 0)</f>
        <v>5995.5052515275229</v>
      </c>
      <c r="F208" s="12">
        <f>IFERROR(IF(ההלוואה_לא_שולמה*ההלוואה_תקינה,קרן,0), 0)</f>
        <v>2580.8416028160318</v>
      </c>
      <c r="G208" s="12">
        <f>IFERROR(IF(ההלוואה_לא_שולמה*ההלוואה_תקינה,סכום_ריבית,0), 0)</f>
        <v>3414.6636487114915</v>
      </c>
      <c r="H208" s="12">
        <f>IFERROR(IF(ההלוואה_לא_שולמה*ההלוואה_תקינה,יתרת_סגירה,0), 0)</f>
        <v>680351.88813949749</v>
      </c>
    </row>
    <row r="209" spans="2:8" ht="20.100000000000001" customHeight="1" x14ac:dyDescent="0.2">
      <c r="B209" s="7">
        <f>IFERROR(IF(ההלוואה_לא_שולמה*ההלוואה_תקינה,מספר_תשלום,""), "")</f>
        <v>193</v>
      </c>
      <c r="C209" s="8">
        <f>IFERROR(IF(ההלוואה_לא_שולמה*ההלוואה_תקינה,תאריך_תשלום,תאריך_התחלה_של_הלוואה), תאריך_התחלה_של_הלוואה)</f>
        <v>5879</v>
      </c>
      <c r="D209" s="12">
        <f>IFERROR(IF(ההלוואה_לא_שולמה*ההלוואה_תקינה,ערך_הלוואה,""), "")</f>
        <v>680351.88813949749</v>
      </c>
      <c r="E209" s="12">
        <f>IFERROR(IF(ההלוואה_לא_שולמה*ההלוואה_תקינה,תשלום_חודשי,0), 0)</f>
        <v>5995.5052515275229</v>
      </c>
      <c r="F209" s="12">
        <f>IFERROR(IF(ההלוואה_לא_שולמה*ההלוואה_תקינה,קרן,0), 0)</f>
        <v>2593.7458108301116</v>
      </c>
      <c r="G209" s="12">
        <f>IFERROR(IF(ההלוואה_לא_שולמה*ההלוואה_תקינה,סכום_ריבית,0), 0)</f>
        <v>3401.7594406974117</v>
      </c>
      <c r="H209" s="12">
        <f>IFERROR(IF(ההלוואה_לא_שולמה*ההלוואה_תקינה,יתרת_סגירה,0), 0)</f>
        <v>677758.14232866769</v>
      </c>
    </row>
    <row r="210" spans="2:8" ht="20.100000000000001" customHeight="1" x14ac:dyDescent="0.2">
      <c r="B210" s="7">
        <f>IFERROR(IF(ההלוואה_לא_שולמה*ההלוואה_תקינה,מספר_תשלום,""), "")</f>
        <v>194</v>
      </c>
      <c r="C210" s="8">
        <f>IFERROR(IF(ההלוואה_לא_שולמה*ההלוואה_תקינה,תאריך_תשלום,תאריך_התחלה_של_הלוואה), תאריך_התחלה_של_הלוואה)</f>
        <v>5908</v>
      </c>
      <c r="D210" s="12">
        <f>IFERROR(IF(ההלוואה_לא_שולמה*ההלוואה_תקינה,ערך_הלוואה,""), "")</f>
        <v>677758.14232866769</v>
      </c>
      <c r="E210" s="12">
        <f>IFERROR(IF(ההלוואה_לא_שולמה*ההלוואה_תקינה,תשלום_חודשי,0), 0)</f>
        <v>5995.5052515275229</v>
      </c>
      <c r="F210" s="12">
        <f>IFERROR(IF(ההלוואה_לא_שולמה*ההלוואה_תקינה,קרן,0), 0)</f>
        <v>2606.7145398842626</v>
      </c>
      <c r="G210" s="12">
        <f>IFERROR(IF(ההלוואה_לא_שולמה*ההלוואה_תקינה,סכום_ריבית,0), 0)</f>
        <v>3388.7907116432611</v>
      </c>
      <c r="H210" s="12">
        <f>IFERROR(IF(ההלוואה_לא_שולמה*ההלוואה_תקינה,יתרת_סגירה,0), 0)</f>
        <v>675151.42778878356</v>
      </c>
    </row>
    <row r="211" spans="2:8" ht="20.100000000000001" customHeight="1" x14ac:dyDescent="0.2">
      <c r="B211" s="7">
        <f>IFERROR(IF(ההלוואה_לא_שולמה*ההלוואה_תקינה,מספר_תשלום,""), "")</f>
        <v>195</v>
      </c>
      <c r="C211" s="8">
        <f>IFERROR(IF(ההלוואה_לא_שולמה*ההלוואה_תקינה,תאריך_תשלום,תאריך_התחלה_של_הלוואה), תאריך_התחלה_של_הלוואה)</f>
        <v>5939</v>
      </c>
      <c r="D211" s="12">
        <f>IFERROR(IF(ההלוואה_לא_שולמה*ההלוואה_תקינה,ערך_הלוואה,""), "")</f>
        <v>675151.42778878356</v>
      </c>
      <c r="E211" s="12">
        <f>IFERROR(IF(ההלוואה_לא_שולמה*ההלוואה_תקינה,תשלום_חודשי,0), 0)</f>
        <v>5995.5052515275229</v>
      </c>
      <c r="F211" s="12">
        <f>IFERROR(IF(ההלוואה_לא_שולמה*ההלוואה_תקינה,קרן,0), 0)</f>
        <v>2619.7481125836839</v>
      </c>
      <c r="G211" s="12">
        <f>IFERROR(IF(ההלוואה_לא_שולמה*ההלוואה_תקינה,סכום_ריבית,0), 0)</f>
        <v>3375.7571389438394</v>
      </c>
      <c r="H211" s="12">
        <f>IFERROR(IF(ההלוואה_לא_שולמה*ההלוואה_תקינה,יתרת_סגירה,0), 0)</f>
        <v>672531.6796761998</v>
      </c>
    </row>
    <row r="212" spans="2:8" ht="20.100000000000001" customHeight="1" x14ac:dyDescent="0.2">
      <c r="B212" s="7">
        <f>IFERROR(IF(ההלוואה_לא_שולמה*ההלוואה_תקינה,מספר_תשלום,""), "")</f>
        <v>196</v>
      </c>
      <c r="C212" s="8">
        <f>IFERROR(IF(ההלוואה_לא_שולמה*ההלוואה_תקינה,תאריך_תשלום,תאריך_התחלה_של_הלוואה), תאריך_התחלה_של_הלוואה)</f>
        <v>5969</v>
      </c>
      <c r="D212" s="12">
        <f>IFERROR(IF(ההלוואה_לא_שולמה*ההלוואה_תקינה,ערך_הלוואה,""), "")</f>
        <v>672531.6796761998</v>
      </c>
      <c r="E212" s="12">
        <f>IFERROR(IF(ההלוואה_לא_שולמה*ההלוואה_תקינה,תשלום_חודשי,0), 0)</f>
        <v>5995.5052515275229</v>
      </c>
      <c r="F212" s="12">
        <f>IFERROR(IF(ההלוואה_לא_שולמה*ההלוואה_תקינה,קרן,0), 0)</f>
        <v>2632.8468531466024</v>
      </c>
      <c r="G212" s="12">
        <f>IFERROR(IF(ההלוואה_לא_שולמה*ההלוואה_תקינה,סכום_ריבית,0), 0)</f>
        <v>3362.6583983809205</v>
      </c>
      <c r="H212" s="12">
        <f>IFERROR(IF(ההלוואה_לא_שולמה*ההלוואה_תקינה,יתרת_סגירה,0), 0)</f>
        <v>669898.83282305393</v>
      </c>
    </row>
    <row r="213" spans="2:8" ht="20.100000000000001" customHeight="1" x14ac:dyDescent="0.2">
      <c r="B213" s="7">
        <f>IFERROR(IF(ההלוואה_לא_שולמה*ההלוואה_תקינה,מספר_תשלום,""), "")</f>
        <v>197</v>
      </c>
      <c r="C213" s="8">
        <f>IFERROR(IF(ההלוואה_לא_שולמה*ההלוואה_תקינה,תאריך_תשלום,תאריך_התחלה_של_הלוואה), תאריך_התחלה_של_הלוואה)</f>
        <v>6000</v>
      </c>
      <c r="D213" s="12">
        <f>IFERROR(IF(ההלוואה_לא_שולמה*ההלוואה_תקינה,ערך_הלוואה,""), "")</f>
        <v>669898.83282305393</v>
      </c>
      <c r="E213" s="12">
        <f>IFERROR(IF(ההלוואה_לא_שולמה*ההלוואה_תקינה,תשלום_חודשי,0), 0)</f>
        <v>5995.5052515275229</v>
      </c>
      <c r="F213" s="12">
        <f>IFERROR(IF(ההלוואה_לא_שולמה*ההלוואה_תקינה,קרן,0), 0)</f>
        <v>2646.0110874123352</v>
      </c>
      <c r="G213" s="12">
        <f>IFERROR(IF(ההלוואה_לא_שולמה*ההלוואה_תקינה,סכום_ריבית,0), 0)</f>
        <v>3349.4941641151881</v>
      </c>
      <c r="H213" s="12">
        <f>IFERROR(IF(ההלוואה_לא_שולמה*ההלוואה_תקינה,יתרת_סגירה,0), 0)</f>
        <v>667252.82173564145</v>
      </c>
    </row>
    <row r="214" spans="2:8" ht="20.100000000000001" customHeight="1" x14ac:dyDescent="0.2">
      <c r="B214" s="7">
        <f>IFERROR(IF(ההלוואה_לא_שולמה*ההלוואה_תקינה,מספר_תשלום,""), "")</f>
        <v>198</v>
      </c>
      <c r="C214" s="8">
        <f>IFERROR(IF(ההלוואה_לא_שולמה*ההלוואה_תקינה,תאריך_תשלום,תאריך_התחלה_של_הלוואה), תאריך_התחלה_של_הלוואה)</f>
        <v>6030</v>
      </c>
      <c r="D214" s="12">
        <f>IFERROR(IF(ההלוואה_לא_שולמה*ההלוואה_תקינה,ערך_הלוואה,""), "")</f>
        <v>667252.82173564145</v>
      </c>
      <c r="E214" s="12">
        <f>IFERROR(IF(ההלוואה_לא_שולמה*ההלוואה_תקינה,תשלום_חודשי,0), 0)</f>
        <v>5995.5052515275229</v>
      </c>
      <c r="F214" s="12">
        <f>IFERROR(IF(ההלוואה_לא_שולמה*ההלוואה_תקינה,קרן,0), 0)</f>
        <v>2659.2411428493965</v>
      </c>
      <c r="G214" s="12">
        <f>IFERROR(IF(ההלוואה_לא_שולמה*ההלוואה_תקינה,סכום_ריבית,0), 0)</f>
        <v>3336.2641086781255</v>
      </c>
      <c r="H214" s="12">
        <f>IFERROR(IF(ההלוואה_לא_שולמה*ההלוואה_תקינה,יתרת_סגירה,0), 0)</f>
        <v>664593.58059279225</v>
      </c>
    </row>
    <row r="215" spans="2:8" ht="20.100000000000001" customHeight="1" x14ac:dyDescent="0.2">
      <c r="B215" s="7">
        <f>IFERROR(IF(ההלוואה_לא_שולמה*ההלוואה_תקינה,מספר_תשלום,""), "")</f>
        <v>199</v>
      </c>
      <c r="C215" s="8">
        <f>IFERROR(IF(ההלוואה_לא_שולמה*ההלוואה_תקינה,תאריך_תשלום,תאריך_התחלה_של_הלוואה), תאריך_התחלה_של_הלוואה)</f>
        <v>6061</v>
      </c>
      <c r="D215" s="12">
        <f>IFERROR(IF(ההלוואה_לא_שולמה*ההלוואה_תקינה,ערך_הלוואה,""), "")</f>
        <v>664593.58059279225</v>
      </c>
      <c r="E215" s="12">
        <f>IFERROR(IF(ההלוואה_לא_שולמה*ההלוואה_תקינה,תשלום_חודשי,0), 0)</f>
        <v>5995.5052515275229</v>
      </c>
      <c r="F215" s="12">
        <f>IFERROR(IF(ההלוואה_לא_שולמה*ההלוואה_תקינה,קרן,0), 0)</f>
        <v>2672.5373485636437</v>
      </c>
      <c r="G215" s="12">
        <f>IFERROR(IF(ההלוואה_לא_שולמה*ההלוואה_תקינה,סכום_ריבית,0), 0)</f>
        <v>3322.9679029638792</v>
      </c>
      <c r="H215" s="12">
        <f>IFERROR(IF(ההלוואה_לא_שולמה*ההלוואה_תקינה,יתרת_סגירה,0), 0)</f>
        <v>661921.0432442287</v>
      </c>
    </row>
    <row r="216" spans="2:8" ht="20.100000000000001" customHeight="1" x14ac:dyDescent="0.2">
      <c r="B216" s="7">
        <f>IFERROR(IF(ההלוואה_לא_שולמה*ההלוואה_תקינה,מספר_תשלום,""), "")</f>
        <v>200</v>
      </c>
      <c r="C216" s="8">
        <f>IFERROR(IF(ההלוואה_לא_שולמה*ההלוואה_תקינה,תאריך_תשלום,תאריך_התחלה_של_הלוואה), תאריך_התחלה_של_הלוואה)</f>
        <v>6092</v>
      </c>
      <c r="D216" s="12">
        <f>IFERROR(IF(ההלוואה_לא_שולמה*ההלוואה_תקינה,ערך_הלוואה,""), "")</f>
        <v>661921.0432442287</v>
      </c>
      <c r="E216" s="12">
        <f>IFERROR(IF(ההלוואה_לא_שולמה*ההלוואה_תקינה,תשלום_חודשי,0), 0)</f>
        <v>5995.5052515275229</v>
      </c>
      <c r="F216" s="12">
        <f>IFERROR(IF(ההלוואה_לא_שולמה*ההלוואה_תקינה,קרן,0), 0)</f>
        <v>2685.9000353064621</v>
      </c>
      <c r="G216" s="12">
        <f>IFERROR(IF(ההלוואה_לא_שולמה*ההלוואה_תקינה,סכום_ריבית,0), 0)</f>
        <v>3309.6052162210617</v>
      </c>
      <c r="H216" s="12">
        <f>IFERROR(IF(ההלוואה_לא_שולמה*ההלוואה_תקינה,יתרת_סגירה,0), 0)</f>
        <v>659235.14320892259</v>
      </c>
    </row>
    <row r="217" spans="2:8" ht="20.100000000000001" customHeight="1" x14ac:dyDescent="0.2">
      <c r="B217" s="7">
        <f>IFERROR(IF(ההלוואה_לא_שולמה*ההלוואה_תקינה,מספר_תשלום,""), "")</f>
        <v>201</v>
      </c>
      <c r="C217" s="8">
        <f>IFERROR(IF(ההלוואה_לא_שולמה*ההלוואה_תקינה,תאריך_תשלום,תאריך_התחלה_של_הלוואה), תאריך_התחלה_של_הלוואה)</f>
        <v>6122</v>
      </c>
      <c r="D217" s="12">
        <f>IFERROR(IF(ההלוואה_לא_שולמה*ההלוואה_תקינה,ערך_הלוואה,""), "")</f>
        <v>659235.14320892259</v>
      </c>
      <c r="E217" s="12">
        <f>IFERROR(IF(ההלוואה_לא_שולמה*ההלוואה_תקינה,תשלום_חודשי,0), 0)</f>
        <v>5995.5052515275229</v>
      </c>
      <c r="F217" s="12">
        <f>IFERROR(IF(ההלוואה_לא_שולמה*ההלוואה_תקינה,קרן,0), 0)</f>
        <v>2699.3295354829943</v>
      </c>
      <c r="G217" s="12">
        <f>IFERROR(IF(ההלוואה_לא_שולמה*ההלוואה_תקינה,סכום_ריבית,0), 0)</f>
        <v>3296.1757160445281</v>
      </c>
      <c r="H217" s="12">
        <f>IFERROR(IF(ההלוואה_לא_שולמה*ההלוואה_תקינה,יתרת_סגירה,0), 0)</f>
        <v>656535.8136734399</v>
      </c>
    </row>
    <row r="218" spans="2:8" ht="20.100000000000001" customHeight="1" x14ac:dyDescent="0.2">
      <c r="B218" s="7">
        <f>IFERROR(IF(ההלוואה_לא_שולמה*ההלוואה_תקינה,מספר_תשלום,""), "")</f>
        <v>202</v>
      </c>
      <c r="C218" s="8">
        <f>IFERROR(IF(ההלוואה_לא_שולמה*ההלוואה_תקינה,תאריך_תשלום,תאריך_התחלה_של_הלוואה), תאריך_התחלה_של_הלוואה)</f>
        <v>6153</v>
      </c>
      <c r="D218" s="12">
        <f>IFERROR(IF(ההלוואה_לא_שולמה*ההלוואה_תקינה,ערך_הלוואה,""), "")</f>
        <v>656535.8136734399</v>
      </c>
      <c r="E218" s="12">
        <f>IFERROR(IF(ההלוואה_לא_שולמה*ההלוואה_תקינה,תשלום_חודשי,0), 0)</f>
        <v>5995.5052515275229</v>
      </c>
      <c r="F218" s="12">
        <f>IFERROR(IF(ההלוואה_לא_שולמה*ההלוואה_תקינה,קרן,0), 0)</f>
        <v>2712.8261831604095</v>
      </c>
      <c r="G218" s="12">
        <f>IFERROR(IF(ההלוואה_לא_שולמה*ההלוואה_תקינה,סכום_ריבית,0), 0)</f>
        <v>3282.6790683671134</v>
      </c>
      <c r="H218" s="12">
        <f>IFERROR(IF(ההלוואה_לא_שולמה*ההלוואה_תקינה,יתרת_סגירה,0), 0)</f>
        <v>653822.98749027937</v>
      </c>
    </row>
    <row r="219" spans="2:8" ht="20.100000000000001" customHeight="1" x14ac:dyDescent="0.2">
      <c r="B219" s="7">
        <f>IFERROR(IF(ההלוואה_לא_שולמה*ההלוואה_תקינה,מספר_תשלום,""), "")</f>
        <v>203</v>
      </c>
      <c r="C219" s="8">
        <f>IFERROR(IF(ההלוואה_לא_שולמה*ההלוואה_תקינה,תאריך_תשלום,תאריך_התחלה_של_הלוואה), תאריך_התחלה_של_הלוואה)</f>
        <v>6183</v>
      </c>
      <c r="D219" s="12">
        <f>IFERROR(IF(ההלוואה_לא_שולמה*ההלוואה_תקינה,ערך_הלוואה,""), "")</f>
        <v>653822.98749027937</v>
      </c>
      <c r="E219" s="12">
        <f>IFERROR(IF(ההלוואה_לא_שולמה*ההלוואה_תקינה,תשלום_חודשי,0), 0)</f>
        <v>5995.5052515275229</v>
      </c>
      <c r="F219" s="12">
        <f>IFERROR(IF(ההלוואה_לא_שולמה*ההלוואה_תקינה,קרן,0), 0)</f>
        <v>2726.3903140762118</v>
      </c>
      <c r="G219" s="12">
        <f>IFERROR(IF(ההלוואה_לא_שולמה*ההלוואה_תקינה,סכום_ריבית,0), 0)</f>
        <v>3269.114937451312</v>
      </c>
      <c r="H219" s="12">
        <f>IFERROR(IF(ההלוואה_לא_שולמה*ההלוואה_תקינה,יתרת_סגירה,0), 0)</f>
        <v>651096.59717620304</v>
      </c>
    </row>
    <row r="220" spans="2:8" ht="20.100000000000001" customHeight="1" x14ac:dyDescent="0.2">
      <c r="B220" s="7">
        <f>IFERROR(IF(ההלוואה_לא_שולמה*ההלוואה_תקינה,מספר_תשלום,""), "")</f>
        <v>204</v>
      </c>
      <c r="C220" s="8">
        <f>IFERROR(IF(ההלוואה_לא_שולמה*ההלוואה_תקינה,תאריך_תשלום,תאריך_התחלה_של_הלוואה), תאריך_התחלה_של_הלוואה)</f>
        <v>6214</v>
      </c>
      <c r="D220" s="12">
        <f>IFERROR(IF(ההלוואה_לא_שולמה*ההלוואה_תקינה,ערך_הלוואה,""), "")</f>
        <v>651096.59717620304</v>
      </c>
      <c r="E220" s="12">
        <f>IFERROR(IF(ההלוואה_לא_שולמה*ההלוואה_תקינה,תשלום_חודשי,0), 0)</f>
        <v>5995.5052515275229</v>
      </c>
      <c r="F220" s="12">
        <f>IFERROR(IF(ההלוואה_לא_שולמה*ההלוואה_תקינה,קרן,0), 0)</f>
        <v>2740.0222656465921</v>
      </c>
      <c r="G220" s="12">
        <f>IFERROR(IF(ההלוואה_לא_שולמה*ההלוואה_תקינה,סכום_ריבית,0), 0)</f>
        <v>3255.4829858809308</v>
      </c>
      <c r="H220" s="12">
        <f>IFERROR(IF(ההלוואה_לא_שולמה*ההלוואה_תקינה,יתרת_סגירה,0), 0)</f>
        <v>648356.5749105569</v>
      </c>
    </row>
    <row r="221" spans="2:8" ht="20.100000000000001" customHeight="1" x14ac:dyDescent="0.2">
      <c r="B221" s="7">
        <f>IFERROR(IF(ההלוואה_לא_שולמה*ההלוואה_תקינה,מספר_תשלום,""), "")</f>
        <v>205</v>
      </c>
      <c r="C221" s="8">
        <f>IFERROR(IF(ההלוואה_לא_שולמה*ההלוואה_תקינה,תאריך_תשלום,תאריך_התחלה_של_הלוואה), תאריך_התחלה_של_הלוואה)</f>
        <v>6245</v>
      </c>
      <c r="D221" s="12">
        <f>IFERROR(IF(ההלוואה_לא_שולמה*ההלוואה_תקינה,ערך_הלוואה,""), "")</f>
        <v>648356.5749105569</v>
      </c>
      <c r="E221" s="12">
        <f>IFERROR(IF(ההלוואה_לא_שולמה*ההלוואה_תקינה,תשלום_חודשי,0), 0)</f>
        <v>5995.5052515275229</v>
      </c>
      <c r="F221" s="12">
        <f>IFERROR(IF(ההלוואה_לא_שולמה*ההלוואה_תקינה,קרן,0), 0)</f>
        <v>2753.7223769748252</v>
      </c>
      <c r="G221" s="12">
        <f>IFERROR(IF(ההלוואה_לא_שולמה*ההלוואה_תקינה,סכום_ריבית,0), 0)</f>
        <v>3241.7828745526976</v>
      </c>
      <c r="H221" s="12">
        <f>IFERROR(IF(ההלוואה_לא_שולמה*ההלוואה_תקינה,יתרת_סגירה,0), 0)</f>
        <v>645602.85253358213</v>
      </c>
    </row>
    <row r="222" spans="2:8" ht="20.100000000000001" customHeight="1" x14ac:dyDescent="0.2">
      <c r="B222" s="7">
        <f>IFERROR(IF(ההלוואה_לא_שולמה*ההלוואה_תקינה,מספר_תשלום,""), "")</f>
        <v>206</v>
      </c>
      <c r="C222" s="8">
        <f>IFERROR(IF(ההלוואה_לא_שולמה*ההלוואה_תקינה,תאריך_תשלום,תאריך_התחלה_של_הלוואה), תאריך_התחלה_של_הלוואה)</f>
        <v>6273</v>
      </c>
      <c r="D222" s="12">
        <f>IFERROR(IF(ההלוואה_לא_שולמה*ההלוואה_תקינה,ערך_הלוואה,""), "")</f>
        <v>645602.85253358213</v>
      </c>
      <c r="E222" s="12">
        <f>IFERROR(IF(ההלוואה_לא_שולמה*ההלוואה_תקינה,תשלום_חודשי,0), 0)</f>
        <v>5995.5052515275229</v>
      </c>
      <c r="F222" s="12">
        <f>IFERROR(IF(ההלוואה_לא_שולמה*ההלוואה_תקינה,קרן,0), 0)</f>
        <v>2767.4909888596994</v>
      </c>
      <c r="G222" s="12">
        <f>IFERROR(IF(ההלוואה_לא_שולמה*ההלוואה_תקינה,סכום_ריבית,0), 0)</f>
        <v>3228.0142626678235</v>
      </c>
      <c r="H222" s="12">
        <f>IFERROR(IF(ההלוואה_לא_שולמה*ההלוואה_תקינה,יתרת_סגירה,0), 0)</f>
        <v>642835.36154472316</v>
      </c>
    </row>
    <row r="223" spans="2:8" ht="20.100000000000001" customHeight="1" x14ac:dyDescent="0.2">
      <c r="B223" s="7">
        <f>IFERROR(IF(ההלוואה_לא_שולמה*ההלוואה_תקינה,מספר_תשלום,""), "")</f>
        <v>207</v>
      </c>
      <c r="C223" s="8">
        <f>IFERROR(IF(ההלוואה_לא_שולמה*ההלוואה_תקינה,תאריך_תשלום,תאריך_התחלה_של_הלוואה), תאריך_התחלה_של_הלוואה)</f>
        <v>6304</v>
      </c>
      <c r="D223" s="12">
        <f>IFERROR(IF(ההלוואה_לא_שולמה*ההלוואה_תקינה,ערך_הלוואה,""), "")</f>
        <v>642835.36154472316</v>
      </c>
      <c r="E223" s="12">
        <f>IFERROR(IF(ההלוואה_לא_שולמה*ההלוואה_תקינה,תשלום_חודשי,0), 0)</f>
        <v>5995.5052515275229</v>
      </c>
      <c r="F223" s="12">
        <f>IFERROR(IF(ההלוואה_לא_שולמה*ההלוואה_תקינה,קרן,0), 0)</f>
        <v>2781.3284438039982</v>
      </c>
      <c r="G223" s="12">
        <f>IFERROR(IF(ההלוואה_לא_שולמה*ההלוואה_תקינה,סכום_ריבית,0), 0)</f>
        <v>3214.1768077235251</v>
      </c>
      <c r="H223" s="12">
        <f>IFERROR(IF(ההלוואה_לא_שולמה*ההלוואה_תקינה,יתרת_סגירה,0), 0)</f>
        <v>640054.03310091887</v>
      </c>
    </row>
    <row r="224" spans="2:8" ht="20.100000000000001" customHeight="1" x14ac:dyDescent="0.2">
      <c r="B224" s="7">
        <f>IFERROR(IF(ההלוואה_לא_שולמה*ההלוואה_תקינה,מספר_תשלום,""), "")</f>
        <v>208</v>
      </c>
      <c r="C224" s="8">
        <f>IFERROR(IF(ההלוואה_לא_שולמה*ההלוואה_תקינה,תאריך_תשלום,תאריך_התחלה_של_הלוואה), תאריך_התחלה_של_הלוואה)</f>
        <v>6334</v>
      </c>
      <c r="D224" s="12">
        <f>IFERROR(IF(ההלוואה_לא_שולמה*ההלוואה_תקינה,ערך_הלוואה,""), "")</f>
        <v>640054.03310091887</v>
      </c>
      <c r="E224" s="12">
        <f>IFERROR(IF(ההלוואה_לא_שולמה*ההלוואה_תקינה,תשלום_חודשי,0), 0)</f>
        <v>5995.5052515275229</v>
      </c>
      <c r="F224" s="12">
        <f>IFERROR(IF(ההלוואה_לא_שולמה*ההלוואה_תקינה,קרן,0), 0)</f>
        <v>2795.2350860230181</v>
      </c>
      <c r="G224" s="12">
        <f>IFERROR(IF(ההלוואה_לא_שולמה*ההלוואה_תקינה,סכום_ריבית,0), 0)</f>
        <v>3200.2701655045048</v>
      </c>
      <c r="H224" s="12">
        <f>IFERROR(IF(ההלוואה_לא_שולמה*ההלוואה_תקינה,יתרת_סגירה,0), 0)</f>
        <v>637258.79801489599</v>
      </c>
    </row>
    <row r="225" spans="2:8" ht="20.100000000000001" customHeight="1" x14ac:dyDescent="0.2">
      <c r="B225" s="7">
        <f>IFERROR(IF(ההלוואה_לא_שולמה*ההלוואה_תקינה,מספר_תשלום,""), "")</f>
        <v>209</v>
      </c>
      <c r="C225" s="8">
        <f>IFERROR(IF(ההלוואה_לא_שולמה*ההלוואה_תקינה,תאריך_תשלום,תאריך_התחלה_של_הלוואה), תאריך_התחלה_של_הלוואה)</f>
        <v>6365</v>
      </c>
      <c r="D225" s="12">
        <f>IFERROR(IF(ההלוואה_לא_שולמה*ההלוואה_תקינה,ערך_הלוואה,""), "")</f>
        <v>637258.79801489599</v>
      </c>
      <c r="E225" s="12">
        <f>IFERROR(IF(ההלוואה_לא_שולמה*ההלוואה_תקינה,תשלום_חודשי,0), 0)</f>
        <v>5995.5052515275229</v>
      </c>
      <c r="F225" s="12">
        <f>IFERROR(IF(ההלוואה_לא_שולמה*ההלוואה_תקינה,קרן,0), 0)</f>
        <v>2809.2112614531334</v>
      </c>
      <c r="G225" s="12">
        <f>IFERROR(IF(ההלוואה_לא_שולמה*ההלוואה_תקינה,סכום_ריבית,0), 0)</f>
        <v>3186.29399007439</v>
      </c>
      <c r="H225" s="12">
        <f>IFERROR(IF(ההלוואה_לא_שולמה*ההלוואה_תקינה,יתרת_סגירה,0), 0)</f>
        <v>634449.58675344335</v>
      </c>
    </row>
    <row r="226" spans="2:8" ht="20.100000000000001" customHeight="1" x14ac:dyDescent="0.2">
      <c r="B226" s="7">
        <f>IFERROR(IF(ההלוואה_לא_שולמה*ההלוואה_תקינה,מספר_תשלום,""), "")</f>
        <v>210</v>
      </c>
      <c r="C226" s="8">
        <f>IFERROR(IF(ההלוואה_לא_שולמה*ההלוואה_תקינה,תאריך_תשלום,תאריך_התחלה_של_הלוואה), תאריך_התחלה_של_הלוואה)</f>
        <v>6395</v>
      </c>
      <c r="D226" s="12">
        <f>IFERROR(IF(ההלוואה_לא_שולמה*ההלוואה_תקינה,ערך_הלוואה,""), "")</f>
        <v>634449.58675344335</v>
      </c>
      <c r="E226" s="12">
        <f>IFERROR(IF(ההלוואה_לא_שולמה*ההלוואה_תקינה,תשלום_חודשי,0), 0)</f>
        <v>5995.5052515275229</v>
      </c>
      <c r="F226" s="12">
        <f>IFERROR(IF(ההלוואה_לא_שולמה*ההלוואה_תקינה,קרן,0), 0)</f>
        <v>2823.2573177603986</v>
      </c>
      <c r="G226" s="12">
        <f>IFERROR(IF(ההלוואה_לא_שולמה*ההלוואה_תקינה,סכום_ריבית,0), 0)</f>
        <v>3172.2479337671243</v>
      </c>
      <c r="H226" s="12">
        <f>IFERROR(IF(ההלוואה_לא_שולמה*ההלוואה_תקינה,יתרת_סגירה,0), 0)</f>
        <v>631626.32943568286</v>
      </c>
    </row>
    <row r="227" spans="2:8" ht="20.100000000000001" customHeight="1" x14ac:dyDescent="0.2">
      <c r="B227" s="7">
        <f>IFERROR(IF(ההלוואה_לא_שולמה*ההלוואה_תקינה,מספר_תשלום,""), "")</f>
        <v>211</v>
      </c>
      <c r="C227" s="8">
        <f>IFERROR(IF(ההלוואה_לא_שולמה*ההלוואה_תקינה,תאריך_תשלום,תאריך_התחלה_של_הלוואה), תאריך_התחלה_של_הלוואה)</f>
        <v>6426</v>
      </c>
      <c r="D227" s="12">
        <f>IFERROR(IF(ההלוואה_לא_שולמה*ההלוואה_תקינה,ערך_הלוואה,""), "")</f>
        <v>631626.32943568286</v>
      </c>
      <c r="E227" s="12">
        <f>IFERROR(IF(ההלוואה_לא_שולמה*ההלוואה_תקינה,תשלום_חודשי,0), 0)</f>
        <v>5995.5052515275229</v>
      </c>
      <c r="F227" s="12">
        <f>IFERROR(IF(ההלוואה_לא_שולמה*ההלוואה_תקינה,קרן,0), 0)</f>
        <v>2837.3736043492008</v>
      </c>
      <c r="G227" s="12">
        <f>IFERROR(IF(ההלוואה_לא_שולמה*ההלוואה_תקינה,סכום_ריבית,0), 0)</f>
        <v>3158.1316471783225</v>
      </c>
      <c r="H227" s="12">
        <f>IFERROR(IF(ההלוואה_לא_שולמה*ההלוואה_תקינה,יתרת_סגירה,0), 0)</f>
        <v>628788.95583133399</v>
      </c>
    </row>
    <row r="228" spans="2:8" ht="20.100000000000001" customHeight="1" x14ac:dyDescent="0.2">
      <c r="B228" s="7">
        <f>IFERROR(IF(ההלוואה_לא_שולמה*ההלוואה_תקינה,מספר_תשלום,""), "")</f>
        <v>212</v>
      </c>
      <c r="C228" s="8">
        <f>IFERROR(IF(ההלוואה_לא_שולמה*ההלוואה_תקינה,תאריך_תשלום,תאריך_התחלה_של_הלוואה), תאריך_התחלה_של_הלוואה)</f>
        <v>6457</v>
      </c>
      <c r="D228" s="12">
        <f>IFERROR(IF(ההלוואה_לא_שולמה*ההלוואה_תקינה,ערך_הלוואה,""), "")</f>
        <v>628788.95583133399</v>
      </c>
      <c r="E228" s="12">
        <f>IFERROR(IF(ההלוואה_לא_שולמה*ההלוואה_תקינה,תשלום_חודשי,0), 0)</f>
        <v>5995.5052515275229</v>
      </c>
      <c r="F228" s="12">
        <f>IFERROR(IF(ההלוואה_לא_שולמה*ההלוואה_תקינה,קרן,0), 0)</f>
        <v>2851.5604723709471</v>
      </c>
      <c r="G228" s="12">
        <f>IFERROR(IF(ההלוואה_לא_שולמה*ההלוואה_תקינה,סכום_ריבית,0), 0)</f>
        <v>3143.9447791565758</v>
      </c>
      <c r="H228" s="12">
        <f>IFERROR(IF(ההלוואה_לא_שולמה*ההלוואה_תקינה,יתרת_סגירה,0), 0)</f>
        <v>625937.3953589634</v>
      </c>
    </row>
    <row r="229" spans="2:8" ht="20.100000000000001" customHeight="1" x14ac:dyDescent="0.2">
      <c r="B229" s="7">
        <f>IFERROR(IF(ההלוואה_לא_שולמה*ההלוואה_תקינה,מספר_תשלום,""), "")</f>
        <v>213</v>
      </c>
      <c r="C229" s="8">
        <f>IFERROR(IF(ההלוואה_לא_שולמה*ההלוואה_תקינה,תאריך_תשלום,תאריך_התחלה_של_הלוואה), תאריך_התחלה_של_הלוואה)</f>
        <v>6487</v>
      </c>
      <c r="D229" s="12">
        <f>IFERROR(IF(ההלוואה_לא_שולמה*ההלוואה_תקינה,ערך_הלוואה,""), "")</f>
        <v>625937.3953589634</v>
      </c>
      <c r="E229" s="12">
        <f>IFERROR(IF(ההלוואה_לא_שולמה*ההלוואה_תקינה,תשלום_חודשי,0), 0)</f>
        <v>5995.5052515275229</v>
      </c>
      <c r="F229" s="12">
        <f>IFERROR(IF(ההלוואה_לא_שולמה*ההלוואה_תקינה,קרן,0), 0)</f>
        <v>2865.8182747328019</v>
      </c>
      <c r="G229" s="12">
        <f>IFERROR(IF(ההלוואה_לא_שולמה*ההלוואה_תקינה,סכום_ריבית,0), 0)</f>
        <v>3129.686976794721</v>
      </c>
      <c r="H229" s="12">
        <f>IFERROR(IF(ההלוואה_לא_שולמה*ההלוואה_תקינה,יתרת_סגירה,0), 0)</f>
        <v>623071.57708423026</v>
      </c>
    </row>
    <row r="230" spans="2:8" ht="20.100000000000001" customHeight="1" x14ac:dyDescent="0.2">
      <c r="B230" s="7">
        <f>IFERROR(IF(ההלוואה_לא_שולמה*ההלוואה_תקינה,מספר_תשלום,""), "")</f>
        <v>214</v>
      </c>
      <c r="C230" s="8">
        <f>IFERROR(IF(ההלוואה_לא_שולמה*ההלוואה_תקינה,תאריך_תשלום,תאריך_התחלה_של_הלוואה), תאריך_התחלה_של_הלוואה)</f>
        <v>6518</v>
      </c>
      <c r="D230" s="12">
        <f>IFERROR(IF(ההלוואה_לא_שולמה*ההלוואה_תקינה,ערך_הלוואה,""), "")</f>
        <v>623071.57708423026</v>
      </c>
      <c r="E230" s="12">
        <f>IFERROR(IF(ההלוואה_לא_שולמה*ההלוואה_תקינה,תשלום_חודשי,0), 0)</f>
        <v>5995.5052515275229</v>
      </c>
      <c r="F230" s="12">
        <f>IFERROR(IF(ההלוואה_לא_שולמה*ההלוואה_תקינה,קרן,0), 0)</f>
        <v>2880.1473661064661</v>
      </c>
      <c r="G230" s="12">
        <f>IFERROR(IF(ההלוואה_לא_שולמה*ההלוואה_תקינה,סכום_ריבית,0), 0)</f>
        <v>3115.3578854210573</v>
      </c>
      <c r="H230" s="12">
        <f>IFERROR(IF(ההלוואה_לא_שולמה*ההלוואה_תקינה,יתרת_סגירה,0), 0)</f>
        <v>620191.42971812421</v>
      </c>
    </row>
    <row r="231" spans="2:8" ht="20.100000000000001" customHeight="1" x14ac:dyDescent="0.2">
      <c r="B231" s="7">
        <f>IFERROR(IF(ההלוואה_לא_שולמה*ההלוואה_תקינה,מספר_תשלום,""), "")</f>
        <v>215</v>
      </c>
      <c r="C231" s="8">
        <f>IFERROR(IF(ההלוואה_לא_שולמה*ההלוואה_תקינה,תאריך_תשלום,תאריך_התחלה_של_הלוואה), תאריך_התחלה_של_הלוואה)</f>
        <v>6548</v>
      </c>
      <c r="D231" s="12">
        <f>IFERROR(IF(ההלוואה_לא_שולמה*ההלוואה_תקינה,ערך_הלוואה,""), "")</f>
        <v>620191.42971812421</v>
      </c>
      <c r="E231" s="12">
        <f>IFERROR(IF(ההלוואה_לא_שולמה*ההלוואה_תקינה,תשלום_חודשי,0), 0)</f>
        <v>5995.5052515275229</v>
      </c>
      <c r="F231" s="12">
        <f>IFERROR(IF(ההלוואה_לא_שולמה*ההלוואה_תקינה,קרן,0), 0)</f>
        <v>2894.548102936998</v>
      </c>
      <c r="G231" s="12">
        <f>IFERROR(IF(ההלוואה_לא_שולמה*ההלוואה_תקינה,סכום_ריבית,0), 0)</f>
        <v>3100.9571485905244</v>
      </c>
      <c r="H231" s="12">
        <f>IFERROR(IF(ההלוואה_לא_שולמה*ההלוואה_תקינה,יתרת_סגירה,0), 0)</f>
        <v>617296.88161518751</v>
      </c>
    </row>
    <row r="232" spans="2:8" ht="20.100000000000001" customHeight="1" x14ac:dyDescent="0.2">
      <c r="B232" s="7">
        <f>IFERROR(IF(ההלוואה_לא_שולמה*ההלוואה_תקינה,מספר_תשלום,""), "")</f>
        <v>216</v>
      </c>
      <c r="C232" s="8">
        <f>IFERROR(IF(ההלוואה_לא_שולמה*ההלוואה_תקינה,תאריך_תשלום,תאריך_התחלה_של_הלוואה), תאריך_התחלה_של_הלוואה)</f>
        <v>6579</v>
      </c>
      <c r="D232" s="12">
        <f>IFERROR(IF(ההלוואה_לא_שולמה*ההלוואה_תקינה,ערך_הלוואה,""), "")</f>
        <v>617296.88161518751</v>
      </c>
      <c r="E232" s="12">
        <f>IFERROR(IF(ההלוואה_לא_שולמה*ההלוואה_תקינה,תשלום_חודשי,0), 0)</f>
        <v>5995.5052515275229</v>
      </c>
      <c r="F232" s="12">
        <f>IFERROR(IF(ההלוואה_לא_שולמה*ההלוואה_תקינה,קרן,0), 0)</f>
        <v>2909.0208434516826</v>
      </c>
      <c r="G232" s="12">
        <f>IFERROR(IF(ההלוואה_לא_שולמה*ההלוואה_תקינה,סכום_ריבית,0), 0)</f>
        <v>3086.4844080758403</v>
      </c>
      <c r="H232" s="12">
        <f>IFERROR(IF(ההלוואה_לא_שולמה*ההלוואה_תקינה,יתרת_סגירה,0), 0)</f>
        <v>614387.86077173566</v>
      </c>
    </row>
    <row r="233" spans="2:8" ht="20.100000000000001" customHeight="1" x14ac:dyDescent="0.2">
      <c r="B233" s="7">
        <f>IFERROR(IF(ההלוואה_לא_שולמה*ההלוואה_תקינה,מספר_תשלום,""), "")</f>
        <v>217</v>
      </c>
      <c r="C233" s="8">
        <f>IFERROR(IF(ההלוואה_לא_שולמה*ההלוואה_תקינה,תאריך_תשלום,תאריך_התחלה_של_הלוואה), תאריך_התחלה_של_הלוואה)</f>
        <v>6610</v>
      </c>
      <c r="D233" s="12">
        <f>IFERROR(IF(ההלוואה_לא_שולמה*ההלוואה_תקינה,ערך_הלוואה,""), "")</f>
        <v>614387.86077173566</v>
      </c>
      <c r="E233" s="12">
        <f>IFERROR(IF(ההלוואה_לא_שולמה*ההלוואה_תקינה,תשלום_חודשי,0), 0)</f>
        <v>5995.5052515275229</v>
      </c>
      <c r="F233" s="12">
        <f>IFERROR(IF(ההלוואה_לא_שולמה*ההלוואה_תקינה,קרן,0), 0)</f>
        <v>2923.5659476689411</v>
      </c>
      <c r="G233" s="12">
        <f>IFERROR(IF(ההלוואה_לא_שולמה*ההלוואה_תקינה,סכום_ריבית,0), 0)</f>
        <v>3071.9393038585818</v>
      </c>
      <c r="H233" s="12">
        <f>IFERROR(IF(ההלוואה_לא_שולמה*ההלוואה_תקינה,יתרת_סגירה,0), 0)</f>
        <v>611464.29482406704</v>
      </c>
    </row>
    <row r="234" spans="2:8" ht="20.100000000000001" customHeight="1" x14ac:dyDescent="0.2">
      <c r="B234" s="7">
        <f>IFERROR(IF(ההלוואה_לא_שולמה*ההלוואה_תקינה,מספר_תשלום,""), "")</f>
        <v>218</v>
      </c>
      <c r="C234" s="8">
        <f>IFERROR(IF(ההלוואה_לא_שולמה*ההלוואה_תקינה,תאריך_תשלום,תאריך_התחלה_של_הלוואה), תאריך_התחלה_של_הלוואה)</f>
        <v>6638</v>
      </c>
      <c r="D234" s="12">
        <f>IFERROR(IF(ההלוואה_לא_שולמה*ההלוואה_תקינה,ערך_הלוואה,""), "")</f>
        <v>611464.29482406704</v>
      </c>
      <c r="E234" s="12">
        <f>IFERROR(IF(ההלוואה_לא_שולמה*ההלוואה_תקינה,תשלום_חודשי,0), 0)</f>
        <v>5995.5052515275229</v>
      </c>
      <c r="F234" s="12">
        <f>IFERROR(IF(ההלוואה_לא_שולמה*ההלוואה_תקינה,קרן,0), 0)</f>
        <v>2938.183777407286</v>
      </c>
      <c r="G234" s="12">
        <f>IFERROR(IF(ההלוואה_לא_שולמה*ההלוואה_תקינה,סכום_ריבית,0), 0)</f>
        <v>3057.3214741202369</v>
      </c>
      <c r="H234" s="12">
        <f>IFERROR(IF(ההלוואה_לא_שולמה*ההלוואה_תקינה,יתרת_סגירה,0), 0)</f>
        <v>608526.11104666023</v>
      </c>
    </row>
    <row r="235" spans="2:8" ht="20.100000000000001" customHeight="1" x14ac:dyDescent="0.2">
      <c r="B235" s="7">
        <f>IFERROR(IF(ההלוואה_לא_שולמה*ההלוואה_תקינה,מספר_תשלום,""), "")</f>
        <v>219</v>
      </c>
      <c r="C235" s="8">
        <f>IFERROR(IF(ההלוואה_לא_שולמה*ההלוואה_תקינה,תאריך_תשלום,תאריך_התחלה_של_הלוואה), תאריך_התחלה_של_הלוואה)</f>
        <v>6669</v>
      </c>
      <c r="D235" s="12">
        <f>IFERROR(IF(ההלוואה_לא_שולמה*ההלוואה_תקינה,ערך_הלוואה,""), "")</f>
        <v>608526.11104666023</v>
      </c>
      <c r="E235" s="12">
        <f>IFERROR(IF(ההלוואה_לא_שולמה*ההלוואה_תקינה,תשלום_חודשי,0), 0)</f>
        <v>5995.5052515275229</v>
      </c>
      <c r="F235" s="12">
        <f>IFERROR(IF(ההלוואה_לא_שולמה*ההלוואה_תקינה,קרן,0), 0)</f>
        <v>2952.8746962943223</v>
      </c>
      <c r="G235" s="12">
        <f>IFERROR(IF(ההלוואה_לא_שולמה*ההלוואה_תקינה,סכום_ריבית,0), 0)</f>
        <v>3042.630555233201</v>
      </c>
      <c r="H235" s="12">
        <f>IFERROR(IF(ההלוואה_לא_שולמה*ההלוואה_תקינה,יתרת_סגירה,0), 0)</f>
        <v>605573.23635036591</v>
      </c>
    </row>
    <row r="236" spans="2:8" ht="20.100000000000001" customHeight="1" x14ac:dyDescent="0.2">
      <c r="B236" s="7">
        <f>IFERROR(IF(ההלוואה_לא_שולמה*ההלוואה_תקינה,מספר_תשלום,""), "")</f>
        <v>220</v>
      </c>
      <c r="C236" s="8">
        <f>IFERROR(IF(ההלוואה_לא_שולמה*ההלוואה_תקינה,תאריך_תשלום,תאריך_התחלה_של_הלוואה), תאריך_התחלה_של_הלוואה)</f>
        <v>6699</v>
      </c>
      <c r="D236" s="12">
        <f>IFERROR(IF(ההלוואה_לא_שולמה*ההלוואה_תקינה,ערך_הלוואה,""), "")</f>
        <v>605573.23635036591</v>
      </c>
      <c r="E236" s="12">
        <f>IFERROR(IF(ההלוואה_לא_שולמה*ההלוואה_תקינה,תשלום_חודשי,0), 0)</f>
        <v>5995.5052515275229</v>
      </c>
      <c r="F236" s="12">
        <f>IFERROR(IF(ההלוואה_לא_שולמה*ההלוואה_תקינה,קרן,0), 0)</f>
        <v>2967.6390697757943</v>
      </c>
      <c r="G236" s="12">
        <f>IFERROR(IF(ההלוואה_לא_שולמה*ההלוואה_תקינה,סכום_ריבית,0), 0)</f>
        <v>3027.8661817517291</v>
      </c>
      <c r="H236" s="12">
        <f>IFERROR(IF(ההלוואה_לא_שולמה*ההלוואה_תקינה,יתרת_סגירה,0), 0)</f>
        <v>602605.59728059033</v>
      </c>
    </row>
    <row r="237" spans="2:8" ht="20.100000000000001" customHeight="1" x14ac:dyDescent="0.2">
      <c r="B237" s="7">
        <f>IFERROR(IF(ההלוואה_לא_שולמה*ההלוואה_תקינה,מספר_תשלום,""), "")</f>
        <v>221</v>
      </c>
      <c r="C237" s="8">
        <f>IFERROR(IF(ההלוואה_לא_שולמה*ההלוואה_תקינה,תאריך_תשלום,תאריך_התחלה_של_הלוואה), תאריך_התחלה_של_הלוואה)</f>
        <v>6730</v>
      </c>
      <c r="D237" s="12">
        <f>IFERROR(IF(ההלוואה_לא_שולמה*ההלוואה_תקינה,ערך_הלוואה,""), "")</f>
        <v>602605.59728059033</v>
      </c>
      <c r="E237" s="12">
        <f>IFERROR(IF(ההלוואה_לא_שולמה*ההלוואה_תקינה,תשלום_חודשי,0), 0)</f>
        <v>5995.5052515275229</v>
      </c>
      <c r="F237" s="12">
        <f>IFERROR(IF(ההלוואה_לא_שולמה*ההלוואה_תקינה,קרן,0), 0)</f>
        <v>2982.4772651246731</v>
      </c>
      <c r="G237" s="12">
        <f>IFERROR(IF(ההלוואה_לא_שולמה*ההלוואה_תקינה,סכום_ריבית,0), 0)</f>
        <v>3013.0279864028498</v>
      </c>
      <c r="H237" s="12">
        <f>IFERROR(IF(ההלוואה_לא_שולמה*ההלוואה_תקינה,יתרת_סגירה,0), 0)</f>
        <v>599623.12001546565</v>
      </c>
    </row>
    <row r="238" spans="2:8" ht="20.100000000000001" customHeight="1" x14ac:dyDescent="0.2">
      <c r="B238" s="7">
        <f>IFERROR(IF(ההלוואה_לא_שולמה*ההלוואה_תקינה,מספר_תשלום,""), "")</f>
        <v>222</v>
      </c>
      <c r="C238" s="8">
        <f>IFERROR(IF(ההלוואה_לא_שולמה*ההלוואה_תקינה,תאריך_תשלום,תאריך_התחלה_של_הלוואה), תאריך_התחלה_של_הלוואה)</f>
        <v>6760</v>
      </c>
      <c r="D238" s="12">
        <f>IFERROR(IF(ההלוואה_לא_שולמה*ההלוואה_תקינה,ערך_הלוואה,""), "")</f>
        <v>599623.12001546565</v>
      </c>
      <c r="E238" s="12">
        <f>IFERROR(IF(ההלוואה_לא_שולמה*ההלוואה_תקינה,תשלום_חודשי,0), 0)</f>
        <v>5995.5052515275229</v>
      </c>
      <c r="F238" s="12">
        <f>IFERROR(IF(ההלוואה_לא_שולמה*ההלוואה_תקינה,קרן,0), 0)</f>
        <v>2997.3896514502967</v>
      </c>
      <c r="G238" s="12">
        <f>IFERROR(IF(ההלוואה_לא_שולמה*ההלוואה_תקינה,סכום_ריבית,0), 0)</f>
        <v>2998.1156000772271</v>
      </c>
      <c r="H238" s="12">
        <f>IFERROR(IF(ההלוואה_לא_שולמה*ההלוואה_תקינה,יתרת_סגירה,0), 0)</f>
        <v>596625.73036401626</v>
      </c>
    </row>
    <row r="239" spans="2:8" ht="20.100000000000001" customHeight="1" x14ac:dyDescent="0.2">
      <c r="B239" s="7">
        <f>IFERROR(IF(ההלוואה_לא_שולמה*ההלוואה_תקינה,מספר_תשלום,""), "")</f>
        <v>223</v>
      </c>
      <c r="C239" s="8">
        <f>IFERROR(IF(ההלוואה_לא_שולמה*ההלוואה_תקינה,תאריך_תשלום,תאריך_התחלה_של_הלוואה), תאריך_התחלה_של_הלוואה)</f>
        <v>6791</v>
      </c>
      <c r="D239" s="12">
        <f>IFERROR(IF(ההלוואה_לא_שולמה*ההלוואה_תקינה,ערך_הלוואה,""), "")</f>
        <v>596625.73036401626</v>
      </c>
      <c r="E239" s="12">
        <f>IFERROR(IF(ההלוואה_לא_שולמה*ההלוואה_תקינה,תשלום_חודשי,0), 0)</f>
        <v>5995.5052515275229</v>
      </c>
      <c r="F239" s="12">
        <f>IFERROR(IF(ההלוואה_לא_שולמה*ההלוואה_תקינה,קרן,0), 0)</f>
        <v>3012.3765997075475</v>
      </c>
      <c r="G239" s="12">
        <f>IFERROR(IF(ההלוואה_לא_שולמה*ההלוואה_תקינה,סכום_ריבית,0), 0)</f>
        <v>2983.128651819974</v>
      </c>
      <c r="H239" s="12">
        <f>IFERROR(IF(ההלוואה_לא_שולמה*ההלוואה_תקינה,יתרת_סגירה,0), 0)</f>
        <v>593613.35376430862</v>
      </c>
    </row>
    <row r="240" spans="2:8" ht="20.100000000000001" customHeight="1" x14ac:dyDescent="0.2">
      <c r="B240" s="7">
        <f>IFERROR(IF(ההלוואה_לא_שולמה*ההלוואה_תקינה,מספר_תשלום,""), "")</f>
        <v>224</v>
      </c>
      <c r="C240" s="8">
        <f>IFERROR(IF(ההלוואה_לא_שולמה*ההלוואה_תקינה,תאריך_תשלום,תאריך_התחלה_של_הלוואה), תאריך_התחלה_של_הלוואה)</f>
        <v>6822</v>
      </c>
      <c r="D240" s="12">
        <f>IFERROR(IF(ההלוואה_לא_שולמה*ההלוואה_תקינה,ערך_הלוואה,""), "")</f>
        <v>593613.35376430862</v>
      </c>
      <c r="E240" s="12">
        <f>IFERROR(IF(ההלוואה_לא_שולמה*ההלוואה_תקינה,תשלום_חודשי,0), 0)</f>
        <v>5995.5052515275229</v>
      </c>
      <c r="F240" s="12">
        <f>IFERROR(IF(ההלוואה_לא_שולמה*ההלוואה_תקינה,קרן,0), 0)</f>
        <v>3027.4384827060858</v>
      </c>
      <c r="G240" s="12">
        <f>IFERROR(IF(ההלוואה_לא_שולמה*ההלוואה_תקינה,סכום_ריבית,0), 0)</f>
        <v>2968.0667688214367</v>
      </c>
      <c r="H240" s="12">
        <f>IFERROR(IF(ההלוואה_לא_שולמה*ההלוואה_תקינה,יתרת_סגירה,0), 0)</f>
        <v>590585.91528160265</v>
      </c>
    </row>
    <row r="241" spans="2:8" ht="20.100000000000001" customHeight="1" x14ac:dyDescent="0.2">
      <c r="B241" s="7">
        <f>IFERROR(IF(ההלוואה_לא_שולמה*ההלוואה_תקינה,מספר_תשלום,""), "")</f>
        <v>225</v>
      </c>
      <c r="C241" s="8">
        <f>IFERROR(IF(ההלוואה_לא_שולמה*ההלוואה_תקינה,תאריך_תשלום,תאריך_התחלה_של_הלוואה), תאריך_התחלה_של_הלוואה)</f>
        <v>6852</v>
      </c>
      <c r="D241" s="12">
        <f>IFERROR(IF(ההלוואה_לא_שולמה*ההלוואה_תקינה,ערך_הלוואה,""), "")</f>
        <v>590585.91528160265</v>
      </c>
      <c r="E241" s="12">
        <f>IFERROR(IF(ההלוואה_לא_שולמה*ההלוואה_תקינה,תשלום_חודשי,0), 0)</f>
        <v>5995.5052515275229</v>
      </c>
      <c r="F241" s="12">
        <f>IFERROR(IF(ההלוואה_לא_שולמה*ההלוואה_תקינה,קרן,0), 0)</f>
        <v>3042.5756751196163</v>
      </c>
      <c r="G241" s="12">
        <f>IFERROR(IF(ההלוואה_לא_שולמה*ההלוואה_תקינה,סכום_ריבית,0), 0)</f>
        <v>2952.9295764079061</v>
      </c>
      <c r="H241" s="12">
        <f>IFERROR(IF(ההלוואה_לא_שולמה*ההלוואה_תקינה,יתרת_סגירה,0), 0)</f>
        <v>587543.339606483</v>
      </c>
    </row>
    <row r="242" spans="2:8" ht="20.100000000000001" customHeight="1" x14ac:dyDescent="0.2">
      <c r="B242" s="7">
        <f>IFERROR(IF(ההלוואה_לא_שולמה*ההלוואה_תקינה,מספר_תשלום,""), "")</f>
        <v>226</v>
      </c>
      <c r="C242" s="8">
        <f>IFERROR(IF(ההלוואה_לא_שולמה*ההלוואה_תקינה,תאריך_תשלום,תאריך_התחלה_של_הלוואה), תאריך_התחלה_של_הלוואה)</f>
        <v>6883</v>
      </c>
      <c r="D242" s="12">
        <f>IFERROR(IF(ההלוואה_לא_שולמה*ההלוואה_תקינה,ערך_הלוואה,""), "")</f>
        <v>587543.339606483</v>
      </c>
      <c r="E242" s="12">
        <f>IFERROR(IF(ההלוואה_לא_שולמה*ההלוואה_תקינה,תשלום_חודשי,0), 0)</f>
        <v>5995.5052515275229</v>
      </c>
      <c r="F242" s="12">
        <f>IFERROR(IF(ההלוואה_לא_שולמה*ההלוואה_תקינה,קרן,0), 0)</f>
        <v>3057.7885534952147</v>
      </c>
      <c r="G242" s="12">
        <f>IFERROR(IF(ההלוואה_לא_שולמה*ההלוואה_תקינה,סכום_ריבית,0), 0)</f>
        <v>2937.7166980323086</v>
      </c>
      <c r="H242" s="12">
        <f>IFERROR(IF(ההלוואה_לא_שולמה*ההלוואה_תקינה,יתרת_סגירה,0), 0)</f>
        <v>584485.55105298804</v>
      </c>
    </row>
    <row r="243" spans="2:8" ht="20.100000000000001" customHeight="1" x14ac:dyDescent="0.2">
      <c r="B243" s="7">
        <f>IFERROR(IF(ההלוואה_לא_שולמה*ההלוואה_תקינה,מספר_תשלום,""), "")</f>
        <v>227</v>
      </c>
      <c r="C243" s="8">
        <f>IFERROR(IF(ההלוואה_לא_שולמה*ההלוואה_תקינה,תאריך_תשלום,תאריך_התחלה_של_הלוואה), תאריך_התחלה_של_הלוואה)</f>
        <v>6913</v>
      </c>
      <c r="D243" s="12">
        <f>IFERROR(IF(ההלוואה_לא_שולמה*ההלוואה_תקינה,ערך_הלוואה,""), "")</f>
        <v>584485.55105298804</v>
      </c>
      <c r="E243" s="12">
        <f>IFERROR(IF(ההלוואה_לא_שולמה*ההלוואה_תקינה,תשלום_חודשי,0), 0)</f>
        <v>5995.5052515275229</v>
      </c>
      <c r="F243" s="12">
        <f>IFERROR(IF(ההלוואה_לא_שולמה*ההלוואה_תקינה,קרן,0), 0)</f>
        <v>3073.0774962626911</v>
      </c>
      <c r="G243" s="12">
        <f>IFERROR(IF(ההלוואה_לא_שולמה*ההלוואה_תקינה,סכום_ריבית,0), 0)</f>
        <v>2922.4277552648332</v>
      </c>
      <c r="H243" s="12">
        <f>IFERROR(IF(ההלוואה_לא_שולמה*ההלוואה_תקינה,יתרת_סגירה,0), 0)</f>
        <v>581412.47355672577</v>
      </c>
    </row>
    <row r="244" spans="2:8" ht="20.100000000000001" customHeight="1" x14ac:dyDescent="0.2">
      <c r="B244" s="7">
        <f>IFERROR(IF(ההלוואה_לא_שולמה*ההלוואה_תקינה,מספר_תשלום,""), "")</f>
        <v>228</v>
      </c>
      <c r="C244" s="8">
        <f>IFERROR(IF(ההלוואה_לא_שולמה*ההלוואה_תקינה,תאריך_תשלום,תאריך_התחלה_של_הלוואה), תאריך_התחלה_של_הלוואה)</f>
        <v>6944</v>
      </c>
      <c r="D244" s="12">
        <f>IFERROR(IF(ההלוואה_לא_שולמה*ההלוואה_תקינה,ערך_הלוואה,""), "")</f>
        <v>581412.47355672577</v>
      </c>
      <c r="E244" s="12">
        <f>IFERROR(IF(ההלוואה_לא_שולמה*ההלוואה_תקינה,תשלום_חודשי,0), 0)</f>
        <v>5995.5052515275229</v>
      </c>
      <c r="F244" s="12">
        <f>IFERROR(IF(ההלוואה_לא_שולמה*ההלוואה_תקינה,קרן,0), 0)</f>
        <v>3088.4428837440041</v>
      </c>
      <c r="G244" s="12">
        <f>IFERROR(IF(ההלוואה_לא_שולמה*ההלוואה_תקינה,סכום_ריבית,0), 0)</f>
        <v>2907.0623677835197</v>
      </c>
      <c r="H244" s="12">
        <f>IFERROR(IF(ההלוואה_לא_שולמה*ההלוואה_תקינה,יתרת_סגירה,0), 0)</f>
        <v>578324.0306729814</v>
      </c>
    </row>
    <row r="245" spans="2:8" ht="20.100000000000001" customHeight="1" x14ac:dyDescent="0.2">
      <c r="B245" s="7">
        <f>IFERROR(IF(ההלוואה_לא_שולמה*ההלוואה_תקינה,מספר_תשלום,""), "")</f>
        <v>229</v>
      </c>
      <c r="C245" s="8">
        <f>IFERROR(IF(ההלוואה_לא_שולמה*ההלוואה_תקינה,תאריך_תשלום,תאריך_התחלה_של_הלוואה), תאריך_התחלה_של_הלוואה)</f>
        <v>6975</v>
      </c>
      <c r="D245" s="12">
        <f>IFERROR(IF(ההלוואה_לא_שולמה*ההלוואה_תקינה,ערך_הלוואה,""), "")</f>
        <v>578324.0306729814</v>
      </c>
      <c r="E245" s="12">
        <f>IFERROR(IF(ההלוואה_לא_שולמה*ההלוואה_תקינה,תשלום_חודשי,0), 0)</f>
        <v>5995.5052515275229</v>
      </c>
      <c r="F245" s="12">
        <f>IFERROR(IF(ההלוואה_לא_שולמה*ההלוואה_תקינה,קרן,0), 0)</f>
        <v>3103.8850981627238</v>
      </c>
      <c r="G245" s="12">
        <f>IFERROR(IF(ההלוואה_לא_שולמה*ההלוואה_תקינה,סכום_ריבית,0), 0)</f>
        <v>2891.6201533647995</v>
      </c>
      <c r="H245" s="12">
        <f>IFERROR(IF(ההלוואה_לא_שולמה*ההלוואה_תקינה,יתרת_סגירה,0), 0)</f>
        <v>575220.1455748193</v>
      </c>
    </row>
    <row r="246" spans="2:8" ht="20.100000000000001" customHeight="1" x14ac:dyDescent="0.2">
      <c r="B246" s="7">
        <f>IFERROR(IF(ההלוואה_לא_שולמה*ההלוואה_תקינה,מספר_תשלום,""), "")</f>
        <v>230</v>
      </c>
      <c r="C246" s="8">
        <f>IFERROR(IF(ההלוואה_לא_שולמה*ההלוואה_תקינה,תאריך_תשלום,תאריך_התחלה_של_הלוואה), תאריך_התחלה_של_הלוואה)</f>
        <v>7003</v>
      </c>
      <c r="D246" s="12">
        <f>IFERROR(IF(ההלוואה_לא_שולמה*ההלוואה_תקינה,ערך_הלוואה,""), "")</f>
        <v>575220.1455748193</v>
      </c>
      <c r="E246" s="12">
        <f>IFERROR(IF(ההלוואה_לא_שולמה*ההלוואה_תקינה,תשלום_חודשי,0), 0)</f>
        <v>5995.5052515275229</v>
      </c>
      <c r="F246" s="12">
        <f>IFERROR(IF(ההלוואה_לא_שולמה*ההלוואה_תקינה,קרן,0), 0)</f>
        <v>3119.4045236535371</v>
      </c>
      <c r="G246" s="12">
        <f>IFERROR(IF(ההלוואה_לא_שולמה*ההלוואה_תקינה,סכום_ריבית,0), 0)</f>
        <v>2876.1007278739858</v>
      </c>
      <c r="H246" s="12">
        <f>IFERROR(IF(ההלוואה_לא_שולמה*ההלוואה_תקינה,יתרת_סגירה,0), 0)</f>
        <v>572100.74105116632</v>
      </c>
    </row>
    <row r="247" spans="2:8" ht="20.100000000000001" customHeight="1" x14ac:dyDescent="0.2">
      <c r="B247" s="7">
        <f>IFERROR(IF(ההלוואה_לא_שולמה*ההלוואה_תקינה,מספר_תשלום,""), "")</f>
        <v>231</v>
      </c>
      <c r="C247" s="8">
        <f>IFERROR(IF(ההלוואה_לא_שולמה*ההלוואה_תקינה,תאריך_תשלום,תאריך_התחלה_של_הלוואה), תאריך_התחלה_של_הלוואה)</f>
        <v>7034</v>
      </c>
      <c r="D247" s="12">
        <f>IFERROR(IF(ההלוואה_לא_שולמה*ההלוואה_תקינה,ערך_הלוואה,""), "")</f>
        <v>572100.74105116632</v>
      </c>
      <c r="E247" s="12">
        <f>IFERROR(IF(ההלוואה_לא_שולמה*ההלוואה_תקינה,תשלום_חודשי,0), 0)</f>
        <v>5995.5052515275229</v>
      </c>
      <c r="F247" s="12">
        <f>IFERROR(IF(ההלוואה_לא_שולמה*ההלוואה_תקינה,קרן,0), 0)</f>
        <v>3135.0015462718047</v>
      </c>
      <c r="G247" s="12">
        <f>IFERROR(IF(ההלוואה_לא_שולמה*ההלוואה_תקינה,סכום_ריבית,0), 0)</f>
        <v>2860.5037052557182</v>
      </c>
      <c r="H247" s="12">
        <f>IFERROR(IF(ההלוואה_לא_שולמה*ההלוואה_תקינה,יתרת_סגירה,0), 0)</f>
        <v>568965.73950489424</v>
      </c>
    </row>
    <row r="248" spans="2:8" ht="20.100000000000001" customHeight="1" x14ac:dyDescent="0.2">
      <c r="B248" s="7">
        <f>IFERROR(IF(ההלוואה_לא_שולמה*ההלוואה_תקינה,מספר_תשלום,""), "")</f>
        <v>232</v>
      </c>
      <c r="C248" s="8">
        <f>IFERROR(IF(ההלוואה_לא_שולמה*ההלוואה_תקינה,תאריך_תשלום,תאריך_התחלה_של_הלוואה), תאריך_התחלה_של_הלוואה)</f>
        <v>7064</v>
      </c>
      <c r="D248" s="12">
        <f>IFERROR(IF(ההלוואה_לא_שולמה*ההלוואה_תקינה,ערך_הלוואה,""), "")</f>
        <v>568965.73950489424</v>
      </c>
      <c r="E248" s="12">
        <f>IFERROR(IF(ההלוואה_לא_שולמה*ההלוואה_תקינה,תשלום_חודשי,0), 0)</f>
        <v>5995.5052515275229</v>
      </c>
      <c r="F248" s="12">
        <f>IFERROR(IF(ההלוואה_לא_שולמה*ההלוואה_תקינה,קרן,0), 0)</f>
        <v>3150.6765540031643</v>
      </c>
      <c r="G248" s="12">
        <f>IFERROR(IF(ההלוואה_לא_שולמה*ההלוואה_תקינה,סכום_ריבית,0), 0)</f>
        <v>2844.8286975243591</v>
      </c>
      <c r="H248" s="12">
        <f>IFERROR(IF(ההלוואה_לא_שולמה*ההלוואה_תקינה,יתרת_סגירה,0), 0)</f>
        <v>565815.06295089144</v>
      </c>
    </row>
    <row r="249" spans="2:8" ht="20.100000000000001" customHeight="1" x14ac:dyDescent="0.2">
      <c r="B249" s="7">
        <f>IFERROR(IF(ההלוואה_לא_שולמה*ההלוואה_תקינה,מספר_תשלום,""), "")</f>
        <v>233</v>
      </c>
      <c r="C249" s="8">
        <f>IFERROR(IF(ההלוואה_לא_שולמה*ההלוואה_תקינה,תאריך_תשלום,תאריך_התחלה_של_הלוואה), תאריך_התחלה_של_הלוואה)</f>
        <v>7095</v>
      </c>
      <c r="D249" s="12">
        <f>IFERROR(IF(ההלוואה_לא_שולמה*ההלוואה_תקינה,ערך_הלוואה,""), "")</f>
        <v>565815.06295089144</v>
      </c>
      <c r="E249" s="12">
        <f>IFERROR(IF(ההלוואה_לא_שולמה*ההלוואה_תקינה,תשלום_חודשי,0), 0)</f>
        <v>5995.5052515275229</v>
      </c>
      <c r="F249" s="12">
        <f>IFERROR(IF(ההלוואה_לא_שולמה*ההלוואה_תקינה,קרן,0), 0)</f>
        <v>3166.4299367731801</v>
      </c>
      <c r="G249" s="12">
        <f>IFERROR(IF(ההלוואה_לא_שולמה*ההלוואה_תקינה,סכום_ריבית,0), 0)</f>
        <v>2829.0753147543433</v>
      </c>
      <c r="H249" s="12">
        <f>IFERROR(IF(ההלוואה_לא_שולמה*ההלוואה_תקינה,יתרת_סגירה,0), 0)</f>
        <v>562648.6330141183</v>
      </c>
    </row>
    <row r="250" spans="2:8" ht="20.100000000000001" customHeight="1" x14ac:dyDescent="0.2">
      <c r="B250" s="7">
        <f>IFERROR(IF(ההלוואה_לא_שולמה*ההלוואה_תקינה,מספר_תשלום,""), "")</f>
        <v>234</v>
      </c>
      <c r="C250" s="8">
        <f>IFERROR(IF(ההלוואה_לא_שולמה*ההלוואה_תקינה,תאריך_תשלום,תאריך_התחלה_של_הלוואה), תאריך_התחלה_של_הלוואה)</f>
        <v>7125</v>
      </c>
      <c r="D250" s="12">
        <f>IFERROR(IF(ההלוואה_לא_שולמה*ההלוואה_תקינה,ערך_הלוואה,""), "")</f>
        <v>562648.6330141183</v>
      </c>
      <c r="E250" s="12">
        <f>IFERROR(IF(ההלוואה_לא_שולמה*ההלוואה_תקינה,תשלום_חודשי,0), 0)</f>
        <v>5995.5052515275229</v>
      </c>
      <c r="F250" s="12">
        <f>IFERROR(IF(ההלוואה_לא_שולמה*ההלוואה_תקינה,קרן,0), 0)</f>
        <v>3182.2620864570454</v>
      </c>
      <c r="G250" s="12">
        <f>IFERROR(IF(ההלוואה_לא_שולמה*ההלוואה_תקינה,סכום_ריבית,0), 0)</f>
        <v>2813.2431650704771</v>
      </c>
      <c r="H250" s="12">
        <f>IFERROR(IF(ההלוואה_לא_שולמה*ההלוואה_תקינה,יתרת_סגירה,0), 0)</f>
        <v>559466.37092766166</v>
      </c>
    </row>
    <row r="251" spans="2:8" ht="20.100000000000001" customHeight="1" x14ac:dyDescent="0.2">
      <c r="B251" s="7">
        <f>IFERROR(IF(ההלוואה_לא_שולמה*ההלוואה_תקינה,מספר_תשלום,""), "")</f>
        <v>235</v>
      </c>
      <c r="C251" s="8">
        <f>IFERROR(IF(ההלוואה_לא_שולמה*ההלוואה_תקינה,תאריך_תשלום,תאריך_התחלה_של_הלוואה), תאריך_התחלה_של_הלוואה)</f>
        <v>7156</v>
      </c>
      <c r="D251" s="12">
        <f>IFERROR(IF(ההלוואה_לא_שולמה*ההלוואה_תקינה,ערך_הלוואה,""), "")</f>
        <v>559466.37092766166</v>
      </c>
      <c r="E251" s="12">
        <f>IFERROR(IF(ההלוואה_לא_שולמה*ההלוואה_תקינה,תשלום_חודשי,0), 0)</f>
        <v>5995.5052515275229</v>
      </c>
      <c r="F251" s="12">
        <f>IFERROR(IF(ההלוואה_לא_שולמה*ההלוואה_תקינה,קרן,0), 0)</f>
        <v>3198.1733968893313</v>
      </c>
      <c r="G251" s="12">
        <f>IFERROR(IF(ההלוואה_לא_שולמה*ההלוואה_תקינה,סכום_ריבית,0), 0)</f>
        <v>2797.331854638192</v>
      </c>
      <c r="H251" s="12">
        <f>IFERROR(IF(ההלוואה_לא_שולמה*ההלוואה_תקינה,יתרת_סגירה,0), 0)</f>
        <v>556268.19753077254</v>
      </c>
    </row>
    <row r="252" spans="2:8" ht="20.100000000000001" customHeight="1" x14ac:dyDescent="0.2">
      <c r="B252" s="7">
        <f>IFERROR(IF(ההלוואה_לא_שולמה*ההלוואה_תקינה,מספר_תשלום,""), "")</f>
        <v>236</v>
      </c>
      <c r="C252" s="8">
        <f>IFERROR(IF(ההלוואה_לא_שולמה*ההלוואה_תקינה,תאריך_תשלום,תאריך_התחלה_של_הלוואה), תאריך_התחלה_של_הלוואה)</f>
        <v>7187</v>
      </c>
      <c r="D252" s="12">
        <f>IFERROR(IF(ההלוואה_לא_שולמה*ההלוואה_תקינה,ערך_הלוואה,""), "")</f>
        <v>556268.19753077254</v>
      </c>
      <c r="E252" s="12">
        <f>IFERROR(IF(ההלוואה_לא_שולמה*ההלוואה_תקינה,תשלום_חודשי,0), 0)</f>
        <v>5995.5052515275229</v>
      </c>
      <c r="F252" s="12">
        <f>IFERROR(IF(ההלוואה_לא_שולמה*ההלוואה_תקינה,קרן,0), 0)</f>
        <v>3214.1642638737781</v>
      </c>
      <c r="G252" s="12">
        <f>IFERROR(IF(ההלוואה_לא_שולמה*ההלוואה_תקינה,סכום_ריבית,0), 0)</f>
        <v>2781.3409876537453</v>
      </c>
      <c r="H252" s="12">
        <f>IFERROR(IF(ההלוואה_לא_שולמה*ההלוואה_תקינה,יתרת_סגירה,0), 0)</f>
        <v>553054.03326689871</v>
      </c>
    </row>
    <row r="253" spans="2:8" ht="20.100000000000001" customHeight="1" x14ac:dyDescent="0.2">
      <c r="B253" s="7">
        <f>IFERROR(IF(ההלוואה_לא_שולמה*ההלוואה_תקינה,מספר_תשלום,""), "")</f>
        <v>237</v>
      </c>
      <c r="C253" s="8">
        <f>IFERROR(IF(ההלוואה_לא_שולמה*ההלוואה_תקינה,תאריך_תשלום,תאריך_התחלה_של_הלוואה), תאריך_התחלה_של_הלוואה)</f>
        <v>7217</v>
      </c>
      <c r="D253" s="12">
        <f>IFERROR(IF(ההלוואה_לא_שולמה*ההלוואה_תקינה,ערך_הלוואה,""), "")</f>
        <v>553054.03326689871</v>
      </c>
      <c r="E253" s="12">
        <f>IFERROR(IF(ההלוואה_לא_שולמה*ההלוואה_תקינה,תשלום_חודשי,0), 0)</f>
        <v>5995.5052515275229</v>
      </c>
      <c r="F253" s="12">
        <f>IFERROR(IF(ההלוואה_לא_שולמה*ההלוואה_תקינה,קרן,0), 0)</f>
        <v>3230.2350851931469</v>
      </c>
      <c r="G253" s="12">
        <f>IFERROR(IF(ההלוואה_לא_שולמה*ההלוואה_תקינה,סכום_ריבית,0), 0)</f>
        <v>2765.270166334376</v>
      </c>
      <c r="H253" s="12">
        <f>IFERROR(IF(ההלוואה_לא_שולמה*ההלוואה_תקינה,יתרת_סגירה,0), 0)</f>
        <v>549823.79818170611</v>
      </c>
    </row>
    <row r="254" spans="2:8" ht="20.100000000000001" customHeight="1" x14ac:dyDescent="0.2">
      <c r="B254" s="7">
        <f>IFERROR(IF(ההלוואה_לא_שולמה*ההלוואה_תקינה,מספר_תשלום,""), "")</f>
        <v>238</v>
      </c>
      <c r="C254" s="8">
        <f>IFERROR(IF(ההלוואה_לא_שולמה*ההלוואה_תקינה,תאריך_תשלום,תאריך_התחלה_של_הלוואה), תאריך_התחלה_של_הלוואה)</f>
        <v>7248</v>
      </c>
      <c r="D254" s="12">
        <f>IFERROR(IF(ההלוואה_לא_שולמה*ההלוואה_תקינה,ערך_הלוואה,""), "")</f>
        <v>549823.79818170611</v>
      </c>
      <c r="E254" s="12">
        <f>IFERROR(IF(ההלוואה_לא_שולמה*ההלוואה_תקינה,תשלום_חודשי,0), 0)</f>
        <v>5995.5052515275229</v>
      </c>
      <c r="F254" s="12">
        <f>IFERROR(IF(ההלוואה_לא_שולמה*ההלוואה_תקינה,קרן,0), 0)</f>
        <v>3246.3862606191124</v>
      </c>
      <c r="G254" s="12">
        <f>IFERROR(IF(ההלוואה_לא_שולמה*ההלוואה_תקינה,סכום_ריבית,0), 0)</f>
        <v>2749.1189909084105</v>
      </c>
      <c r="H254" s="12">
        <f>IFERROR(IF(ההלוואה_לא_שולמה*ההלוואה_תקינה,יתרת_סגירה,0), 0)</f>
        <v>546577.41192108719</v>
      </c>
    </row>
    <row r="255" spans="2:8" ht="20.100000000000001" customHeight="1" x14ac:dyDescent="0.2">
      <c r="B255" s="7">
        <f>IFERROR(IF(ההלוואה_לא_שולמה*ההלוואה_תקינה,מספר_תשלום,""), "")</f>
        <v>239</v>
      </c>
      <c r="C255" s="8">
        <f>IFERROR(IF(ההלוואה_לא_שולמה*ההלוואה_תקינה,תאריך_תשלום,תאריך_התחלה_של_הלוואה), תאריך_התחלה_של_הלוואה)</f>
        <v>7278</v>
      </c>
      <c r="D255" s="12">
        <f>IFERROR(IF(ההלוואה_לא_שולמה*ההלוואה_תקינה,ערך_הלוואה,""), "")</f>
        <v>546577.41192108719</v>
      </c>
      <c r="E255" s="12">
        <f>IFERROR(IF(ההלוואה_לא_שולמה*ההלוואה_תקינה,תשלום_חודשי,0), 0)</f>
        <v>5995.5052515275229</v>
      </c>
      <c r="F255" s="12">
        <f>IFERROR(IF(ההלוואה_לא_שולמה*ההלוואה_תקינה,קרן,0), 0)</f>
        <v>3262.6181919222076</v>
      </c>
      <c r="G255" s="12">
        <f>IFERROR(IF(ההלוואה_לא_שולמה*ההלוואה_תקינה,סכום_ריבית,0), 0)</f>
        <v>2732.8870596053157</v>
      </c>
      <c r="H255" s="12">
        <f>IFERROR(IF(ההלוואה_לא_שולמה*ההלוואה_תקינה,יתרת_סגירה,0), 0)</f>
        <v>543314.79372916557</v>
      </c>
    </row>
    <row r="256" spans="2:8" ht="20.100000000000001" customHeight="1" x14ac:dyDescent="0.2">
      <c r="B256" s="7">
        <f>IFERROR(IF(ההלוואה_לא_שולמה*ההלוואה_תקינה,מספר_תשלום,""), "")</f>
        <v>240</v>
      </c>
      <c r="C256" s="8">
        <f>IFERROR(IF(ההלוואה_לא_שולמה*ההלוואה_תקינה,תאריך_תשלום,תאריך_התחלה_של_הלוואה), תאריך_התחלה_של_הלוואה)</f>
        <v>7309</v>
      </c>
      <c r="D256" s="12">
        <f>IFERROR(IF(ההלוואה_לא_שולמה*ההלוואה_תקינה,ערך_הלוואה,""), "")</f>
        <v>543314.79372916557</v>
      </c>
      <c r="E256" s="12">
        <f>IFERROR(IF(ההלוואה_לא_שולמה*ההלוואה_תקינה,תשלום_חודשי,0), 0)</f>
        <v>5995.5052515275229</v>
      </c>
      <c r="F256" s="12">
        <f>IFERROR(IF(ההלוואה_לא_שולמה*ההלוואה_תקינה,קרן,0), 0)</f>
        <v>3278.9312828818183</v>
      </c>
      <c r="G256" s="12">
        <f>IFERROR(IF(ההלוואה_לא_שולמה*ההלוואה_תקינה,סכום_ריבית,0), 0)</f>
        <v>2716.5739686457046</v>
      </c>
      <c r="H256" s="12">
        <f>IFERROR(IF(ההלוואה_לא_שולמה*ההלוואה_תקינה,יתרת_סגירה,0), 0)</f>
        <v>540035.86244628346</v>
      </c>
    </row>
    <row r="257" spans="2:8" ht="20.100000000000001" customHeight="1" x14ac:dyDescent="0.2">
      <c r="B257" s="7">
        <f>IFERROR(IF(ההלוואה_לא_שולמה*ההלוואה_תקינה,מספר_תשלום,""), "")</f>
        <v>241</v>
      </c>
      <c r="C257" s="8">
        <f>IFERROR(IF(ההלוואה_לא_שולמה*ההלוואה_תקינה,תאריך_תשלום,תאריך_התחלה_של_הלוואה), תאריך_התחלה_של_הלוואה)</f>
        <v>7340</v>
      </c>
      <c r="D257" s="12">
        <f>IFERROR(IF(ההלוואה_לא_שולמה*ההלוואה_תקינה,ערך_הלוואה,""), "")</f>
        <v>540035.86244628346</v>
      </c>
      <c r="E257" s="12">
        <f>IFERROR(IF(ההלוואה_לא_שולמה*ההלוואה_תקינה,תשלום_חודשי,0), 0)</f>
        <v>5995.5052515275229</v>
      </c>
      <c r="F257" s="12">
        <f>IFERROR(IF(ההלוואה_לא_שולמה*ההלוואה_תקינה,קרן,0), 0)</f>
        <v>3295.3259392962282</v>
      </c>
      <c r="G257" s="12">
        <f>IFERROR(IF(ההלוואה_לא_שולמה*ההלוואה_תקינה,סכום_ריבית,0), 0)</f>
        <v>2700.1793122312952</v>
      </c>
      <c r="H257" s="12">
        <f>IFERROR(IF(ההלוואה_לא_שולמה*ההלוואה_תקינה,יתרת_סגירה,0), 0)</f>
        <v>536740.53650698718</v>
      </c>
    </row>
    <row r="258" spans="2:8" ht="20.100000000000001" customHeight="1" x14ac:dyDescent="0.2">
      <c r="B258" s="7">
        <f>IFERROR(IF(ההלוואה_לא_שולמה*ההלוואה_תקינה,מספר_תשלום,""), "")</f>
        <v>242</v>
      </c>
      <c r="C258" s="8">
        <f>IFERROR(IF(ההלוואה_לא_שולמה*ההלוואה_תקינה,תאריך_תשלום,תאריך_התחלה_של_הלוואה), תאריך_התחלה_של_הלוואה)</f>
        <v>7369</v>
      </c>
      <c r="D258" s="12">
        <f>IFERROR(IF(ההלוואה_לא_שולמה*ההלוואה_תקינה,ערך_הלוואה,""), "")</f>
        <v>536740.53650698718</v>
      </c>
      <c r="E258" s="12">
        <f>IFERROR(IF(ההלוואה_לא_שולמה*ההלוואה_תקינה,תשלום_חודשי,0), 0)</f>
        <v>5995.5052515275229</v>
      </c>
      <c r="F258" s="12">
        <f>IFERROR(IF(ההלוואה_לא_שולמה*ההלוואה_תקינה,קרן,0), 0)</f>
        <v>3311.8025689927094</v>
      </c>
      <c r="G258" s="12">
        <f>IFERROR(IF(ההלוואה_לא_שולמה*ההלוואה_תקינה,סכום_ריבית,0), 0)</f>
        <v>2683.7026825348144</v>
      </c>
      <c r="H258" s="12">
        <f>IFERROR(IF(ההלוואה_לא_שולמה*ההלוואה_תקינה,יתרת_סגירה,0), 0)</f>
        <v>533428.73393799504</v>
      </c>
    </row>
    <row r="259" spans="2:8" ht="20.100000000000001" customHeight="1" x14ac:dyDescent="0.2">
      <c r="B259" s="7">
        <f>IFERROR(IF(ההלוואה_לא_שולמה*ההלוואה_תקינה,מספר_תשלום,""), "")</f>
        <v>243</v>
      </c>
      <c r="C259" s="8">
        <f>IFERROR(IF(ההלוואה_לא_שולמה*ההלוואה_תקינה,תאריך_תשלום,תאריך_התחלה_של_הלוואה), תאריך_התחלה_של_הלוואה)</f>
        <v>7400</v>
      </c>
      <c r="D259" s="12">
        <f>IFERROR(IF(ההלוואה_לא_שולמה*ההלוואה_תקינה,ערך_הלוואה,""), "")</f>
        <v>533428.73393799504</v>
      </c>
      <c r="E259" s="12">
        <f>IFERROR(IF(ההלוואה_לא_שולמה*ההלוואה_תקינה,תשלום_חודשי,0), 0)</f>
        <v>5995.5052515275229</v>
      </c>
      <c r="F259" s="12">
        <f>IFERROR(IF(ההלוואה_לא_שולמה*ההלוואה_תקינה,קרן,0), 0)</f>
        <v>3328.3615818376729</v>
      </c>
      <c r="G259" s="12">
        <f>IFERROR(IF(ההלוואה_לא_שולמה*ההלוואה_תקינה,סכום_ריבית,0), 0)</f>
        <v>2667.14366968985</v>
      </c>
      <c r="H259" s="12">
        <f>IFERROR(IF(ההלוואה_לא_שולמה*ההלוואה_תקינה,יתרת_סגירה,0), 0)</f>
        <v>530100.37235615775</v>
      </c>
    </row>
    <row r="260" spans="2:8" ht="20.100000000000001" customHeight="1" x14ac:dyDescent="0.2">
      <c r="B260" s="7">
        <f>IFERROR(IF(ההלוואה_לא_שולמה*ההלוואה_תקינה,מספר_תשלום,""), "")</f>
        <v>244</v>
      </c>
      <c r="C260" s="8">
        <f>IFERROR(IF(ההלוואה_לא_שולמה*ההלוואה_תקינה,תאריך_תשלום,תאריך_התחלה_של_הלוואה), תאריך_התחלה_של_הלוואה)</f>
        <v>7430</v>
      </c>
      <c r="D260" s="12">
        <f>IFERROR(IF(ההלוואה_לא_שולמה*ההלוואה_תקינה,ערך_הלוואה,""), "")</f>
        <v>530100.37235615775</v>
      </c>
      <c r="E260" s="12">
        <f>IFERROR(IF(ההלוואה_לא_שולמה*ההלוואה_תקינה,תשלום_חודשי,0), 0)</f>
        <v>5995.5052515275229</v>
      </c>
      <c r="F260" s="12">
        <f>IFERROR(IF(ההלוואה_לא_שולמה*ההלוואה_תקינה,קרן,0), 0)</f>
        <v>3345.0033897468611</v>
      </c>
      <c r="G260" s="12">
        <f>IFERROR(IF(ההלוואה_לא_שולמה*ההלוואה_תקינה,סכום_ריבית,0), 0)</f>
        <v>2650.5018617806618</v>
      </c>
      <c r="H260" s="12">
        <f>IFERROR(IF(ההלוואה_לא_שולמה*ההלוואה_תקינה,יתרת_סגירה,0), 0)</f>
        <v>526755.36896641087</v>
      </c>
    </row>
    <row r="261" spans="2:8" ht="20.100000000000001" customHeight="1" x14ac:dyDescent="0.2">
      <c r="B261" s="7">
        <f>IFERROR(IF(ההלוואה_לא_שולמה*ההלוואה_תקינה,מספר_תשלום,""), "")</f>
        <v>245</v>
      </c>
      <c r="C261" s="8">
        <f>IFERROR(IF(ההלוואה_לא_שולמה*ההלוואה_תקינה,תאריך_תשלום,תאריך_התחלה_של_הלוואה), תאריך_התחלה_של_הלוואה)</f>
        <v>7461</v>
      </c>
      <c r="D261" s="12">
        <f>IFERROR(IF(ההלוואה_לא_שולמה*ההלוואה_תקינה,ערך_הלוואה,""), "")</f>
        <v>526755.36896641087</v>
      </c>
      <c r="E261" s="12">
        <f>IFERROR(IF(ההלוואה_לא_שולמה*ההלוואה_תקינה,תשלום_חודשי,0), 0)</f>
        <v>5995.5052515275229</v>
      </c>
      <c r="F261" s="12">
        <f>IFERROR(IF(ההלוואה_לא_שולמה*ההלוואה_תקינה,קרן,0), 0)</f>
        <v>3361.7284066955954</v>
      </c>
      <c r="G261" s="12">
        <f>IFERROR(IF(ההלוואה_לא_שולמה*ההלוואה_תקינה,סכום_ריבית,0), 0)</f>
        <v>2633.776844831928</v>
      </c>
      <c r="H261" s="12">
        <f>IFERROR(IF(ההלוואה_לא_שולמה*ההלוואה_תקינה,יתרת_סגירה,0), 0)</f>
        <v>523393.64055971568</v>
      </c>
    </row>
    <row r="262" spans="2:8" ht="20.100000000000001" customHeight="1" x14ac:dyDescent="0.2">
      <c r="B262" s="7">
        <f>IFERROR(IF(ההלוואה_לא_שולמה*ההלוואה_תקינה,מספר_תשלום,""), "")</f>
        <v>246</v>
      </c>
      <c r="C262" s="8">
        <f>IFERROR(IF(ההלוואה_לא_שולמה*ההלוואה_תקינה,תאריך_תשלום,תאריך_התחלה_של_הלוואה), תאריך_התחלה_של_הלוואה)</f>
        <v>7491</v>
      </c>
      <c r="D262" s="12">
        <f>IFERROR(IF(ההלוואה_לא_שולמה*ההלוואה_תקינה,ערך_הלוואה,""), "")</f>
        <v>523393.64055971568</v>
      </c>
      <c r="E262" s="12">
        <f>IFERROR(IF(ההלוואה_לא_שולמה*ההלוואה_תקינה,תשלום_חודשי,0), 0)</f>
        <v>5995.5052515275229</v>
      </c>
      <c r="F262" s="12">
        <f>IFERROR(IF(ההלוואה_לא_שולמה*ההלוואה_תקינה,קרן,0), 0)</f>
        <v>3378.5370487290734</v>
      </c>
      <c r="G262" s="12">
        <f>IFERROR(IF(ההלוואה_לא_שולמה*ההלוואה_תקינה,סכום_ריבית,0), 0)</f>
        <v>2616.9682027984495</v>
      </c>
      <c r="H262" s="12">
        <f>IFERROR(IF(ההלוואה_לא_שולמה*ההלוואה_תקינה,יתרת_סגירה,0), 0)</f>
        <v>520015.10351098655</v>
      </c>
    </row>
    <row r="263" spans="2:8" ht="20.100000000000001" customHeight="1" x14ac:dyDescent="0.2">
      <c r="B263" s="7">
        <f>IFERROR(IF(ההלוואה_לא_שולמה*ההלוואה_תקינה,מספר_תשלום,""), "")</f>
        <v>247</v>
      </c>
      <c r="C263" s="8">
        <f>IFERROR(IF(ההלוואה_לא_שולמה*ההלוואה_תקינה,תאריך_תשלום,תאריך_התחלה_של_הלוואה), תאריך_התחלה_של_הלוואה)</f>
        <v>7522</v>
      </c>
      <c r="D263" s="12">
        <f>IFERROR(IF(ההלוואה_לא_שולמה*ההלוואה_תקינה,ערך_הלוואה,""), "")</f>
        <v>520015.10351098655</v>
      </c>
      <c r="E263" s="12">
        <f>IFERROR(IF(ההלוואה_לא_שולמה*ההלוואה_תקינה,תשלום_חודשי,0), 0)</f>
        <v>5995.5052515275229</v>
      </c>
      <c r="F263" s="12">
        <f>IFERROR(IF(ההלוואה_לא_שולמה*ההלוואה_תקינה,קרן,0), 0)</f>
        <v>3395.4297339727191</v>
      </c>
      <c r="G263" s="12">
        <f>IFERROR(IF(ההלוואה_לא_שולמה*ההלוואה_תקינה,סכום_ריבית,0), 0)</f>
        <v>2600.0755175548043</v>
      </c>
      <c r="H263" s="12">
        <f>IFERROR(IF(ההלוואה_לא_שולמה*ההלוואה_תקינה,יתרת_סגירה,0), 0)</f>
        <v>516619.67377701448</v>
      </c>
    </row>
    <row r="264" spans="2:8" ht="20.100000000000001" customHeight="1" x14ac:dyDescent="0.2">
      <c r="B264" s="7">
        <f>IFERROR(IF(ההלוואה_לא_שולמה*ההלוואה_תקינה,מספר_תשלום,""), "")</f>
        <v>248</v>
      </c>
      <c r="C264" s="8">
        <f>IFERROR(IF(ההלוואה_לא_שולמה*ההלוואה_תקינה,תאריך_תשלום,תאריך_התחלה_של_הלוואה), תאריך_התחלה_של_הלוואה)</f>
        <v>7553</v>
      </c>
      <c r="D264" s="12">
        <f>IFERROR(IF(ההלוואה_לא_שולמה*ההלוואה_תקינה,ערך_הלוואה,""), "")</f>
        <v>516619.67377701448</v>
      </c>
      <c r="E264" s="12">
        <f>IFERROR(IF(ההלוואה_לא_שולמה*ההלוואה_תקינה,תשלום_חודשי,0), 0)</f>
        <v>5995.5052515275229</v>
      </c>
      <c r="F264" s="12">
        <f>IFERROR(IF(ההלוואה_לא_שולמה*ההלוואה_תקינה,קרן,0), 0)</f>
        <v>3412.4068826425828</v>
      </c>
      <c r="G264" s="12">
        <f>IFERROR(IF(ההלוואה_לא_שולמה*ההלוואה_תקינה,סכום_ריבית,0), 0)</f>
        <v>2583.0983688849406</v>
      </c>
      <c r="H264" s="12">
        <f>IFERROR(IF(ההלוואה_לא_שולמה*ההלוואה_תקינה,יתרת_סגירה,0), 0)</f>
        <v>513207.26689437171</v>
      </c>
    </row>
    <row r="265" spans="2:8" ht="20.100000000000001" customHeight="1" x14ac:dyDescent="0.2">
      <c r="B265" s="7">
        <f>IFERROR(IF(ההלוואה_לא_שולמה*ההלוואה_תקינה,מספר_תשלום,""), "")</f>
        <v>249</v>
      </c>
      <c r="C265" s="8">
        <f>IFERROR(IF(ההלוואה_לא_שולמה*ההלוואה_תקינה,תאריך_תשלום,תאריך_התחלה_של_הלוואה), תאריך_התחלה_של_הלוואה)</f>
        <v>7583</v>
      </c>
      <c r="D265" s="12">
        <f>IFERROR(IF(ההלוואה_לא_שולמה*ההלוואה_תקינה,ערך_הלוואה,""), "")</f>
        <v>513207.26689437171</v>
      </c>
      <c r="E265" s="12">
        <f>IFERROR(IF(ההלוואה_לא_שולמה*ההלוואה_תקינה,תשלום_חודשי,0), 0)</f>
        <v>5995.5052515275229</v>
      </c>
      <c r="F265" s="12">
        <f>IFERROR(IF(ההלוואה_לא_שולמה*ההלוואה_תקינה,קרן,0), 0)</f>
        <v>3429.4689170557954</v>
      </c>
      <c r="G265" s="12">
        <f>IFERROR(IF(ההלוואה_לא_שולמה*ההלוואה_תקינה,סכום_ריבית,0), 0)</f>
        <v>2566.0363344717275</v>
      </c>
      <c r="H265" s="12">
        <f>IFERROR(IF(ההלוואה_לא_שולמה*ההלוואה_תקינה,יתרת_סגירה,0), 0)</f>
        <v>509777.79797731666</v>
      </c>
    </row>
    <row r="266" spans="2:8" ht="20.100000000000001" customHeight="1" x14ac:dyDescent="0.2">
      <c r="B266" s="7">
        <f>IFERROR(IF(ההלוואה_לא_שולמה*ההלוואה_תקינה,מספר_תשלום,""), "")</f>
        <v>250</v>
      </c>
      <c r="C266" s="8">
        <f>IFERROR(IF(ההלוואה_לא_שולמה*ההלוואה_תקינה,תאריך_תשלום,תאריך_התחלה_של_הלוואה), תאריך_התחלה_של_הלוואה)</f>
        <v>7614</v>
      </c>
      <c r="D266" s="12">
        <f>IFERROR(IF(ההלוואה_לא_שולמה*ההלוואה_תקינה,ערך_הלוואה,""), "")</f>
        <v>509777.79797731666</v>
      </c>
      <c r="E266" s="12">
        <f>IFERROR(IF(ההלוואה_לא_שולמה*ההלוואה_תקינה,תשלום_חודשי,0), 0)</f>
        <v>5995.5052515275229</v>
      </c>
      <c r="F266" s="12">
        <f>IFERROR(IF(ההלוואה_לא_שולמה*ההלוואה_תקינה,קרן,0), 0)</f>
        <v>3446.6162616410747</v>
      </c>
      <c r="G266" s="12">
        <f>IFERROR(IF(ההלוואה_לא_שולמה*ההלוואה_תקינה,סכום_ריבית,0), 0)</f>
        <v>2548.8889898864486</v>
      </c>
      <c r="H266" s="12">
        <f>IFERROR(IF(ההלוואה_לא_שולמה*ההלוואה_תקינה,יתרת_סגירה,0), 0)</f>
        <v>506331.18171567516</v>
      </c>
    </row>
    <row r="267" spans="2:8" ht="20.100000000000001" customHeight="1" x14ac:dyDescent="0.2">
      <c r="B267" s="7">
        <f>IFERROR(IF(ההלוואה_לא_שולמה*ההלוואה_תקינה,מספר_תשלום,""), "")</f>
        <v>251</v>
      </c>
      <c r="C267" s="8">
        <f>IFERROR(IF(ההלוואה_לא_שולמה*ההלוואה_תקינה,תאריך_תשלום,תאריך_התחלה_של_הלוואה), תאריך_התחלה_של_הלוואה)</f>
        <v>7644</v>
      </c>
      <c r="D267" s="12">
        <f>IFERROR(IF(ההלוואה_לא_שולמה*ההלוואה_תקינה,ערך_הלוואה,""), "")</f>
        <v>506331.18171567516</v>
      </c>
      <c r="E267" s="12">
        <f>IFERROR(IF(ההלוואה_לא_שולמה*ההלוואה_תקינה,תשלום_חודשי,0), 0)</f>
        <v>5995.5052515275229</v>
      </c>
      <c r="F267" s="12">
        <f>IFERROR(IF(ההלוואה_לא_שולמה*ההלוואה_תקינה,קרן,0), 0)</f>
        <v>3463.8493429492792</v>
      </c>
      <c r="G267" s="12">
        <f>IFERROR(IF(ההלוואה_לא_שולמה*ההלוואה_תקינה,סכום_ריבית,0), 0)</f>
        <v>2531.6559085782433</v>
      </c>
      <c r="H267" s="12">
        <f>IFERROR(IF(ההלוואה_לא_שולמה*ההלוואה_תקינה,יתרת_סגירה,0), 0)</f>
        <v>502867.33237272641</v>
      </c>
    </row>
    <row r="268" spans="2:8" ht="20.100000000000001" customHeight="1" x14ac:dyDescent="0.2">
      <c r="B268" s="7">
        <f>IFERROR(IF(ההלוואה_לא_שולמה*ההלוואה_תקינה,מספר_תשלום,""), "")</f>
        <v>252</v>
      </c>
      <c r="C268" s="8">
        <f>IFERROR(IF(ההלוואה_לא_שולמה*ההלוואה_תקינה,תאריך_תשלום,תאריך_התחלה_של_הלוואה), תאריך_התחלה_של_הלוואה)</f>
        <v>7675</v>
      </c>
      <c r="D268" s="12">
        <f>IFERROR(IF(ההלוואה_לא_שולמה*ההלוואה_תקינה,ערך_הלוואה,""), "")</f>
        <v>502867.33237272641</v>
      </c>
      <c r="E268" s="12">
        <f>IFERROR(IF(ההלוואה_לא_שולמה*ההלוואה_תקינה,תשלום_חודשי,0), 0)</f>
        <v>5995.5052515275229</v>
      </c>
      <c r="F268" s="12">
        <f>IFERROR(IF(ההלוואה_לא_שולמה*ההלוואה_תקינה,קרן,0), 0)</f>
        <v>3481.1685896640261</v>
      </c>
      <c r="G268" s="12">
        <f>IFERROR(IF(ההלוואה_לא_שולמה*ההלוואה_תקינה,סכום_ריבית,0), 0)</f>
        <v>2514.3366618634968</v>
      </c>
      <c r="H268" s="12">
        <f>IFERROR(IF(ההלוואה_לא_שולמה*ההלוואה_תקינה,יתרת_סגירה,0), 0)</f>
        <v>499386.16378306225</v>
      </c>
    </row>
    <row r="269" spans="2:8" ht="20.100000000000001" customHeight="1" x14ac:dyDescent="0.2">
      <c r="B269" s="7">
        <f>IFERROR(IF(ההלוואה_לא_שולמה*ההלוואה_תקינה,מספר_תשלום,""), "")</f>
        <v>253</v>
      </c>
      <c r="C269" s="8">
        <f>IFERROR(IF(ההלוואה_לא_שולמה*ההלוואה_תקינה,תאריך_תשלום,תאריך_התחלה_של_הלוואה), תאריך_התחלה_של_הלוואה)</f>
        <v>7706</v>
      </c>
      <c r="D269" s="12">
        <f>IFERROR(IF(ההלוואה_לא_שולמה*ההלוואה_תקינה,ערך_הלוואה,""), "")</f>
        <v>499386.16378306225</v>
      </c>
      <c r="E269" s="12">
        <f>IFERROR(IF(ההלוואה_לא_שולמה*ההלוואה_תקינה,תשלום_חודשי,0), 0)</f>
        <v>5995.5052515275229</v>
      </c>
      <c r="F269" s="12">
        <f>IFERROR(IF(ההלוואה_לא_שולמה*ההלוואה_תקינה,קרן,0), 0)</f>
        <v>3498.5744326123463</v>
      </c>
      <c r="G269" s="12">
        <f>IFERROR(IF(ההלוואה_לא_שולמה*ההלוואה_תקינה,סכום_ריבית,0), 0)</f>
        <v>2496.930818915177</v>
      </c>
      <c r="H269" s="12">
        <f>IFERROR(IF(ההלוואה_לא_שולמה*ההלוואה_תקינה,יתרת_סגירה,0), 0)</f>
        <v>495887.58935045032</v>
      </c>
    </row>
    <row r="270" spans="2:8" ht="20.100000000000001" customHeight="1" x14ac:dyDescent="0.2">
      <c r="B270" s="7">
        <f>IFERROR(IF(ההלוואה_לא_שולמה*ההלוואה_תקינה,מספר_תשלום,""), "")</f>
        <v>254</v>
      </c>
      <c r="C270" s="8">
        <f>IFERROR(IF(ההלוואה_לא_שולמה*ההלוואה_תקינה,תאריך_תשלום,תאריך_התחלה_של_הלוואה), תאריך_התחלה_של_הלוואה)</f>
        <v>7734</v>
      </c>
      <c r="D270" s="12">
        <f>IFERROR(IF(ההלוואה_לא_שולמה*ההלוואה_תקינה,ערך_הלוואה,""), "")</f>
        <v>495887.58935045032</v>
      </c>
      <c r="E270" s="12">
        <f>IFERROR(IF(ההלוואה_לא_שולמה*ההלוואה_תקינה,תשלום_חודשי,0), 0)</f>
        <v>5995.5052515275229</v>
      </c>
      <c r="F270" s="12">
        <f>IFERROR(IF(ההלוואה_לא_שולמה*ההלוואה_תקינה,קרן,0), 0)</f>
        <v>3516.0673047754076</v>
      </c>
      <c r="G270" s="12">
        <f>IFERROR(IF(ההלוואה_לא_שולמה*ההלוואה_תקינה,סכום_ריבית,0), 0)</f>
        <v>2479.4379467521153</v>
      </c>
      <c r="H270" s="12">
        <f>IFERROR(IF(ההלוואה_לא_שולמה*ההלוואה_תקינה,יתרת_סגירה,0), 0)</f>
        <v>492371.5220456752</v>
      </c>
    </row>
    <row r="271" spans="2:8" ht="20.100000000000001" customHeight="1" x14ac:dyDescent="0.2">
      <c r="B271" s="7">
        <f>IFERROR(IF(ההלוואה_לא_שולמה*ההלוואה_תקינה,מספר_תשלום,""), "")</f>
        <v>255</v>
      </c>
      <c r="C271" s="8">
        <f>IFERROR(IF(ההלוואה_לא_שולמה*ההלוואה_תקינה,תאריך_תשלום,תאריך_התחלה_של_הלוואה), תאריך_התחלה_של_הלוואה)</f>
        <v>7765</v>
      </c>
      <c r="D271" s="12">
        <f>IFERROR(IF(ההלוואה_לא_שולמה*ההלוואה_תקינה,ערך_הלוואה,""), "")</f>
        <v>492371.5220456752</v>
      </c>
      <c r="E271" s="12">
        <f>IFERROR(IF(ההלוואה_לא_שולמה*ההלוואה_תקינה,תשלום_חודשי,0), 0)</f>
        <v>5995.5052515275229</v>
      </c>
      <c r="F271" s="12">
        <f>IFERROR(IF(ההלוואה_לא_שולמה*ההלוואה_תקינה,קרן,0), 0)</f>
        <v>3533.6476412992852</v>
      </c>
      <c r="G271" s="12">
        <f>IFERROR(IF(ההלוואה_לא_שולמה*ההלוואה_תקינה,סכום_ריבית,0), 0)</f>
        <v>2461.8576102282382</v>
      </c>
      <c r="H271" s="12">
        <f>IFERROR(IF(ההלוואה_לא_שולמה*ההלוואה_תקינה,יתרת_סגירה,0), 0)</f>
        <v>488837.87440437684</v>
      </c>
    </row>
    <row r="272" spans="2:8" ht="20.100000000000001" customHeight="1" x14ac:dyDescent="0.2">
      <c r="B272" s="7">
        <f>IFERROR(IF(ההלוואה_לא_שולמה*ההלוואה_תקינה,מספר_תשלום,""), "")</f>
        <v>256</v>
      </c>
      <c r="C272" s="8">
        <f>IFERROR(IF(ההלוואה_לא_שולמה*ההלוואה_תקינה,תאריך_תשלום,תאריך_התחלה_של_הלוואה), תאריך_התחלה_של_הלוואה)</f>
        <v>7795</v>
      </c>
      <c r="D272" s="12">
        <f>IFERROR(IF(ההלוואה_לא_שולמה*ההלוואה_תקינה,ערך_הלוואה,""), "")</f>
        <v>488837.87440437684</v>
      </c>
      <c r="E272" s="12">
        <f>IFERROR(IF(ההלוואה_לא_שולמה*ההלוואה_תקינה,תשלום_חודשי,0), 0)</f>
        <v>5995.5052515275229</v>
      </c>
      <c r="F272" s="12">
        <f>IFERROR(IF(ההלוואה_לא_שולמה*ההלוואה_תקינה,קרן,0), 0)</f>
        <v>3551.3158795057816</v>
      </c>
      <c r="G272" s="12">
        <f>IFERROR(IF(ההלוואה_לא_שולמה*ההלוואה_תקינה,סכום_ריבית,0), 0)</f>
        <v>2444.1893720217417</v>
      </c>
      <c r="H272" s="12">
        <f>IFERROR(IF(ההלוואה_לא_שולמה*ההלוואה_תקינה,יתרת_סגירה,0), 0)</f>
        <v>485286.55852487078</v>
      </c>
    </row>
    <row r="273" spans="2:8" ht="20.100000000000001" customHeight="1" x14ac:dyDescent="0.2">
      <c r="B273" s="7">
        <f>IFERROR(IF(ההלוואה_לא_שולמה*ההלוואה_תקינה,מספר_תשלום,""), "")</f>
        <v>257</v>
      </c>
      <c r="C273" s="8">
        <f>IFERROR(IF(ההלוואה_לא_שולמה*ההלוואה_תקינה,תאריך_תשלום,תאריך_התחלה_של_הלוואה), תאריך_התחלה_של_הלוואה)</f>
        <v>7826</v>
      </c>
      <c r="D273" s="12">
        <f>IFERROR(IF(ההלוואה_לא_שולמה*ההלוואה_תקינה,ערך_הלוואה,""), "")</f>
        <v>485286.55852487078</v>
      </c>
      <c r="E273" s="12">
        <f>IFERROR(IF(ההלוואה_לא_שולמה*ההלוואה_תקינה,תשלום_חודשי,0), 0)</f>
        <v>5995.5052515275229</v>
      </c>
      <c r="F273" s="12">
        <f>IFERROR(IF(ההלוואה_לא_שולמה*ההלוואה_תקינה,קרן,0), 0)</f>
        <v>3569.0724589033107</v>
      </c>
      <c r="G273" s="12">
        <f>IFERROR(IF(ההלוואה_לא_שולמה*ההלוואה_תקינה,סכום_ריבית,0), 0)</f>
        <v>2426.4327926242127</v>
      </c>
      <c r="H273" s="12">
        <f>IFERROR(IF(ההלוואה_לא_שולמה*ההלוואה_תקינה,יתרת_סגירה,0), 0)</f>
        <v>481717.48606596747</v>
      </c>
    </row>
    <row r="274" spans="2:8" ht="20.100000000000001" customHeight="1" x14ac:dyDescent="0.2">
      <c r="B274" s="7">
        <f>IFERROR(IF(ההלוואה_לא_שולמה*ההלוואה_תקינה,מספר_תשלום,""), "")</f>
        <v>258</v>
      </c>
      <c r="C274" s="8">
        <f>IFERROR(IF(ההלוואה_לא_שולמה*ההלוואה_תקינה,תאריך_תשלום,תאריך_התחלה_של_הלוואה), תאריך_התחלה_של_הלוואה)</f>
        <v>7856</v>
      </c>
      <c r="D274" s="12">
        <f>IFERROR(IF(ההלוואה_לא_שולמה*ההלוואה_תקינה,ערך_הלוואה,""), "")</f>
        <v>481717.48606596747</v>
      </c>
      <c r="E274" s="12">
        <f>IFERROR(IF(ההלוואה_לא_שולמה*ההלוואה_תקינה,תשלום_חודשי,0), 0)</f>
        <v>5995.5052515275229</v>
      </c>
      <c r="F274" s="12">
        <f>IFERROR(IF(ההלוואה_לא_שולמה*ההלוואה_תקינה,קרן,0), 0)</f>
        <v>3586.9178211978269</v>
      </c>
      <c r="G274" s="12">
        <f>IFERROR(IF(ההלוואה_לא_שולמה*ההלוואה_תקינה,סכום_ריבית,0), 0)</f>
        <v>2408.5874303296964</v>
      </c>
      <c r="H274" s="12">
        <f>IFERROR(IF(ההלוואה_לא_שולמה*ההלוואה_תקינה,יתרת_סגירה,0), 0)</f>
        <v>478130.5682447697</v>
      </c>
    </row>
    <row r="275" spans="2:8" ht="20.100000000000001" customHeight="1" x14ac:dyDescent="0.2">
      <c r="B275" s="7">
        <f>IFERROR(IF(ההלוואה_לא_שולמה*ההלוואה_תקינה,מספר_תשלום,""), "")</f>
        <v>259</v>
      </c>
      <c r="C275" s="8">
        <f>IFERROR(IF(ההלוואה_לא_שולמה*ההלוואה_תקינה,תאריך_תשלום,תאריך_התחלה_של_הלוואה), תאריך_התחלה_של_הלוואה)</f>
        <v>7887</v>
      </c>
      <c r="D275" s="12">
        <f>IFERROR(IF(ההלוואה_לא_שולמה*ההלוואה_תקינה,ערך_הלוואה,""), "")</f>
        <v>478130.5682447697</v>
      </c>
      <c r="E275" s="12">
        <f>IFERROR(IF(ההלוואה_לא_שולמה*ההלוואה_תקינה,תשלום_חודשי,0), 0)</f>
        <v>5995.5052515275229</v>
      </c>
      <c r="F275" s="12">
        <f>IFERROR(IF(ההלוואה_לא_שולמה*ההלוואה_תקינה,קרן,0), 0)</f>
        <v>3604.8524103038167</v>
      </c>
      <c r="G275" s="12">
        <f>IFERROR(IF(ההלוואה_לא_שולמה*ההלוואה_תקינה,סכום_ריבית,0), 0)</f>
        <v>2390.6528412237076</v>
      </c>
      <c r="H275" s="12">
        <f>IFERROR(IF(ההלוואה_לא_שולמה*ההלוואה_תקינה,יתרת_סגירה,0), 0)</f>
        <v>474525.71583446674</v>
      </c>
    </row>
    <row r="276" spans="2:8" ht="20.100000000000001" customHeight="1" x14ac:dyDescent="0.2">
      <c r="B276" s="7">
        <f>IFERROR(IF(ההלוואה_לא_שולמה*ההלוואה_תקינה,מספר_תשלום,""), "")</f>
        <v>260</v>
      </c>
      <c r="C276" s="8">
        <f>IFERROR(IF(ההלוואה_לא_שולמה*ההלוואה_תקינה,תאריך_תשלום,תאריך_התחלה_של_הלוואה), תאריך_התחלה_של_הלוואה)</f>
        <v>7918</v>
      </c>
      <c r="D276" s="12">
        <f>IFERROR(IF(ההלוואה_לא_שולמה*ההלוואה_תקינה,ערך_הלוואה,""), "")</f>
        <v>474525.71583446674</v>
      </c>
      <c r="E276" s="12">
        <f>IFERROR(IF(ההלוואה_לא_שולמה*ההלוואה_תקינה,תשלום_חודשי,0), 0)</f>
        <v>5995.5052515275229</v>
      </c>
      <c r="F276" s="12">
        <f>IFERROR(IF(ההלוואה_לא_שולמה*ההלוואה_תקינה,קרן,0), 0)</f>
        <v>3622.8766723553354</v>
      </c>
      <c r="G276" s="12">
        <f>IFERROR(IF(ההלוואה_לא_שולמה*ההלוואה_תקינה,סכום_ריבית,0), 0)</f>
        <v>2372.6285791721875</v>
      </c>
      <c r="H276" s="12">
        <f>IFERROR(IF(ההלוואה_לא_שולמה*ההלוואה_תקינה,יתרת_סגירה,0), 0)</f>
        <v>470902.83916211128</v>
      </c>
    </row>
    <row r="277" spans="2:8" ht="20.100000000000001" customHeight="1" x14ac:dyDescent="0.2">
      <c r="B277" s="7">
        <f>IFERROR(IF(ההלוואה_לא_שולמה*ההלוואה_תקינה,מספר_תשלום,""), "")</f>
        <v>261</v>
      </c>
      <c r="C277" s="8">
        <f>IFERROR(IF(ההלוואה_לא_שולמה*ההלוואה_תקינה,תאריך_תשלום,תאריך_התחלה_של_הלוואה), תאריך_התחלה_של_הלוואה)</f>
        <v>7948</v>
      </c>
      <c r="D277" s="12">
        <f>IFERROR(IF(ההלוואה_לא_שולמה*ההלוואה_תקינה,ערך_הלוואה,""), "")</f>
        <v>470902.83916211128</v>
      </c>
      <c r="E277" s="12">
        <f>IFERROR(IF(ההלוואה_לא_שולמה*ההלוואה_תקינה,תשלום_חודשי,0), 0)</f>
        <v>5995.5052515275229</v>
      </c>
      <c r="F277" s="12">
        <f>IFERROR(IF(ההלוואה_לא_שולמה*ההלוואה_תקינה,קרן,0), 0)</f>
        <v>3640.9910557171115</v>
      </c>
      <c r="G277" s="12">
        <f>IFERROR(IF(ההלוואה_לא_שולמה*ההלוואה_תקינה,סכום_ריבית,0), 0)</f>
        <v>2354.5141958104114</v>
      </c>
      <c r="H277" s="12">
        <f>IFERROR(IF(ההלוואה_לא_שולמה*ההלוואה_תקינה,יתרת_סגירה,0), 0)</f>
        <v>467261.84810639452</v>
      </c>
    </row>
    <row r="278" spans="2:8" ht="20.100000000000001" customHeight="1" x14ac:dyDescent="0.2">
      <c r="B278" s="7">
        <f>IFERROR(IF(ההלוואה_לא_שולמה*ההלוואה_תקינה,מספר_תשלום,""), "")</f>
        <v>262</v>
      </c>
      <c r="C278" s="8">
        <f>IFERROR(IF(ההלוואה_לא_שולמה*ההלוואה_תקינה,תאריך_תשלום,תאריך_התחלה_של_הלוואה), תאריך_התחלה_של_הלוואה)</f>
        <v>7979</v>
      </c>
      <c r="D278" s="12">
        <f>IFERROR(IF(ההלוואה_לא_שולמה*ההלוואה_תקינה,ערך_הלוואה,""), "")</f>
        <v>467261.84810639452</v>
      </c>
      <c r="E278" s="12">
        <f>IFERROR(IF(ההלוואה_לא_שולמה*ההלוואה_תקינה,תשלום_חודשי,0), 0)</f>
        <v>5995.5052515275229</v>
      </c>
      <c r="F278" s="12">
        <f>IFERROR(IF(ההלוואה_לא_שולמה*ההלוואה_תקינה,קרן,0), 0)</f>
        <v>3659.1960109956976</v>
      </c>
      <c r="G278" s="12">
        <f>IFERROR(IF(ההלוואה_לא_שולמה*ההלוואה_תקינה,סכום_ריבית,0), 0)</f>
        <v>2336.3092405318257</v>
      </c>
      <c r="H278" s="12">
        <f>IFERROR(IF(ההלוואה_לא_שולמה*ההלוואה_תקינה,יתרת_סגירה,0), 0)</f>
        <v>463602.6520953998</v>
      </c>
    </row>
    <row r="279" spans="2:8" ht="20.100000000000001" customHeight="1" x14ac:dyDescent="0.2">
      <c r="B279" s="7">
        <f>IFERROR(IF(ההלוואה_לא_שולמה*ההלוואה_תקינה,מספר_תשלום,""), "")</f>
        <v>263</v>
      </c>
      <c r="C279" s="8">
        <f>IFERROR(IF(ההלוואה_לא_שולמה*ההלוואה_תקינה,תאריך_תשלום,תאריך_התחלה_של_הלוואה), תאריך_התחלה_של_הלוואה)</f>
        <v>8009</v>
      </c>
      <c r="D279" s="12">
        <f>IFERROR(IF(ההלוואה_לא_שולמה*ההלוואה_תקינה,ערך_הלוואה,""), "")</f>
        <v>463602.6520953998</v>
      </c>
      <c r="E279" s="12">
        <f>IFERROR(IF(ההלוואה_לא_שולמה*ההלוואה_תקינה,תשלום_חודשי,0), 0)</f>
        <v>5995.5052515275229</v>
      </c>
      <c r="F279" s="12">
        <f>IFERROR(IF(ההלוואה_לא_שולמה*ההלוואה_תקינה,קרן,0), 0)</f>
        <v>3677.491991050676</v>
      </c>
      <c r="G279" s="12">
        <f>IFERROR(IF(ההלוואה_לא_שולמה*ההלוואה_תקינה,סכום_ריבית,0), 0)</f>
        <v>2318.0132604768469</v>
      </c>
      <c r="H279" s="12">
        <f>IFERROR(IF(ההלוואה_לא_שולמה*ההלוואה_תקינה,יתרת_סגירה,0), 0)</f>
        <v>459925.16010434879</v>
      </c>
    </row>
    <row r="280" spans="2:8" ht="20.100000000000001" customHeight="1" x14ac:dyDescent="0.2">
      <c r="B280" s="7">
        <f>IFERROR(IF(ההלוואה_לא_שולמה*ההלוואה_תקינה,מספר_תשלום,""), "")</f>
        <v>264</v>
      </c>
      <c r="C280" s="8">
        <f>IFERROR(IF(ההלוואה_לא_שולמה*ההלוואה_תקינה,תאריך_תשלום,תאריך_התחלה_של_הלוואה), תאריך_התחלה_של_הלוואה)</f>
        <v>8040</v>
      </c>
      <c r="D280" s="12">
        <f>IFERROR(IF(ההלוואה_לא_שולמה*ההלוואה_תקינה,ערך_הלוואה,""), "")</f>
        <v>459925.16010434879</v>
      </c>
      <c r="E280" s="12">
        <f>IFERROR(IF(ההלוואה_לא_שולמה*ההלוואה_תקינה,תשלום_חודשי,0), 0)</f>
        <v>5995.5052515275229</v>
      </c>
      <c r="F280" s="12">
        <f>IFERROR(IF(ההלוואה_לא_שולמה*ההלוואה_תקינה,קרן,0), 0)</f>
        <v>3695.8794510059292</v>
      </c>
      <c r="G280" s="12">
        <f>IFERROR(IF(ההלוואה_לא_שולמה*ההלוואה_תקינה,סכום_ריבית,0), 0)</f>
        <v>2299.6258005215936</v>
      </c>
      <c r="H280" s="12">
        <f>IFERROR(IF(ההלוואה_לא_שולמה*ההלוואה_תקינה,יתרת_סגירה,0), 0)</f>
        <v>456229.28065334307</v>
      </c>
    </row>
    <row r="281" spans="2:8" ht="20.100000000000001" customHeight="1" x14ac:dyDescent="0.2">
      <c r="B281" s="7">
        <f>IFERROR(IF(ההלוואה_לא_שולמה*ההלוואה_תקינה,מספר_תשלום,""), "")</f>
        <v>265</v>
      </c>
      <c r="C281" s="8">
        <f>IFERROR(IF(ההלוואה_לא_שולמה*ההלוואה_תקינה,תאריך_תשלום,תאריך_התחלה_של_הלוואה), תאריך_התחלה_של_הלוואה)</f>
        <v>8071</v>
      </c>
      <c r="D281" s="12">
        <f>IFERROR(IF(ההלוואה_לא_שולמה*ההלוואה_תקינה,ערך_הלוואה,""), "")</f>
        <v>456229.28065334307</v>
      </c>
      <c r="E281" s="12">
        <f>IFERROR(IF(ההלוואה_לא_שולמה*ההלוואה_תקינה,תשלום_חודשי,0), 0)</f>
        <v>5995.5052515275229</v>
      </c>
      <c r="F281" s="12">
        <f>IFERROR(IF(ההלוואה_לא_שולמה*ההלוואה_תקינה,קרן,0), 0)</f>
        <v>3714.3588482609589</v>
      </c>
      <c r="G281" s="12">
        <f>IFERROR(IF(ההלוואה_לא_שולמה*ההלוואה_תקינה,סכום_ריבית,0), 0)</f>
        <v>2281.1464032665644</v>
      </c>
      <c r="H281" s="12">
        <f>IFERROR(IF(ההלוואה_לא_שולמה*ההלוואה_תקינה,יתרת_סגירה,0), 0)</f>
        <v>452514.92180508282</v>
      </c>
    </row>
    <row r="282" spans="2:8" ht="20.100000000000001" customHeight="1" x14ac:dyDescent="0.2">
      <c r="B282" s="7">
        <f>IFERROR(IF(ההלוואה_לא_שולמה*ההלוואה_תקינה,מספר_תשלום,""), "")</f>
        <v>266</v>
      </c>
      <c r="C282" s="8">
        <f>IFERROR(IF(ההלוואה_לא_שולמה*ההלוואה_תקינה,תאריך_תשלום,תאריך_התחלה_של_הלוואה), תאריך_התחלה_של_הלוואה)</f>
        <v>8099</v>
      </c>
      <c r="D282" s="12">
        <f>IFERROR(IF(ההלוואה_לא_שולמה*ההלוואה_תקינה,ערך_הלוואה,""), "")</f>
        <v>452514.92180508282</v>
      </c>
      <c r="E282" s="12">
        <f>IFERROR(IF(ההלוואה_לא_שולמה*ההלוואה_תקינה,תשלום_חודשי,0), 0)</f>
        <v>5995.5052515275229</v>
      </c>
      <c r="F282" s="12">
        <f>IFERROR(IF(ההלוואה_לא_שולמה*ההלוואה_תקינה,קרן,0), 0)</f>
        <v>3732.9306425022637</v>
      </c>
      <c r="G282" s="12">
        <f>IFERROR(IF(ההלוואה_לא_שולמה*ההלוואה_תקינה,סכום_ריבית,0), 0)</f>
        <v>2262.5746090252596</v>
      </c>
      <c r="H282" s="12">
        <f>IFERROR(IF(ההלוואה_לא_שולמה*ההלוואה_תקינה,יתרת_סגירה,0), 0)</f>
        <v>448781.99116258044</v>
      </c>
    </row>
    <row r="283" spans="2:8" ht="20.100000000000001" customHeight="1" x14ac:dyDescent="0.2">
      <c r="B283" s="7">
        <f>IFERROR(IF(ההלוואה_לא_שולמה*ההלוואה_תקינה,מספר_תשלום,""), "")</f>
        <v>267</v>
      </c>
      <c r="C283" s="8">
        <f>IFERROR(IF(ההלוואה_לא_שולמה*ההלוואה_תקינה,תאריך_תשלום,תאריך_התחלה_של_הלוואה), תאריך_התחלה_של_הלוואה)</f>
        <v>8130</v>
      </c>
      <c r="D283" s="12">
        <f>IFERROR(IF(ההלוואה_לא_שולמה*ההלוואה_תקינה,ערך_הלוואה,""), "")</f>
        <v>448781.99116258044</v>
      </c>
      <c r="E283" s="12">
        <f>IFERROR(IF(ההלוואה_לא_שולמה*ההלוואה_תקינה,תשלום_חודשי,0), 0)</f>
        <v>5995.5052515275229</v>
      </c>
      <c r="F283" s="12">
        <f>IFERROR(IF(ההלוואה_לא_שולמה*ההלוואה_תקינה,קרן,0), 0)</f>
        <v>3751.5952957147751</v>
      </c>
      <c r="G283" s="12">
        <f>IFERROR(IF(ההלוואה_לא_שולמה*ההלוואה_תקינה,סכום_ריבית,0), 0)</f>
        <v>2243.9099558127482</v>
      </c>
      <c r="H283" s="12">
        <f>IFERROR(IF(ההלוואה_לא_שולמה*ההלוואה_תקינה,יתרת_סגירה,0), 0)</f>
        <v>445030.39586686622</v>
      </c>
    </row>
    <row r="284" spans="2:8" ht="20.100000000000001" customHeight="1" x14ac:dyDescent="0.2">
      <c r="B284" s="7">
        <f>IFERROR(IF(ההלוואה_לא_שולמה*ההלוואה_תקינה,מספר_תשלום,""), "")</f>
        <v>268</v>
      </c>
      <c r="C284" s="8">
        <f>IFERROR(IF(ההלוואה_לא_שולמה*ההלוואה_תקינה,תאריך_תשלום,תאריך_התחלה_של_הלוואה), תאריך_התחלה_של_הלוואה)</f>
        <v>8160</v>
      </c>
      <c r="D284" s="12">
        <f>IFERROR(IF(ההלוואה_לא_שולמה*ההלוואה_תקינה,ערך_הלוואה,""), "")</f>
        <v>445030.39586686622</v>
      </c>
      <c r="E284" s="12">
        <f>IFERROR(IF(ההלוואה_לא_שולמה*ההלוואה_תקינה,תשלום_חודשי,0), 0)</f>
        <v>5995.5052515275229</v>
      </c>
      <c r="F284" s="12">
        <f>IFERROR(IF(ההלוואה_לא_שולמה*ההלוואה_תקינה,קרן,0), 0)</f>
        <v>3770.3532721933484</v>
      </c>
      <c r="G284" s="12">
        <f>IFERROR(IF(ההלוואה_לא_שולמה*ההלוואה_תקינה,סכום_ריבית,0), 0)</f>
        <v>2225.151979334174</v>
      </c>
      <c r="H284" s="12">
        <f>IFERROR(IF(ההלוואה_לא_שולמה*ההלוואה_תקינה,יתרת_סגירה,0), 0)</f>
        <v>441260.04259467311</v>
      </c>
    </row>
    <row r="285" spans="2:8" ht="20.100000000000001" customHeight="1" x14ac:dyDescent="0.2">
      <c r="B285" s="7">
        <f>IFERROR(IF(ההלוואה_לא_שולמה*ההלוואה_תקינה,מספר_תשלום,""), "")</f>
        <v>269</v>
      </c>
      <c r="C285" s="8">
        <f>IFERROR(IF(ההלוואה_לא_שולמה*ההלוואה_תקינה,תאריך_תשלום,תאריך_התחלה_של_הלוואה), תאריך_התחלה_של_הלוואה)</f>
        <v>8191</v>
      </c>
      <c r="D285" s="12">
        <f>IFERROR(IF(ההלוואה_לא_שולמה*ההלוואה_תקינה,ערך_הלוואה,""), "")</f>
        <v>441260.04259467311</v>
      </c>
      <c r="E285" s="12">
        <f>IFERROR(IF(ההלוואה_לא_שולמה*ההלוואה_תקינה,תשלום_חודשי,0), 0)</f>
        <v>5995.5052515275229</v>
      </c>
      <c r="F285" s="12">
        <f>IFERROR(IF(ההלוואה_לא_שולמה*ההלוואה_תקינה,קרן,0), 0)</f>
        <v>3789.2050385543157</v>
      </c>
      <c r="G285" s="12">
        <f>IFERROR(IF(ההלוואה_לא_שולמה*ההלוואה_תקינה,סכום_ריבית,0), 0)</f>
        <v>2206.3002129732072</v>
      </c>
      <c r="H285" s="12">
        <f>IFERROR(IF(ההלוואה_לא_שולמה*ההלוואה_תקינה,יתרת_סגירה,0), 0)</f>
        <v>437470.83755611908</v>
      </c>
    </row>
    <row r="286" spans="2:8" ht="20.100000000000001" customHeight="1" x14ac:dyDescent="0.2">
      <c r="B286" s="7">
        <f>IFERROR(IF(ההלוואה_לא_שולמה*ההלוואה_תקינה,מספר_תשלום,""), "")</f>
        <v>270</v>
      </c>
      <c r="C286" s="8">
        <f>IFERROR(IF(ההלוואה_לא_שולמה*ההלוואה_תקינה,תאריך_תשלום,תאריך_התחלה_של_הלוואה), תאריך_התחלה_של_הלוואה)</f>
        <v>8221</v>
      </c>
      <c r="D286" s="12">
        <f>IFERROR(IF(ההלוואה_לא_שולמה*ההלוואה_תקינה,ערך_הלוואה,""), "")</f>
        <v>437470.83755611908</v>
      </c>
      <c r="E286" s="12">
        <f>IFERROR(IF(ההלוואה_לא_שולמה*ההלוואה_תקינה,תשלום_חודשי,0), 0)</f>
        <v>5995.5052515275229</v>
      </c>
      <c r="F286" s="12">
        <f>IFERROR(IF(ההלוואה_לא_שולמה*ההלוואה_תקינה,קרן,0), 0)</f>
        <v>3808.1510637470869</v>
      </c>
      <c r="G286" s="12">
        <f>IFERROR(IF(ההלוואה_לא_שולמה*ההלוואה_תקינה,סכום_ריבית,0), 0)</f>
        <v>2187.3541877804355</v>
      </c>
      <c r="H286" s="12">
        <f>IFERROR(IF(ההלוואה_לא_שולמה*ההלוואה_תקינה,יתרת_סגירה,0), 0)</f>
        <v>433662.68649237184</v>
      </c>
    </row>
    <row r="287" spans="2:8" ht="20.100000000000001" customHeight="1" x14ac:dyDescent="0.2">
      <c r="B287" s="7">
        <f>IFERROR(IF(ההלוואה_לא_שולמה*ההלוואה_תקינה,מספר_תשלום,""), "")</f>
        <v>271</v>
      </c>
      <c r="C287" s="8">
        <f>IFERROR(IF(ההלוואה_לא_שולמה*ההלוואה_תקינה,תאריך_תשלום,תאריך_התחלה_של_הלוואה), תאריך_התחלה_של_הלוואה)</f>
        <v>8252</v>
      </c>
      <c r="D287" s="12">
        <f>IFERROR(IF(ההלוואה_לא_שולמה*ההלוואה_תקינה,ערך_הלוואה,""), "")</f>
        <v>433662.68649237184</v>
      </c>
      <c r="E287" s="12">
        <f>IFERROR(IF(ההלוואה_לא_שולמה*ההלוואה_תקינה,תשלום_חודשי,0), 0)</f>
        <v>5995.5052515275229</v>
      </c>
      <c r="F287" s="12">
        <f>IFERROR(IF(ההלוואה_לא_שולמה*ההלוואה_תקינה,קרן,0), 0)</f>
        <v>3827.1918190658221</v>
      </c>
      <c r="G287" s="12">
        <f>IFERROR(IF(ההלוואה_לא_שולמה*ההלוואה_תקינה,סכום_ריבית,0), 0)</f>
        <v>2168.3134324617004</v>
      </c>
      <c r="H287" s="12">
        <f>IFERROR(IF(ההלוואה_לא_שולמה*ההלוואה_תקינה,יתרת_סגירה,0), 0)</f>
        <v>429835.49467330659</v>
      </c>
    </row>
    <row r="288" spans="2:8" ht="20.100000000000001" customHeight="1" x14ac:dyDescent="0.2">
      <c r="B288" s="7">
        <f>IFERROR(IF(ההלוואה_לא_שולמה*ההלוואה_תקינה,מספר_תשלום,""), "")</f>
        <v>272</v>
      </c>
      <c r="C288" s="8">
        <f>IFERROR(IF(ההלוואה_לא_שולמה*ההלוואה_תקינה,תאריך_תשלום,תאריך_התחלה_של_הלוואה), תאריך_התחלה_של_הלוואה)</f>
        <v>8283</v>
      </c>
      <c r="D288" s="12">
        <f>IFERROR(IF(ההלוואה_לא_שולמה*ההלוואה_תקינה,ערך_הלוואה,""), "")</f>
        <v>429835.49467330659</v>
      </c>
      <c r="E288" s="12">
        <f>IFERROR(IF(ההלוואה_לא_שולמה*ההלוואה_תקינה,תשלום_חודשי,0), 0)</f>
        <v>5995.5052515275229</v>
      </c>
      <c r="F288" s="12">
        <f>IFERROR(IF(ההלוואה_לא_שולמה*ההלוואה_תקינה,קרן,0), 0)</f>
        <v>3846.3277781611519</v>
      </c>
      <c r="G288" s="12">
        <f>IFERROR(IF(ההלוואה_לא_שולמה*ההלוואה_תקינה,סכום_ריבית,0), 0)</f>
        <v>2149.177473366371</v>
      </c>
      <c r="H288" s="12">
        <f>IFERROR(IF(ההלוואה_לא_שולמה*ההלוואה_תקינה,יתרת_סגירה,0), 0)</f>
        <v>425989.16689514602</v>
      </c>
    </row>
    <row r="289" spans="2:8" ht="20.100000000000001" customHeight="1" x14ac:dyDescent="0.2">
      <c r="B289" s="7">
        <f>IFERROR(IF(ההלוואה_לא_שולמה*ההלוואה_תקינה,מספר_תשלום,""), "")</f>
        <v>273</v>
      </c>
      <c r="C289" s="8">
        <f>IFERROR(IF(ההלוואה_לא_שולמה*ההלוואה_תקינה,תאריך_תשלום,תאריך_התחלה_של_הלוואה), תאריך_התחלה_של_הלוואה)</f>
        <v>8313</v>
      </c>
      <c r="D289" s="12">
        <f>IFERROR(IF(ההלוואה_לא_שולמה*ההלוואה_תקינה,ערך_הלוואה,""), "")</f>
        <v>425989.16689514602</v>
      </c>
      <c r="E289" s="12">
        <f>IFERROR(IF(ההלוואה_לא_שולמה*ההלוואה_תקינה,תשלום_חודשי,0), 0)</f>
        <v>5995.5052515275229</v>
      </c>
      <c r="F289" s="12">
        <f>IFERROR(IF(ההלוואה_לא_שולמה*ההלוואה_תקינה,קרן,0), 0)</f>
        <v>3865.5594170519576</v>
      </c>
      <c r="G289" s="12">
        <f>IFERROR(IF(ההלוואה_לא_שולמה*ההלוואה_תקינה,סכום_ריבית,0), 0)</f>
        <v>2129.9458344755658</v>
      </c>
      <c r="H289" s="12">
        <f>IFERROR(IF(ההלוואה_לא_שולמה*ההלוואה_תקינה,יתרת_סגירה,0), 0)</f>
        <v>422123.60747809429</v>
      </c>
    </row>
    <row r="290" spans="2:8" ht="20.100000000000001" customHeight="1" x14ac:dyDescent="0.2">
      <c r="B290" s="7">
        <f>IFERROR(IF(ההלוואה_לא_שולמה*ההלוואה_תקינה,מספר_תשלום,""), "")</f>
        <v>274</v>
      </c>
      <c r="C290" s="8">
        <f>IFERROR(IF(ההלוואה_לא_שולמה*ההלוואה_תקינה,תאריך_תשלום,תאריך_התחלה_של_הלוואה), תאריך_התחלה_של_הלוואה)</f>
        <v>8344</v>
      </c>
      <c r="D290" s="12">
        <f>IFERROR(IF(ההלוואה_לא_שולמה*ההלוואה_תקינה,ערך_הלוואה,""), "")</f>
        <v>422123.60747809429</v>
      </c>
      <c r="E290" s="12">
        <f>IFERROR(IF(ההלוואה_לא_שולמה*ההלוואה_תקינה,תשלום_חודשי,0), 0)</f>
        <v>5995.5052515275229</v>
      </c>
      <c r="F290" s="12">
        <f>IFERROR(IF(ההלוואה_לא_שולמה*ההלוואה_תקינה,קרן,0), 0)</f>
        <v>3884.8872141372176</v>
      </c>
      <c r="G290" s="12">
        <f>IFERROR(IF(ההלוואה_לא_שולמה*ההלוואה_תקינה,סכום_ריבית,0), 0)</f>
        <v>2110.6180373903057</v>
      </c>
      <c r="H290" s="12">
        <f>IFERROR(IF(ההלוואה_לא_שולמה*ההלוואה_תקינה,יתרת_סגירה,0), 0)</f>
        <v>418238.72026395705</v>
      </c>
    </row>
    <row r="291" spans="2:8" ht="20.100000000000001" customHeight="1" x14ac:dyDescent="0.2">
      <c r="B291" s="7">
        <f>IFERROR(IF(ההלוואה_לא_שולמה*ההלוואה_תקינה,מספר_תשלום,""), "")</f>
        <v>275</v>
      </c>
      <c r="C291" s="8">
        <f>IFERROR(IF(ההלוואה_לא_שולמה*ההלוואה_תקינה,תאריך_תשלום,תאריך_התחלה_של_הלוואה), תאריך_התחלה_של_הלוואה)</f>
        <v>8374</v>
      </c>
      <c r="D291" s="12">
        <f>IFERROR(IF(ההלוואה_לא_שולמה*ההלוואה_תקינה,ערך_הלוואה,""), "")</f>
        <v>418238.72026395705</v>
      </c>
      <c r="E291" s="12">
        <f>IFERROR(IF(ההלוואה_לא_שולמה*ההלוואה_תקינה,תשלום_חודשי,0), 0)</f>
        <v>5995.5052515275229</v>
      </c>
      <c r="F291" s="12">
        <f>IFERROR(IF(ההלוואה_לא_שולמה*ההלוואה_תקינה,קרן,0), 0)</f>
        <v>3904.3116502079038</v>
      </c>
      <c r="G291" s="12">
        <f>IFERROR(IF(ההלוואה_לא_שולמה*ההלוואה_תקינה,סכום_ריבית,0), 0)</f>
        <v>2091.1936013196196</v>
      </c>
      <c r="H291" s="12">
        <f>IFERROR(IF(ההלוואה_לא_שולמה*ההלוואה_תקינה,יתרת_סגירה,0), 0)</f>
        <v>414334.40861374931</v>
      </c>
    </row>
    <row r="292" spans="2:8" ht="20.100000000000001" customHeight="1" x14ac:dyDescent="0.2">
      <c r="B292" s="7">
        <f>IFERROR(IF(ההלוואה_לא_שולמה*ההלוואה_תקינה,מספר_תשלום,""), "")</f>
        <v>276</v>
      </c>
      <c r="C292" s="8">
        <f>IFERROR(IF(ההלוואה_לא_שולמה*ההלוואה_תקינה,תאריך_תשלום,תאריך_התחלה_של_הלוואה), תאריך_התחלה_של_הלוואה)</f>
        <v>8405</v>
      </c>
      <c r="D292" s="12">
        <f>IFERROR(IF(ההלוואה_לא_שולמה*ההלוואה_תקינה,ערך_הלוואה,""), "")</f>
        <v>414334.40861374931</v>
      </c>
      <c r="E292" s="12">
        <f>IFERROR(IF(ההלוואה_לא_שולמה*ההלוואה_תקינה,תשלום_חודשי,0), 0)</f>
        <v>5995.5052515275229</v>
      </c>
      <c r="F292" s="12">
        <f>IFERROR(IF(ההלוואה_לא_שולמה*ההלוואה_תקינה,קרן,0), 0)</f>
        <v>3923.8332084589429</v>
      </c>
      <c r="G292" s="12">
        <f>IFERROR(IF(ההלוואה_לא_שולמה*ההלוואה_תקינה,סכום_ריבית,0), 0)</f>
        <v>2071.67204306858</v>
      </c>
      <c r="H292" s="12">
        <f>IFERROR(IF(ההלוואה_לא_שולמה*ההלוואה_תקינה,יתרת_סגירה,0), 0)</f>
        <v>410410.57540529082</v>
      </c>
    </row>
    <row r="293" spans="2:8" ht="20.100000000000001" customHeight="1" x14ac:dyDescent="0.2">
      <c r="B293" s="7">
        <f>IFERROR(IF(ההלוואה_לא_שולמה*ההלוואה_תקינה,מספר_תשלום,""), "")</f>
        <v>277</v>
      </c>
      <c r="C293" s="8">
        <f>IFERROR(IF(ההלוואה_לא_שולמה*ההלוואה_תקינה,תאריך_תשלום,תאריך_התחלה_של_הלוואה), תאריך_התחלה_של_הלוואה)</f>
        <v>8436</v>
      </c>
      <c r="D293" s="12">
        <f>IFERROR(IF(ההלוואה_לא_שולמה*ההלוואה_תקינה,ערך_הלוואה,""), "")</f>
        <v>410410.57540529082</v>
      </c>
      <c r="E293" s="12">
        <f>IFERROR(IF(ההלוואה_לא_שולמה*ההלוואה_תקינה,תשלום_חודשי,0), 0)</f>
        <v>5995.5052515275229</v>
      </c>
      <c r="F293" s="12">
        <f>IFERROR(IF(ההלוואה_לא_שולמה*ההלוואה_תקינה,קרן,0), 0)</f>
        <v>3943.452374501238</v>
      </c>
      <c r="G293" s="12">
        <f>IFERROR(IF(ההלוואה_לא_שולמה*ההלוואה_תקינה,סכום_ריבית,0), 0)</f>
        <v>2052.0528770262858</v>
      </c>
      <c r="H293" s="12">
        <f>IFERROR(IF(ההלוואה_לא_שולמה*ההלוואה_תקינה,יתרת_סגירה,0), 0)</f>
        <v>406467.12303078966</v>
      </c>
    </row>
    <row r="294" spans="2:8" ht="20.100000000000001" customHeight="1" x14ac:dyDescent="0.2">
      <c r="B294" s="7">
        <f>IFERROR(IF(ההלוואה_לא_שולמה*ההלוואה_תקינה,מספר_תשלום,""), "")</f>
        <v>278</v>
      </c>
      <c r="C294" s="8">
        <f>IFERROR(IF(ההלוואה_לא_שולמה*ההלוואה_תקינה,תאריך_תשלום,תאריך_התחלה_של_הלוואה), תאריך_התחלה_של_הלוואה)</f>
        <v>8464</v>
      </c>
      <c r="D294" s="12">
        <f>IFERROR(IF(ההלוואה_לא_שולמה*ההלוואה_תקינה,ערך_הלוואה,""), "")</f>
        <v>406467.12303078966</v>
      </c>
      <c r="E294" s="12">
        <f>IFERROR(IF(ההלוואה_לא_שולמה*ההלוואה_תקינה,תשלום_חודשי,0), 0)</f>
        <v>5995.5052515275229</v>
      </c>
      <c r="F294" s="12">
        <f>IFERROR(IF(ההלוואה_לא_שולמה*ההלוואה_תקינה,קרן,0), 0)</f>
        <v>3963.1696363737433</v>
      </c>
      <c r="G294" s="12">
        <f>IFERROR(IF(ההלוואה_לא_שולמה*ההלוואה_תקינה,סכום_ריבית,0), 0)</f>
        <v>2032.3356151537794</v>
      </c>
      <c r="H294" s="12">
        <f>IFERROR(IF(ההלוואה_לא_שולמה*ההלוואה_תקינה,יתרת_סגירה,0), 0)</f>
        <v>402503.95339441672</v>
      </c>
    </row>
    <row r="295" spans="2:8" ht="20.100000000000001" customHeight="1" x14ac:dyDescent="0.2">
      <c r="B295" s="7">
        <f>IFERROR(IF(ההלוואה_לא_שולמה*ההלוואה_תקינה,מספר_תשלום,""), "")</f>
        <v>279</v>
      </c>
      <c r="C295" s="8">
        <f>IFERROR(IF(ההלוואה_לא_שולמה*ההלוואה_תקינה,תאריך_תשלום,תאריך_התחלה_של_הלוואה), תאריך_התחלה_של_הלוואה)</f>
        <v>8495</v>
      </c>
      <c r="D295" s="12">
        <f>IFERROR(IF(ההלוואה_לא_שולמה*ההלוואה_תקינה,ערך_הלוואה,""), "")</f>
        <v>402503.95339441672</v>
      </c>
      <c r="E295" s="12">
        <f>IFERROR(IF(ההלוואה_לא_שולמה*ההלוואה_תקינה,תשלום_חודשי,0), 0)</f>
        <v>5995.5052515275229</v>
      </c>
      <c r="F295" s="12">
        <f>IFERROR(IF(ההלוואה_לא_שולמה*ההלוואה_תקינה,קרן,0), 0)</f>
        <v>3982.9854845556124</v>
      </c>
      <c r="G295" s="12">
        <f>IFERROR(IF(ההלוואה_לא_שולמה*ההלוואה_תקינה,סכום_ריבית,0), 0)</f>
        <v>2012.5197669719105</v>
      </c>
      <c r="H295" s="12">
        <f>IFERROR(IF(ההלוואה_לא_שולמה*ההלוואה_תקינה,יתרת_סגירה,0), 0)</f>
        <v>398520.96790986089</v>
      </c>
    </row>
    <row r="296" spans="2:8" ht="20.100000000000001" customHeight="1" x14ac:dyDescent="0.2">
      <c r="B296" s="7">
        <f>IFERROR(IF(ההלוואה_לא_שולמה*ההלוואה_תקינה,מספר_תשלום,""), "")</f>
        <v>280</v>
      </c>
      <c r="C296" s="8">
        <f>IFERROR(IF(ההלוואה_לא_שולמה*ההלוואה_תקינה,תאריך_תשלום,תאריך_התחלה_של_הלוואה), תאריך_התחלה_של_הלוואה)</f>
        <v>8525</v>
      </c>
      <c r="D296" s="12">
        <f>IFERROR(IF(ההלוואה_לא_שולמה*ההלוואה_תקינה,ערך_הלוואה,""), "")</f>
        <v>398520.96790986089</v>
      </c>
      <c r="E296" s="12">
        <f>IFERROR(IF(ההלוואה_לא_שולמה*ההלוואה_תקינה,תשלום_חודשי,0), 0)</f>
        <v>5995.5052515275229</v>
      </c>
      <c r="F296" s="12">
        <f>IFERROR(IF(ההלוואה_לא_שולמה*ההלוואה_תקינה,קרן,0), 0)</f>
        <v>4002.9004119783908</v>
      </c>
      <c r="G296" s="12">
        <f>IFERROR(IF(ההלוואה_לא_שולמה*ההלוואה_תקינה,סכום_ריבית,0), 0)</f>
        <v>1992.6048395491325</v>
      </c>
      <c r="H296" s="12">
        <f>IFERROR(IF(ההלוואה_לא_שולמה*ההלוואה_תקינה,יתרת_סגירה,0), 0)</f>
        <v>394518.06749788299</v>
      </c>
    </row>
    <row r="297" spans="2:8" ht="20.100000000000001" customHeight="1" x14ac:dyDescent="0.2">
      <c r="B297" s="7">
        <f>IFERROR(IF(ההלוואה_לא_שולמה*ההלוואה_תקינה,מספר_תשלום,""), "")</f>
        <v>281</v>
      </c>
      <c r="C297" s="8">
        <f>IFERROR(IF(ההלוואה_לא_שולמה*ההלוואה_תקינה,תאריך_תשלום,תאריך_התחלה_של_הלוואה), תאריך_התחלה_של_הלוואה)</f>
        <v>8556</v>
      </c>
      <c r="D297" s="12">
        <f>IFERROR(IF(ההלוואה_לא_שולמה*ההלוואה_תקינה,ערך_הלוואה,""), "")</f>
        <v>394518.06749788299</v>
      </c>
      <c r="E297" s="12">
        <f>IFERROR(IF(ההלוואה_לא_שולמה*ההלוואה_תקינה,תשלום_חודשי,0), 0)</f>
        <v>5995.5052515275229</v>
      </c>
      <c r="F297" s="12">
        <f>IFERROR(IF(ההלוואה_לא_שולמה*ההלוואה_תקינה,קרן,0), 0)</f>
        <v>4022.9149140382829</v>
      </c>
      <c r="G297" s="12">
        <f>IFERROR(IF(ההלוואה_לא_שולמה*ההלוואה_תקינה,סכום_ריבית,0), 0)</f>
        <v>1972.59033748924</v>
      </c>
      <c r="H297" s="12">
        <f>IFERROR(IF(ההלוואה_לא_שולמה*ההלוואה_תקינה,יתרת_סגירה,0), 0)</f>
        <v>390495.15258384496</v>
      </c>
    </row>
    <row r="298" spans="2:8" ht="20.100000000000001" customHeight="1" x14ac:dyDescent="0.2">
      <c r="B298" s="7">
        <f>IFERROR(IF(ההלוואה_לא_שולמה*ההלוואה_תקינה,מספר_תשלום,""), "")</f>
        <v>282</v>
      </c>
      <c r="C298" s="8">
        <f>IFERROR(IF(ההלוואה_לא_שולמה*ההלוואה_תקינה,תאריך_תשלום,תאריך_התחלה_של_הלוואה), תאריך_התחלה_של_הלוואה)</f>
        <v>8586</v>
      </c>
      <c r="D298" s="12">
        <f>IFERROR(IF(ההלוואה_לא_שולמה*ההלוואה_תקינה,ערך_הלוואה,""), "")</f>
        <v>390495.15258384496</v>
      </c>
      <c r="E298" s="12">
        <f>IFERROR(IF(ההלוואה_לא_שולמה*ההלוואה_תקינה,תשלום_חודשי,0), 0)</f>
        <v>5995.5052515275229</v>
      </c>
      <c r="F298" s="12">
        <f>IFERROR(IF(ההלוואה_לא_שולמה*ההלוואה_תקינה,קרן,0), 0)</f>
        <v>4043.0294886084744</v>
      </c>
      <c r="G298" s="12">
        <f>IFERROR(IF(ההלוואה_לא_שולמה*ההלוואה_תקינה,סכום_ריבית,0), 0)</f>
        <v>1952.475762919049</v>
      </c>
      <c r="H298" s="12">
        <f>IFERROR(IF(ההלוואה_לא_שולמה*ההלוואה_תקינה,יתרת_סגירה,0), 0)</f>
        <v>386452.12309523672</v>
      </c>
    </row>
    <row r="299" spans="2:8" ht="20.100000000000001" customHeight="1" x14ac:dyDescent="0.2">
      <c r="B299" s="7">
        <f>IFERROR(IF(ההלוואה_לא_שולמה*ההלוואה_תקינה,מספר_תשלום,""), "")</f>
        <v>283</v>
      </c>
      <c r="C299" s="8">
        <f>IFERROR(IF(ההלוואה_לא_שולמה*ההלוואה_תקינה,תאריך_תשלום,תאריך_התחלה_של_הלוואה), תאריך_התחלה_של_הלוואה)</f>
        <v>8617</v>
      </c>
      <c r="D299" s="12">
        <f>IFERROR(IF(ההלוואה_לא_שולמה*ההלוואה_תקינה,ערך_הלוואה,""), "")</f>
        <v>386452.12309523672</v>
      </c>
      <c r="E299" s="12">
        <f>IFERROR(IF(ההלוואה_לא_שולמה*ההלוואה_תקינה,תשלום_חודשי,0), 0)</f>
        <v>5995.5052515275229</v>
      </c>
      <c r="F299" s="12">
        <f>IFERROR(IF(ההלוואה_לא_שולמה*ההלוואה_תקינה,קרן,0), 0)</f>
        <v>4063.2446360515164</v>
      </c>
      <c r="G299" s="12">
        <f>IFERROR(IF(ההלוואה_לא_שולמה*ההלוואה_תקינה,סכום_ריבית,0), 0)</f>
        <v>1932.2606154760069</v>
      </c>
      <c r="H299" s="12">
        <f>IFERROR(IF(ההלוואה_לא_שולמה*ההלוואה_תקינה,יתרת_סגירה,0), 0)</f>
        <v>382388.87845918536</v>
      </c>
    </row>
    <row r="300" spans="2:8" ht="20.100000000000001" customHeight="1" x14ac:dyDescent="0.2">
      <c r="B300" s="7">
        <f>IFERROR(IF(ההלוואה_לא_שולמה*ההלוואה_תקינה,מספר_תשלום,""), "")</f>
        <v>284</v>
      </c>
      <c r="C300" s="8">
        <f>IFERROR(IF(ההלוואה_לא_שולמה*ההלוואה_תקינה,תאריך_תשלום,תאריך_התחלה_של_הלוואה), תאריך_התחלה_של_הלוואה)</f>
        <v>8648</v>
      </c>
      <c r="D300" s="12">
        <f>IFERROR(IF(ההלוואה_לא_שולמה*ההלוואה_תקינה,ערך_הלוואה,""), "")</f>
        <v>382388.87845918536</v>
      </c>
      <c r="E300" s="12">
        <f>IFERROR(IF(ההלוואה_לא_שולמה*ההלוואה_תקינה,תשלום_חודשי,0), 0)</f>
        <v>5995.5052515275229</v>
      </c>
      <c r="F300" s="12">
        <f>IFERROR(IF(ההלוואה_לא_שולמה*ההלוואה_תקינה,קרן,0), 0)</f>
        <v>4083.5608592317735</v>
      </c>
      <c r="G300" s="12">
        <f>IFERROR(IF(ההלוואה_לא_שולמה*ההלוואה_תקינה,סכום_ריבית,0), 0)</f>
        <v>1911.9443922957489</v>
      </c>
      <c r="H300" s="12">
        <f>IFERROR(IF(ההלוואה_לא_שולמה*ההלוואה_תקינה,יתרת_סגירה,0), 0)</f>
        <v>378305.31759995362</v>
      </c>
    </row>
    <row r="301" spans="2:8" ht="20.100000000000001" customHeight="1" x14ac:dyDescent="0.2">
      <c r="B301" s="7">
        <f>IFERROR(IF(ההלוואה_לא_שולמה*ההלוואה_תקינה,מספר_תשלום,""), "")</f>
        <v>285</v>
      </c>
      <c r="C301" s="8">
        <f>IFERROR(IF(ההלוואה_לא_שולמה*ההלוואה_תקינה,תאריך_תשלום,תאריך_התחלה_של_הלוואה), תאריך_התחלה_של_הלוואה)</f>
        <v>8678</v>
      </c>
      <c r="D301" s="12">
        <f>IFERROR(IF(ההלוואה_לא_שולמה*ההלוואה_תקינה,ערך_הלוואה,""), "")</f>
        <v>378305.31759995362</v>
      </c>
      <c r="E301" s="12">
        <f>IFERROR(IF(ההלוואה_לא_שולמה*ההלוואה_תקינה,תשלום_חודשי,0), 0)</f>
        <v>5995.5052515275229</v>
      </c>
      <c r="F301" s="12">
        <f>IFERROR(IF(ההלוואה_לא_שולמה*ההלוואה_תקינה,קרן,0), 0)</f>
        <v>4103.9786635279324</v>
      </c>
      <c r="G301" s="12">
        <f>IFERROR(IF(ההלוואה_לא_שולמה*ההלוואה_תקינה,סכום_ריבית,0), 0)</f>
        <v>1891.52658799959</v>
      </c>
      <c r="H301" s="12">
        <f>IFERROR(IF(ההלוואה_לא_שולמה*ההלוואה_תקינה,יתרת_סגירה,0), 0)</f>
        <v>374201.33893642668</v>
      </c>
    </row>
    <row r="302" spans="2:8" ht="20.100000000000001" customHeight="1" x14ac:dyDescent="0.2">
      <c r="B302" s="7">
        <f>IFERROR(IF(ההלוואה_לא_שולמה*ההלוואה_תקינה,מספר_תשלום,""), "")</f>
        <v>286</v>
      </c>
      <c r="C302" s="8">
        <f>IFERROR(IF(ההלוואה_לא_שולמה*ההלוואה_תקינה,תאריך_תשלום,תאריך_התחלה_של_הלוואה), תאריך_התחלה_של_הלוואה)</f>
        <v>8709</v>
      </c>
      <c r="D302" s="12">
        <f>IFERROR(IF(ההלוואה_לא_שולמה*ההלוואה_תקינה,ערך_הלוואה,""), "")</f>
        <v>374201.33893642668</v>
      </c>
      <c r="E302" s="12">
        <f>IFERROR(IF(ההלוואה_לא_שולמה*ההלוואה_תקינה,תשלום_חודשי,0), 0)</f>
        <v>5995.5052515275229</v>
      </c>
      <c r="F302" s="12">
        <f>IFERROR(IF(ההלוואה_לא_שולמה*ההלוואה_תקינה,קרן,0), 0)</f>
        <v>4124.4985568455731</v>
      </c>
      <c r="G302" s="12">
        <f>IFERROR(IF(ההלוואה_לא_שולמה*ההלוואה_תקינה,סכום_ריבית,0), 0)</f>
        <v>1871.0066946819506</v>
      </c>
      <c r="H302" s="12">
        <f>IFERROR(IF(ההלוואה_לא_שולמה*ההלוואה_תקינה,יתרת_סגירה,0), 0)</f>
        <v>370076.84037958086</v>
      </c>
    </row>
    <row r="303" spans="2:8" ht="20.100000000000001" customHeight="1" x14ac:dyDescent="0.2">
      <c r="B303" s="7">
        <f>IFERROR(IF(ההלוואה_לא_שולמה*ההלוואה_תקינה,מספר_תשלום,""), "")</f>
        <v>287</v>
      </c>
      <c r="C303" s="8">
        <f>IFERROR(IF(ההלוואה_לא_שולמה*ההלוואה_תקינה,תאריך_תשלום,תאריך_התחלה_של_הלוואה), תאריך_התחלה_של_הלוואה)</f>
        <v>8739</v>
      </c>
      <c r="D303" s="12">
        <f>IFERROR(IF(ההלוואה_לא_שולמה*ההלוואה_תקינה,ערך_הלוואה,""), "")</f>
        <v>370076.84037958086</v>
      </c>
      <c r="E303" s="12">
        <f>IFERROR(IF(ההלוואה_לא_שולמה*ההלוואה_תקינה,תשלום_חודשי,0), 0)</f>
        <v>5995.5052515275229</v>
      </c>
      <c r="F303" s="12">
        <f>IFERROR(IF(ההלוואה_לא_שולמה*ההלוואה_תקינה,קרן,0), 0)</f>
        <v>4145.1210496298008</v>
      </c>
      <c r="G303" s="12">
        <f>IFERROR(IF(ההלוואה_לא_שולמה*ההלוואה_תקינה,סכום_ריבית,0), 0)</f>
        <v>1850.3842018977227</v>
      </c>
      <c r="H303" s="12">
        <f>IFERROR(IF(ההלוואה_לא_שולמה*ההלוואה_תקינה,יתרת_סגירה,0), 0)</f>
        <v>365931.7193299518</v>
      </c>
    </row>
    <row r="304" spans="2:8" ht="20.100000000000001" customHeight="1" x14ac:dyDescent="0.2">
      <c r="B304" s="7">
        <f>IFERROR(IF(ההלוואה_לא_שולמה*ההלוואה_תקינה,מספר_תשלום,""), "")</f>
        <v>288</v>
      </c>
      <c r="C304" s="8">
        <f>IFERROR(IF(ההלוואה_לא_שולמה*ההלוואה_תקינה,תאריך_תשלום,תאריך_התחלה_של_הלוואה), תאריך_התחלה_של_הלוואה)</f>
        <v>8770</v>
      </c>
      <c r="D304" s="12">
        <f>IFERROR(IF(ההלוואה_לא_שולמה*ההלוואה_תקינה,ערך_הלוואה,""), "")</f>
        <v>365931.7193299518</v>
      </c>
      <c r="E304" s="12">
        <f>IFERROR(IF(ההלוואה_לא_שולמה*ההלוואה_תקינה,תשלום_חודשי,0), 0)</f>
        <v>5995.5052515275229</v>
      </c>
      <c r="F304" s="12">
        <f>IFERROR(IF(ההלוואה_לא_שולמה*ההלוואה_תקינה,קרן,0), 0)</f>
        <v>4165.8466548779497</v>
      </c>
      <c r="G304" s="12">
        <f>IFERROR(IF(ההלוואה_לא_שולמה*ההלוואה_תקינה,סכום_ריבית,0), 0)</f>
        <v>1829.6585966495734</v>
      </c>
      <c r="H304" s="12">
        <f>IFERROR(IF(ההלוואה_לא_שולמה*ההלוואה_תקינה,יתרת_סגירה,0), 0)</f>
        <v>361765.87267507426</v>
      </c>
    </row>
    <row r="305" spans="2:8" ht="20.100000000000001" customHeight="1" x14ac:dyDescent="0.2">
      <c r="B305" s="7">
        <f>IFERROR(IF(ההלוואה_לא_שולמה*ההלוואה_תקינה,מספר_תשלום,""), "")</f>
        <v>289</v>
      </c>
      <c r="C305" s="8">
        <f>IFERROR(IF(ההלוואה_לא_שולמה*ההלוואה_תקינה,תאריך_תשלום,תאריך_התחלה_של_הלוואה), תאריך_התחלה_של_הלוואה)</f>
        <v>8801</v>
      </c>
      <c r="D305" s="12">
        <f>IFERROR(IF(ההלוואה_לא_שולמה*ההלוואה_תקינה,ערך_הלוואה,""), "")</f>
        <v>361765.87267507426</v>
      </c>
      <c r="E305" s="12">
        <f>IFERROR(IF(ההלוואה_לא_שולמה*ההלוואה_תקינה,תשלום_חודשי,0), 0)</f>
        <v>5995.5052515275229</v>
      </c>
      <c r="F305" s="12">
        <f>IFERROR(IF(ההלוואה_לא_שולמה*ההלוואה_תקינה,קרן,0), 0)</f>
        <v>4186.6758881523392</v>
      </c>
      <c r="G305" s="12">
        <f>IFERROR(IF(ההלוואה_לא_שולמה*ההלוואה_תקינה,סכום_ריבית,0), 0)</f>
        <v>1808.8293633751839</v>
      </c>
      <c r="H305" s="12">
        <f>IFERROR(IF(ההלוואה_לא_שולמה*ההלוואה_תקינה,יתרת_סגירה,0), 0)</f>
        <v>357579.19678692147</v>
      </c>
    </row>
    <row r="306" spans="2:8" ht="20.100000000000001" customHeight="1" x14ac:dyDescent="0.2">
      <c r="B306" s="7">
        <f>IFERROR(IF(ההלוואה_לא_שולמה*ההלוואה_תקינה,מספר_תשלום,""), "")</f>
        <v>290</v>
      </c>
      <c r="C306" s="8">
        <f>IFERROR(IF(ההלוואה_לא_שולמה*ההלוואה_תקינה,תאריך_תשלום,תאריך_התחלה_של_הלוואה), תאריך_התחלה_של_הלוואה)</f>
        <v>8830</v>
      </c>
      <c r="D306" s="12">
        <f>IFERROR(IF(ההלוואה_לא_שולמה*ההלוואה_תקינה,ערך_הלוואה,""), "")</f>
        <v>357579.19678692147</v>
      </c>
      <c r="E306" s="12">
        <f>IFERROR(IF(ההלוואה_לא_שולמה*ההלוואה_תקינה,תשלום_חודשי,0), 0)</f>
        <v>5995.5052515275229</v>
      </c>
      <c r="F306" s="12">
        <f>IFERROR(IF(ההלוואה_לא_שולמה*ההלוואה_תקינה,קרן,0), 0)</f>
        <v>4207.6092675931013</v>
      </c>
      <c r="G306" s="12">
        <f>IFERROR(IF(ההלוואה_לא_שולמה*ההלוואה_תקינה,סכום_ריבית,0), 0)</f>
        <v>1787.8959839344222</v>
      </c>
      <c r="H306" s="12">
        <f>IFERROR(IF(ההלוואה_לא_שולמה*ההלוואה_תקינה,יתרת_סגירה,0), 0)</f>
        <v>353371.58751932904</v>
      </c>
    </row>
    <row r="307" spans="2:8" ht="20.100000000000001" customHeight="1" x14ac:dyDescent="0.2">
      <c r="B307" s="7">
        <f>IFERROR(IF(ההלוואה_לא_שולמה*ההלוואה_תקינה,מספר_תשלום,""), "")</f>
        <v>291</v>
      </c>
      <c r="C307" s="8">
        <f>IFERROR(IF(ההלוואה_לא_שולמה*ההלוואה_תקינה,תאריך_תשלום,תאריך_התחלה_של_הלוואה), תאריך_התחלה_של_הלוואה)</f>
        <v>8861</v>
      </c>
      <c r="D307" s="12">
        <f>IFERROR(IF(ההלוואה_לא_שולמה*ההלוואה_תקינה,ערך_הלוואה,""), "")</f>
        <v>353371.58751932904</v>
      </c>
      <c r="E307" s="12">
        <f>IFERROR(IF(ההלוואה_לא_שולמה*ההלוואה_תקינה,תשלום_חודשי,0), 0)</f>
        <v>5995.5052515275229</v>
      </c>
      <c r="F307" s="12">
        <f>IFERROR(IF(ההלוואה_לא_שולמה*ההלוואה_תקינה,קרן,0), 0)</f>
        <v>4228.6473139310665</v>
      </c>
      <c r="G307" s="12">
        <f>IFERROR(IF(ההלוואה_לא_שולמה*ההלוואה_תקינה,סכום_ריבית,0), 0)</f>
        <v>1766.8579375964564</v>
      </c>
      <c r="H307" s="12">
        <f>IFERROR(IF(ההלוואה_לא_שולמה*ההלוואה_תקינה,יתרת_סגירה,0), 0)</f>
        <v>349142.94020539895</v>
      </c>
    </row>
    <row r="308" spans="2:8" ht="20.100000000000001" customHeight="1" x14ac:dyDescent="0.2">
      <c r="B308" s="7">
        <f>IFERROR(IF(ההלוואה_לא_שולמה*ההלוואה_תקינה,מספר_תשלום,""), "")</f>
        <v>292</v>
      </c>
      <c r="C308" s="8">
        <f>IFERROR(IF(ההלוואה_לא_שולמה*ההלוואה_תקינה,תאריך_תשלום,תאריך_התחלה_של_הלוואה), תאריך_התחלה_של_הלוואה)</f>
        <v>8891</v>
      </c>
      <c r="D308" s="12">
        <f>IFERROR(IF(ההלוואה_לא_שולמה*ההלוואה_תקינה,ערך_הלוואה,""), "")</f>
        <v>349142.94020539895</v>
      </c>
      <c r="E308" s="12">
        <f>IFERROR(IF(ההלוואה_לא_שולמה*ההלוואה_תקינה,תשלום_חודשי,0), 0)</f>
        <v>5995.5052515275229</v>
      </c>
      <c r="F308" s="12">
        <f>IFERROR(IF(ההלוואה_לא_שולמה*ההלוואה_תקינה,קרן,0), 0)</f>
        <v>4249.790550500722</v>
      </c>
      <c r="G308" s="12">
        <f>IFERROR(IF(ההלוואה_לא_שולמה*ההלוואה_תקינה,סכום_ריבית,0), 0)</f>
        <v>1745.7147010268013</v>
      </c>
      <c r="H308" s="12">
        <f>IFERROR(IF(ההלוואה_לא_שולמה*ההלוואה_תקינה,יתרת_סגירה,0), 0)</f>
        <v>344893.14965489833</v>
      </c>
    </row>
    <row r="309" spans="2:8" ht="20.100000000000001" customHeight="1" x14ac:dyDescent="0.2">
      <c r="B309" s="7">
        <f>IFERROR(IF(ההלוואה_לא_שולמה*ההלוואה_תקינה,מספר_תשלום,""), "")</f>
        <v>293</v>
      </c>
      <c r="C309" s="8">
        <f>IFERROR(IF(ההלוואה_לא_שולמה*ההלוואה_תקינה,תאריך_תשלום,תאריך_התחלה_של_הלוואה), תאריך_התחלה_של_הלוואה)</f>
        <v>8922</v>
      </c>
      <c r="D309" s="12">
        <f>IFERROR(IF(ההלוואה_לא_שולמה*ההלוואה_תקינה,ערך_הלוואה,""), "")</f>
        <v>344893.14965489833</v>
      </c>
      <c r="E309" s="12">
        <f>IFERROR(IF(ההלוואה_לא_שולמה*ההלוואה_תקינה,תשלום_חודשי,0), 0)</f>
        <v>5995.5052515275229</v>
      </c>
      <c r="F309" s="12">
        <f>IFERROR(IF(ההלוואה_לא_שולמה*ההלוואה_תקינה,קרן,0), 0)</f>
        <v>4271.039503253226</v>
      </c>
      <c r="G309" s="12">
        <f>IFERROR(IF(ההלוואה_לא_שולמה*ההלוואה_תקינה,סכום_ריבית,0), 0)</f>
        <v>1724.4657482742978</v>
      </c>
      <c r="H309" s="12">
        <f>IFERROR(IF(ההלוואה_לא_שולמה*ההלוואה_תקינה,יתרת_סגירה,0), 0)</f>
        <v>340622.11015164526</v>
      </c>
    </row>
    <row r="310" spans="2:8" ht="20.100000000000001" customHeight="1" x14ac:dyDescent="0.2">
      <c r="B310" s="7">
        <f>IFERROR(IF(ההלוואה_לא_שולמה*ההלוואה_תקינה,מספר_תשלום,""), "")</f>
        <v>294</v>
      </c>
      <c r="C310" s="8">
        <f>IFERROR(IF(ההלוואה_לא_שולמה*ההלוואה_תקינה,תאריך_תשלום,תאריך_התחלה_של_הלוואה), תאריך_התחלה_של_הלוואה)</f>
        <v>8952</v>
      </c>
      <c r="D310" s="12">
        <f>IFERROR(IF(ההלוואה_לא_שולמה*ההלוואה_תקינה,ערך_הלוואה,""), "")</f>
        <v>340622.11015164526</v>
      </c>
      <c r="E310" s="12">
        <f>IFERROR(IF(ההלוואה_לא_שולמה*ההלוואה_תקינה,תשלום_חודשי,0), 0)</f>
        <v>5995.5052515275229</v>
      </c>
      <c r="F310" s="12">
        <f>IFERROR(IF(ההלוואה_לא_שולמה*ההלוואה_תקינה,קרן,0), 0)</f>
        <v>4292.3947007694915</v>
      </c>
      <c r="G310" s="12">
        <f>IFERROR(IF(ההלוואה_לא_שולמה*ההלוואה_תקינה,סכום_ריבית,0), 0)</f>
        <v>1703.1105507580314</v>
      </c>
      <c r="H310" s="12">
        <f>IFERROR(IF(ההלוואה_לא_שולמה*ההלוואה_תקינה,יתרת_סגירה,0), 0)</f>
        <v>336329.71545087686</v>
      </c>
    </row>
    <row r="311" spans="2:8" ht="20.100000000000001" customHeight="1" x14ac:dyDescent="0.2">
      <c r="B311" s="7">
        <f>IFERROR(IF(ההלוואה_לא_שולמה*ההלוואה_תקינה,מספר_תשלום,""), "")</f>
        <v>295</v>
      </c>
      <c r="C311" s="8">
        <f>IFERROR(IF(ההלוואה_לא_שולמה*ההלוואה_תקינה,תאריך_תשלום,תאריך_התחלה_של_הלוואה), תאריך_התחלה_של_הלוואה)</f>
        <v>8983</v>
      </c>
      <c r="D311" s="12">
        <f>IFERROR(IF(ההלוואה_לא_שולמה*ההלוואה_תקינה,ערך_הלוואה,""), "")</f>
        <v>336329.71545087686</v>
      </c>
      <c r="E311" s="12">
        <f>IFERROR(IF(ההלוואה_לא_שולמה*ההלוואה_תקינה,תשלום_חודשי,0), 0)</f>
        <v>5995.5052515275229</v>
      </c>
      <c r="F311" s="12">
        <f>IFERROR(IF(ההלוואה_לא_שולמה*ההלוואה_תקינה,קרן,0), 0)</f>
        <v>4313.8566742733392</v>
      </c>
      <c r="G311" s="12">
        <f>IFERROR(IF(ההלוואה_לא_שולמה*ההלוואה_תקינה,סכום_ריבית,0), 0)</f>
        <v>1681.6485772541844</v>
      </c>
      <c r="H311" s="12">
        <f>IFERROR(IF(ההלוואה_לא_שולמה*ההלוואה_תקינה,יתרת_סגירה,0), 0)</f>
        <v>332015.85877660336</v>
      </c>
    </row>
    <row r="312" spans="2:8" ht="20.100000000000001" customHeight="1" x14ac:dyDescent="0.2">
      <c r="B312" s="7">
        <f>IFERROR(IF(ההלוואה_לא_שולמה*ההלוואה_תקינה,מספר_תשלום,""), "")</f>
        <v>296</v>
      </c>
      <c r="C312" s="8">
        <f>IFERROR(IF(ההלוואה_לא_שולמה*ההלוואה_תקינה,תאריך_תשלום,תאריך_התחלה_של_הלוואה), תאריך_התחלה_של_הלוואה)</f>
        <v>9014</v>
      </c>
      <c r="D312" s="12">
        <f>IFERROR(IF(ההלוואה_לא_שולמה*ההלוואה_תקינה,ערך_הלוואה,""), "")</f>
        <v>332015.85877660336</v>
      </c>
      <c r="E312" s="12">
        <f>IFERROR(IF(ההלוואה_לא_שולמה*ההלוואה_תקינה,תשלום_חודשי,0), 0)</f>
        <v>5995.5052515275229</v>
      </c>
      <c r="F312" s="12">
        <f>IFERROR(IF(ההלוואה_לא_שולמה*ההלוואה_תקינה,קרן,0), 0)</f>
        <v>4335.4259576447057</v>
      </c>
      <c r="G312" s="12">
        <f>IFERROR(IF(ההלוואה_לא_שולמה*ההלוואה_תקינה,סכום_ריבית,0), 0)</f>
        <v>1660.0792938828174</v>
      </c>
      <c r="H312" s="12">
        <f>IFERROR(IF(ההלוואה_לא_שולמה*ההלוואה_תקינה,יתרת_סגירה,0), 0)</f>
        <v>327680.43281895854</v>
      </c>
    </row>
    <row r="313" spans="2:8" ht="20.100000000000001" customHeight="1" x14ac:dyDescent="0.2">
      <c r="B313" s="7">
        <f>IFERROR(IF(ההלוואה_לא_שולמה*ההלוואה_תקינה,מספר_תשלום,""), "")</f>
        <v>297</v>
      </c>
      <c r="C313" s="8">
        <f>IFERROR(IF(ההלוואה_לא_שולמה*ההלוואה_תקינה,תאריך_תשלום,תאריך_התחלה_של_הלוואה), תאריך_התחלה_של_הלוואה)</f>
        <v>9044</v>
      </c>
      <c r="D313" s="12">
        <f>IFERROR(IF(ההלוואה_לא_שולמה*ההלוואה_תקינה,ערך_הלוואה,""), "")</f>
        <v>327680.43281895854</v>
      </c>
      <c r="E313" s="12">
        <f>IFERROR(IF(ההלוואה_לא_שולמה*ההלוואה_תקינה,תשלום_חודשי,0), 0)</f>
        <v>5995.5052515275229</v>
      </c>
      <c r="F313" s="12">
        <f>IFERROR(IF(ההלוואה_לא_שולמה*ההלוואה_תקינה,קרן,0), 0)</f>
        <v>4357.103087432929</v>
      </c>
      <c r="G313" s="12">
        <f>IFERROR(IF(ההלוואה_לא_שולמה*ההלוואה_תקינה,סכום_ריבית,0), 0)</f>
        <v>1638.4021640945937</v>
      </c>
      <c r="H313" s="12">
        <f>IFERROR(IF(ההלוואה_לא_שולמה*ההלוואה_תקינה,יתרת_סגירה,0), 0)</f>
        <v>323323.32973152632</v>
      </c>
    </row>
    <row r="314" spans="2:8" ht="20.100000000000001" customHeight="1" x14ac:dyDescent="0.2">
      <c r="B314" s="7">
        <f>IFERROR(IF(ההלוואה_לא_שולמה*ההלוואה_תקינה,מספר_תשלום,""), "")</f>
        <v>298</v>
      </c>
      <c r="C314" s="8">
        <f>IFERROR(IF(ההלוואה_לא_שולמה*ההלוואה_תקינה,תאריך_תשלום,תאריך_התחלה_של_הלוואה), תאריך_התחלה_של_הלוואה)</f>
        <v>9075</v>
      </c>
      <c r="D314" s="12">
        <f>IFERROR(IF(ההלוואה_לא_שולמה*ההלוואה_תקינה,ערך_הלוואה,""), "")</f>
        <v>323323.32973152632</v>
      </c>
      <c r="E314" s="12">
        <f>IFERROR(IF(ההלוואה_לא_שולמה*ההלוואה_תקינה,תשלום_חודשי,0), 0)</f>
        <v>5995.5052515275229</v>
      </c>
      <c r="F314" s="12">
        <f>IFERROR(IF(ההלוואה_לא_שולמה*ההלוואה_תקינה,קרן,0), 0)</f>
        <v>4378.8886028700936</v>
      </c>
      <c r="G314" s="12">
        <f>IFERROR(IF(ההלוואה_לא_שולמה*ההלוואה_תקינה,סכום_ריבית,0), 0)</f>
        <v>1616.6166486574291</v>
      </c>
      <c r="H314" s="12">
        <f>IFERROR(IF(ההלוואה_לא_שולמה*ההלוואה_תקינה,יתרת_סגירה,0), 0)</f>
        <v>318944.44112865673</v>
      </c>
    </row>
    <row r="315" spans="2:8" ht="20.100000000000001" customHeight="1" x14ac:dyDescent="0.2">
      <c r="B315" s="7">
        <f>IFERROR(IF(ההלוואה_לא_שולמה*ההלוואה_תקינה,מספר_תשלום,""), "")</f>
        <v>299</v>
      </c>
      <c r="C315" s="8">
        <f>IFERROR(IF(ההלוואה_לא_שולמה*ההלוואה_תקינה,תאריך_תשלום,תאריך_התחלה_של_הלוואה), תאריך_התחלה_של_הלוואה)</f>
        <v>9105</v>
      </c>
      <c r="D315" s="12">
        <f>IFERROR(IF(ההלוואה_לא_שולמה*ההלוואה_תקינה,ערך_הלוואה,""), "")</f>
        <v>318944.44112865673</v>
      </c>
      <c r="E315" s="12">
        <f>IFERROR(IF(ההלוואה_לא_שולמה*ההלוואה_תקינה,תשלום_חודשי,0), 0)</f>
        <v>5995.5052515275229</v>
      </c>
      <c r="F315" s="12">
        <f>IFERROR(IF(ההלוואה_לא_שולמה*ההלוואה_תקינה,קרן,0), 0)</f>
        <v>4400.7830458844446</v>
      </c>
      <c r="G315" s="12">
        <f>IFERROR(IF(ההלוואה_לא_שולמה*ההלוואה_תקינה,סכום_ריבית,0), 0)</f>
        <v>1594.7222056430787</v>
      </c>
      <c r="H315" s="12">
        <f>IFERROR(IF(ההלוואה_לא_שולמה*ההלוואה_תקינה,יתרת_סגירה,0), 0)</f>
        <v>314543.65808277158</v>
      </c>
    </row>
    <row r="316" spans="2:8" ht="20.100000000000001" customHeight="1" x14ac:dyDescent="0.2">
      <c r="B316" s="7">
        <f>IFERROR(IF(ההלוואה_לא_שולמה*ההלוואה_תקינה,מספר_תשלום,""), "")</f>
        <v>300</v>
      </c>
      <c r="C316" s="8">
        <f>IFERROR(IF(ההלוואה_לא_שולמה*ההלוואה_תקינה,תאריך_תשלום,תאריך_התחלה_של_הלוואה), תאריך_התחלה_של_הלוואה)</f>
        <v>9136</v>
      </c>
      <c r="D316" s="12">
        <f>IFERROR(IF(ההלוואה_לא_שולמה*ההלוואה_תקינה,ערך_הלוואה,""), "")</f>
        <v>314543.65808277158</v>
      </c>
      <c r="E316" s="12">
        <f>IFERROR(IF(ההלוואה_לא_שולמה*ההלוואה_תקינה,תשלום_חודשי,0), 0)</f>
        <v>5995.5052515275229</v>
      </c>
      <c r="F316" s="12">
        <f>IFERROR(IF(ההלוואה_לא_שולמה*ההלוואה_תקינה,קרן,0), 0)</f>
        <v>4422.7869611138667</v>
      </c>
      <c r="G316" s="12">
        <f>IFERROR(IF(ההלוואה_לא_שולמה*ההלוואה_תקינה,סכום_ריבית,0), 0)</f>
        <v>1572.7182904136569</v>
      </c>
      <c r="H316" s="12">
        <f>IFERROR(IF(ההלוואה_לא_שולמה*ההלוואה_תקינה,יתרת_סגירה,0), 0)</f>
        <v>310120.87112165894</v>
      </c>
    </row>
    <row r="317" spans="2:8" ht="20.100000000000001" customHeight="1" x14ac:dyDescent="0.2">
      <c r="B317" s="7">
        <f>IFERROR(IF(ההלוואה_לא_שולמה*ההלוואה_תקינה,מספר_תשלום,""), "")</f>
        <v>301</v>
      </c>
      <c r="C317" s="8">
        <f>IFERROR(IF(ההלוואה_לא_שולמה*ההלוואה_תקינה,תאריך_תשלום,תאריך_התחלה_של_הלוואה), תאריך_התחלה_של_הלוואה)</f>
        <v>9167</v>
      </c>
      <c r="D317" s="12">
        <f>IFERROR(IF(ההלוואה_לא_שולמה*ההלוואה_תקינה,ערך_הלוואה,""), "")</f>
        <v>310120.87112165894</v>
      </c>
      <c r="E317" s="12">
        <f>IFERROR(IF(ההלוואה_לא_שולמה*ההלוואה_תקינה,תשלום_חודשי,0), 0)</f>
        <v>5995.5052515275229</v>
      </c>
      <c r="F317" s="12">
        <f>IFERROR(IF(ההלוואה_לא_שולמה*ההלוואה_תקינה,קרן,0), 0)</f>
        <v>4444.9008959194362</v>
      </c>
      <c r="G317" s="12">
        <f>IFERROR(IF(ההלוואה_לא_שולמה*ההלוואה_תקינה,סכום_ריבית,0), 0)</f>
        <v>1550.6043556080872</v>
      </c>
      <c r="H317" s="12">
        <f>IFERROR(IF(ההלוואה_לא_שולמה*ההלוואה_תקינה,יתרת_סגירה,0), 0)</f>
        <v>305675.97022573976</v>
      </c>
    </row>
    <row r="318" spans="2:8" ht="20.100000000000001" customHeight="1" x14ac:dyDescent="0.2">
      <c r="B318" s="7">
        <f>IFERROR(IF(ההלוואה_לא_שולמה*ההלוואה_תקינה,מספר_תשלום,""), "")</f>
        <v>302</v>
      </c>
      <c r="C318" s="8">
        <f>IFERROR(IF(ההלוואה_לא_שולמה*ההלוואה_תקינה,תאריך_תשלום,תאריך_התחלה_של_הלוואה), תאריך_התחלה_של_הלוואה)</f>
        <v>9195</v>
      </c>
      <c r="D318" s="12">
        <f>IFERROR(IF(ההלוואה_לא_שולמה*ההלוואה_תקינה,ערך_הלוואה,""), "")</f>
        <v>305675.97022573976</v>
      </c>
      <c r="E318" s="12">
        <f>IFERROR(IF(ההלוואה_לא_שולמה*ההלוואה_תקינה,תשלום_חודשי,0), 0)</f>
        <v>5995.5052515275229</v>
      </c>
      <c r="F318" s="12">
        <f>IFERROR(IF(ההלוואה_לא_שולמה*ההלוואה_תקינה,קרן,0), 0)</f>
        <v>4467.1254003990325</v>
      </c>
      <c r="G318" s="12">
        <f>IFERROR(IF(ההלוואה_לא_שולמה*ההלוואה_תקינה,סכום_ריבית,0), 0)</f>
        <v>1528.3798511284901</v>
      </c>
      <c r="H318" s="12">
        <f>IFERROR(IF(ההלוואה_לא_שולמה*ההלוואה_תקינה,יתרת_סגירה,0), 0)</f>
        <v>301208.84482534043</v>
      </c>
    </row>
    <row r="319" spans="2:8" ht="20.100000000000001" customHeight="1" x14ac:dyDescent="0.2">
      <c r="B319" s="7">
        <f>IFERROR(IF(ההלוואה_לא_שולמה*ההלוואה_תקינה,מספר_תשלום,""), "")</f>
        <v>303</v>
      </c>
      <c r="C319" s="8">
        <f>IFERROR(IF(ההלוואה_לא_שולמה*ההלוואה_תקינה,תאריך_תשלום,תאריך_התחלה_של_הלוואה), תאריך_התחלה_של_הלוואה)</f>
        <v>9226</v>
      </c>
      <c r="D319" s="12">
        <f>IFERROR(IF(ההלוואה_לא_שולמה*ההלוואה_תקינה,ערך_הלוואה,""), "")</f>
        <v>301208.84482534043</v>
      </c>
      <c r="E319" s="12">
        <f>IFERROR(IF(ההלוואה_לא_שולמה*ההלוואה_תקינה,תשלום_חודשי,0), 0)</f>
        <v>5995.5052515275229</v>
      </c>
      <c r="F319" s="12">
        <f>IFERROR(IF(ההלוואה_לא_שולמה*ההלוואה_תקינה,קרן,0), 0)</f>
        <v>4489.4610274010283</v>
      </c>
      <c r="G319" s="12">
        <f>IFERROR(IF(ההלוואה_לא_שולמה*ההלוואה_תקינה,סכום_ריבית,0), 0)</f>
        <v>1506.0442241264948</v>
      </c>
      <c r="H319" s="12">
        <f>IFERROR(IF(ההלוואה_לא_שולמה*ההלוואה_תקינה,יתרת_סגירה,0), 0)</f>
        <v>296719.3837979408</v>
      </c>
    </row>
    <row r="320" spans="2:8" ht="20.100000000000001" customHeight="1" x14ac:dyDescent="0.2">
      <c r="B320" s="7">
        <f>IFERROR(IF(ההלוואה_לא_שולמה*ההלוואה_תקינה,מספר_תשלום,""), "")</f>
        <v>304</v>
      </c>
      <c r="C320" s="8">
        <f>IFERROR(IF(ההלוואה_לא_שולמה*ההלוואה_תקינה,תאריך_תשלום,תאריך_התחלה_של_הלוואה), תאריך_התחלה_של_הלוואה)</f>
        <v>9256</v>
      </c>
      <c r="D320" s="12">
        <f>IFERROR(IF(ההלוואה_לא_שולמה*ההלוואה_תקינה,ערך_הלוואה,""), "")</f>
        <v>296719.3837979408</v>
      </c>
      <c r="E320" s="12">
        <f>IFERROR(IF(ההלוואה_לא_שולמה*ההלוואה_תקינה,תשלום_חודשי,0), 0)</f>
        <v>5995.5052515275229</v>
      </c>
      <c r="F320" s="12">
        <f>IFERROR(IF(ההלוואה_לא_שולמה*ההלוואה_תקינה,קרן,0), 0)</f>
        <v>4511.9083325380334</v>
      </c>
      <c r="G320" s="12">
        <f>IFERROR(IF(ההלוואה_לא_שולמה*ההלוואה_תקינה,סכום_ריבית,0), 0)</f>
        <v>1483.5969189894895</v>
      </c>
      <c r="H320" s="12">
        <f>IFERROR(IF(ההלוואה_לא_שולמה*ההלוואה_תקינה,יתרת_סגירה,0), 0)</f>
        <v>292207.47546540294</v>
      </c>
    </row>
    <row r="321" spans="2:8" ht="20.100000000000001" customHeight="1" x14ac:dyDescent="0.2">
      <c r="B321" s="7">
        <f>IFERROR(IF(ההלוואה_לא_שולמה*ההלוואה_תקינה,מספר_תשלום,""), "")</f>
        <v>305</v>
      </c>
      <c r="C321" s="8">
        <f>IFERROR(IF(ההלוואה_לא_שולמה*ההלוואה_תקינה,תאריך_תשלום,תאריך_התחלה_של_הלוואה), תאריך_התחלה_של_הלוואה)</f>
        <v>9287</v>
      </c>
      <c r="D321" s="12">
        <f>IFERROR(IF(ההלוואה_לא_שולמה*ההלוואה_תקינה,ערך_הלוואה,""), "")</f>
        <v>292207.47546540294</v>
      </c>
      <c r="E321" s="12">
        <f>IFERROR(IF(ההלוואה_לא_שולמה*ההלוואה_תקינה,תשלום_חודשי,0), 0)</f>
        <v>5995.5052515275229</v>
      </c>
      <c r="F321" s="12">
        <f>IFERROR(IF(ההלוואה_לא_שולמה*ההלוואה_תקינה,קרן,0), 0)</f>
        <v>4534.4678742007236</v>
      </c>
      <c r="G321" s="12">
        <f>IFERROR(IF(ההלוואה_לא_שולמה*ההלוואה_תקינה,סכום_ריבית,0), 0)</f>
        <v>1461.0373773267997</v>
      </c>
      <c r="H321" s="12">
        <f>IFERROR(IF(ההלוואה_לא_שולמה*ההלוואה_תקינה,יתרת_סגירה,0), 0)</f>
        <v>287673.00759120192</v>
      </c>
    </row>
    <row r="322" spans="2:8" ht="20.100000000000001" customHeight="1" x14ac:dyDescent="0.2">
      <c r="B322" s="7">
        <f>IFERROR(IF(ההלוואה_לא_שולמה*ההלוואה_תקינה,מספר_תשלום,""), "")</f>
        <v>306</v>
      </c>
      <c r="C322" s="8">
        <f>IFERROR(IF(ההלוואה_לא_שולמה*ההלוואה_תקינה,תאריך_תשלום,תאריך_התחלה_של_הלוואה), תאריך_התחלה_של_הלוואה)</f>
        <v>9317</v>
      </c>
      <c r="D322" s="12">
        <f>IFERROR(IF(ההלוואה_לא_שולמה*ההלוואה_תקינה,ערך_הלוואה,""), "")</f>
        <v>287673.00759120192</v>
      </c>
      <c r="E322" s="12">
        <f>IFERROR(IF(ההלוואה_לא_שולמה*ההלוואה_תקינה,תשלום_חודשי,0), 0)</f>
        <v>5995.5052515275229</v>
      </c>
      <c r="F322" s="12">
        <f>IFERROR(IF(ההלוואה_לא_שולמה*ההלוואה_תקינה,קרן,0), 0)</f>
        <v>4557.1402135717271</v>
      </c>
      <c r="G322" s="12">
        <f>IFERROR(IF(ההלוואה_לא_שולמה*ההלוואה_תקינה,סכום_ריבית,0), 0)</f>
        <v>1438.365037955796</v>
      </c>
      <c r="H322" s="12">
        <f>IFERROR(IF(ההלוואה_לא_שולמה*ההלוואה_תקינה,יתרת_סגירה,0), 0)</f>
        <v>283115.86737763043</v>
      </c>
    </row>
    <row r="323" spans="2:8" ht="20.100000000000001" customHeight="1" x14ac:dyDescent="0.2">
      <c r="B323" s="7">
        <f>IFERROR(IF(ההלוואה_לא_שולמה*ההלוואה_תקינה,מספר_תשלום,""), "")</f>
        <v>307</v>
      </c>
      <c r="C323" s="8">
        <f>IFERROR(IF(ההלוואה_לא_שולמה*ההלוואה_תקינה,תאריך_תשלום,תאריך_התחלה_של_הלוואה), תאריך_התחלה_של_הלוואה)</f>
        <v>9348</v>
      </c>
      <c r="D323" s="12">
        <f>IFERROR(IF(ההלוואה_לא_שולמה*ההלוואה_תקינה,ערך_הלוואה,""), "")</f>
        <v>283115.86737763043</v>
      </c>
      <c r="E323" s="12">
        <f>IFERROR(IF(ההלוואה_לא_שולמה*ההלוואה_תקינה,תשלום_חודשי,0), 0)</f>
        <v>5995.5052515275229</v>
      </c>
      <c r="F323" s="12">
        <f>IFERROR(IF(ההלוואה_לא_שולמה*ההלוואה_תקינה,קרן,0), 0)</f>
        <v>4579.9259146395852</v>
      </c>
      <c r="G323" s="12">
        <f>IFERROR(IF(ההלוואה_לא_שולמה*ההלוואה_תקינה,סכום_ריבית,0), 0)</f>
        <v>1415.5793368879374</v>
      </c>
      <c r="H323" s="12">
        <f>IFERROR(IF(ההלוואה_לא_שולמה*ההלוואה_תקינה,יתרת_סגירה,0), 0)</f>
        <v>278535.94146299176</v>
      </c>
    </row>
    <row r="324" spans="2:8" ht="20.100000000000001" customHeight="1" x14ac:dyDescent="0.2">
      <c r="B324" s="7">
        <f>IFERROR(IF(ההלוואה_לא_שולמה*ההלוואה_תקינה,מספר_תשלום,""), "")</f>
        <v>308</v>
      </c>
      <c r="C324" s="8">
        <f>IFERROR(IF(ההלוואה_לא_שולמה*ההלוואה_תקינה,תאריך_תשלום,תאריך_התחלה_של_הלוואה), תאריך_התחלה_של_הלוואה)</f>
        <v>9379</v>
      </c>
      <c r="D324" s="12">
        <f>IFERROR(IF(ההלוואה_לא_שולמה*ההלוואה_תקינה,ערך_הלוואה,""), "")</f>
        <v>278535.94146299176</v>
      </c>
      <c r="E324" s="12">
        <f>IFERROR(IF(ההלוואה_לא_שולמה*ההלוואה_תקינה,תשלום_חודשי,0), 0)</f>
        <v>5995.5052515275229</v>
      </c>
      <c r="F324" s="12">
        <f>IFERROR(IF(ההלוואה_לא_שולמה*ההלוואה_תקינה,קרן,0), 0)</f>
        <v>4602.8255442127838</v>
      </c>
      <c r="G324" s="12">
        <f>IFERROR(IF(ההלוואה_לא_שולמה*ההלוואה_תקינה,סכום_ריבית,0), 0)</f>
        <v>1392.6797073147393</v>
      </c>
      <c r="H324" s="12">
        <f>IFERROR(IF(ההלוואה_לא_שולמה*ההלוואה_תקינה,יתרת_סגירה,0), 0)</f>
        <v>273933.11591877975</v>
      </c>
    </row>
    <row r="325" spans="2:8" ht="20.100000000000001" customHeight="1" x14ac:dyDescent="0.2">
      <c r="B325" s="7">
        <f>IFERROR(IF(ההלוואה_לא_שולמה*ההלוואה_תקינה,מספר_תשלום,""), "")</f>
        <v>309</v>
      </c>
      <c r="C325" s="8">
        <f>IFERROR(IF(ההלוואה_לא_שולמה*ההלוואה_תקינה,תאריך_תשלום,תאריך_התחלה_של_הלוואה), תאריך_התחלה_של_הלוואה)</f>
        <v>9409</v>
      </c>
      <c r="D325" s="12">
        <f>IFERROR(IF(ההלוואה_לא_שולמה*ההלוואה_תקינה,ערך_הלוואה,""), "")</f>
        <v>273933.11591877975</v>
      </c>
      <c r="E325" s="12">
        <f>IFERROR(IF(ההלוואה_לא_שולמה*ההלוואה_תקינה,תשלום_חודשי,0), 0)</f>
        <v>5995.5052515275229</v>
      </c>
      <c r="F325" s="12">
        <f>IFERROR(IF(ההלוואה_לא_שולמה*ההלוואה_תקינה,קרן,0), 0)</f>
        <v>4625.8396719338471</v>
      </c>
      <c r="G325" s="12">
        <f>IFERROR(IF(ההלוואה_לא_שולמה*ההלוואה_תקינה,סכום_ריבית,0), 0)</f>
        <v>1369.6655795936756</v>
      </c>
      <c r="H325" s="12">
        <f>IFERROR(IF(ההלוואה_לא_שולמה*ההלוואה_תקינה,יתרת_סגירה,0), 0)</f>
        <v>269307.27624684572</v>
      </c>
    </row>
    <row r="326" spans="2:8" ht="20.100000000000001" customHeight="1" x14ac:dyDescent="0.2">
      <c r="B326" s="7">
        <f>IFERROR(IF(ההלוואה_לא_שולמה*ההלוואה_תקינה,מספר_תשלום,""), "")</f>
        <v>310</v>
      </c>
      <c r="C326" s="8">
        <f>IFERROR(IF(ההלוואה_לא_שולמה*ההלוואה_תקינה,תאריך_תשלום,תאריך_התחלה_של_הלוואה), תאריך_התחלה_של_הלוואה)</f>
        <v>9440</v>
      </c>
      <c r="D326" s="12">
        <f>IFERROR(IF(ההלוואה_לא_שולמה*ההלוואה_תקינה,ערך_הלוואה,""), "")</f>
        <v>269307.27624684572</v>
      </c>
      <c r="E326" s="12">
        <f>IFERROR(IF(ההלוואה_לא_שולמה*ההלוואה_תקינה,תשלום_חודשי,0), 0)</f>
        <v>5995.5052515275229</v>
      </c>
      <c r="F326" s="12">
        <f>IFERROR(IF(ההלוואה_לא_שולמה*ההלוואה_תקינה,קרן,0), 0)</f>
        <v>4648.9688702935164</v>
      </c>
      <c r="G326" s="12">
        <f>IFERROR(IF(ההלוואה_לא_שולמה*ההלוואה_תקינה,סכום_ריבית,0), 0)</f>
        <v>1346.5363812340061</v>
      </c>
      <c r="H326" s="12">
        <f>IFERROR(IF(ההלוואה_לא_שולמה*ההלוואה_תקינה,יתרת_סגירה,0), 0)</f>
        <v>264658.30737655237</v>
      </c>
    </row>
    <row r="327" spans="2:8" ht="20.100000000000001" customHeight="1" x14ac:dyDescent="0.2">
      <c r="B327" s="7">
        <f>IFERROR(IF(ההלוואה_לא_שולמה*ההלוואה_תקינה,מספר_תשלום,""), "")</f>
        <v>311</v>
      </c>
      <c r="C327" s="8">
        <f>IFERROR(IF(ההלוואה_לא_שולמה*ההלוואה_תקינה,תאריך_תשלום,תאריך_התחלה_של_הלוואה), תאריך_התחלה_של_הלוואה)</f>
        <v>9470</v>
      </c>
      <c r="D327" s="12">
        <f>IFERROR(IF(ההלוואה_לא_שולמה*ההלוואה_תקינה,ערך_הלוואה,""), "")</f>
        <v>264658.30737655237</v>
      </c>
      <c r="E327" s="12">
        <f>IFERROR(IF(ההלוואה_לא_שולמה*ההלוואה_תקינה,תשלום_חודשי,0), 0)</f>
        <v>5995.5052515275229</v>
      </c>
      <c r="F327" s="12">
        <f>IFERROR(IF(ההלוואה_לא_שולמה*ההלוואה_תקינה,קרן,0), 0)</f>
        <v>4672.2137146449841</v>
      </c>
      <c r="G327" s="12">
        <f>IFERROR(IF(ההלוואה_לא_שולמה*ההלוואה_תקינה,סכום_ריבית,0), 0)</f>
        <v>1323.2915368825386</v>
      </c>
      <c r="H327" s="12">
        <f>IFERROR(IF(ההלוואה_לא_שולמה*ההלוואה_תקינה,יתרת_סגירה,0), 0)</f>
        <v>259986.09366190806</v>
      </c>
    </row>
    <row r="328" spans="2:8" ht="20.100000000000001" customHeight="1" x14ac:dyDescent="0.2">
      <c r="B328" s="7">
        <f>IFERROR(IF(ההלוואה_לא_שולמה*ההלוואה_תקינה,מספר_תשלום,""), "")</f>
        <v>312</v>
      </c>
      <c r="C328" s="8">
        <f>IFERROR(IF(ההלוואה_לא_שולמה*ההלוואה_תקינה,תאריך_תשלום,תאריך_התחלה_של_הלוואה), תאריך_התחלה_של_הלוואה)</f>
        <v>9501</v>
      </c>
      <c r="D328" s="12">
        <f>IFERROR(IF(ההלוואה_לא_שולמה*ההלוואה_תקינה,ערך_הלוואה,""), "")</f>
        <v>259986.09366190806</v>
      </c>
      <c r="E328" s="12">
        <f>IFERROR(IF(ההלוואה_לא_שולמה*ההלוואה_תקינה,תשלום_חודשי,0), 0)</f>
        <v>5995.5052515275229</v>
      </c>
      <c r="F328" s="12">
        <f>IFERROR(IF(ההלוואה_לא_שולמה*ההלוואה_תקינה,קרן,0), 0)</f>
        <v>4695.5747832182096</v>
      </c>
      <c r="G328" s="12">
        <f>IFERROR(IF(ההלוואה_לא_שולמה*ההלוואה_תקינה,סכום_ריבית,0), 0)</f>
        <v>1299.9304683093137</v>
      </c>
      <c r="H328" s="12">
        <f>IFERROR(IF(ההלוואה_לא_שולמה*ההלוואה_תקינה,יתרת_סגירה,0), 0)</f>
        <v>255290.51887868904</v>
      </c>
    </row>
    <row r="329" spans="2:8" ht="20.100000000000001" customHeight="1" x14ac:dyDescent="0.2">
      <c r="B329" s="7">
        <f>IFERROR(IF(ההלוואה_לא_שולמה*ההלוואה_תקינה,מספר_תשלום,""), "")</f>
        <v>313</v>
      </c>
      <c r="C329" s="8">
        <f>IFERROR(IF(ההלוואה_לא_שולמה*ההלוואה_תקינה,תאריך_תשלום,תאריך_התחלה_של_הלוואה), תאריך_התחלה_של_הלוואה)</f>
        <v>9532</v>
      </c>
      <c r="D329" s="12">
        <f>IFERROR(IF(ההלוואה_לא_שולמה*ההלוואה_תקינה,ערך_הלוואה,""), "")</f>
        <v>255290.51887868904</v>
      </c>
      <c r="E329" s="12">
        <f>IFERROR(IF(ההלוואה_לא_שולמה*ההלוואה_תקינה,תשלום_חודשי,0), 0)</f>
        <v>5995.5052515275229</v>
      </c>
      <c r="F329" s="12">
        <f>IFERROR(IF(ההלוואה_לא_שולמה*ההלוואה_תקינה,קרן,0), 0)</f>
        <v>4719.0526571343007</v>
      </c>
      <c r="G329" s="12">
        <f>IFERROR(IF(ההלוואה_לא_שולמה*ההלוואה_תקינה,סכום_ריבית,0), 0)</f>
        <v>1276.4525943932226</v>
      </c>
      <c r="H329" s="12">
        <f>IFERROR(IF(ההלוואה_לא_שולמה*ההלוואה_תקינה,יתרת_סגירה,0), 0)</f>
        <v>250571.46622155607</v>
      </c>
    </row>
    <row r="330" spans="2:8" ht="20.100000000000001" customHeight="1" x14ac:dyDescent="0.2">
      <c r="B330" s="7">
        <f>IFERROR(IF(ההלוואה_לא_שולמה*ההלוואה_תקינה,מספר_תשלום,""), "")</f>
        <v>314</v>
      </c>
      <c r="C330" s="8">
        <f>IFERROR(IF(ההלוואה_לא_שולמה*ההלוואה_תקינה,תאריך_תשלום,תאריך_התחלה_של_הלוואה), תאריך_התחלה_של_הלוואה)</f>
        <v>9560</v>
      </c>
      <c r="D330" s="12">
        <f>IFERROR(IF(ההלוואה_לא_שולמה*ההלוואה_תקינה,ערך_הלוואה,""), "")</f>
        <v>250571.46622155607</v>
      </c>
      <c r="E330" s="12">
        <f>IFERROR(IF(ההלוואה_לא_שולמה*ההלוואה_תקינה,תשלום_חודשי,0), 0)</f>
        <v>5995.5052515275229</v>
      </c>
      <c r="F330" s="12">
        <f>IFERROR(IF(ההלוואה_לא_שולמה*ההלוואה_תקינה,קרן,0), 0)</f>
        <v>4742.6479204199723</v>
      </c>
      <c r="G330" s="12">
        <f>IFERROR(IF(ההלוואה_לא_שולמה*ההלוואה_תקינה,סכום_ריבית,0), 0)</f>
        <v>1252.8573311075511</v>
      </c>
      <c r="H330" s="12">
        <f>IFERROR(IF(ההלוואה_לא_שולמה*ההלוואה_תקינה,יתרת_סגירה,0), 0)</f>
        <v>245828.81830113567</v>
      </c>
    </row>
    <row r="331" spans="2:8" ht="20.100000000000001" customHeight="1" x14ac:dyDescent="0.2">
      <c r="B331" s="7">
        <f>IFERROR(IF(ההלוואה_לא_שולמה*ההלוואה_תקינה,מספר_תשלום,""), "")</f>
        <v>315</v>
      </c>
      <c r="C331" s="8">
        <f>IFERROR(IF(ההלוואה_לא_שולמה*ההלוואה_תקינה,תאריך_תשלום,תאריך_התחלה_של_הלוואה), תאריך_התחלה_של_הלוואה)</f>
        <v>9591</v>
      </c>
      <c r="D331" s="12">
        <f>IFERROR(IF(ההלוואה_לא_שולמה*ההלוואה_תקינה,ערך_הלוואה,""), "")</f>
        <v>245828.81830113567</v>
      </c>
      <c r="E331" s="12">
        <f>IFERROR(IF(ההלוואה_לא_שולמה*ההלוואה_תקינה,תשלום_חודשי,0), 0)</f>
        <v>5995.5052515275229</v>
      </c>
      <c r="F331" s="12">
        <f>IFERROR(IF(ההלוואה_לא_שולמה*ההלוואה_תקינה,קרן,0), 0)</f>
        <v>4766.361160022072</v>
      </c>
      <c r="G331" s="12">
        <f>IFERROR(IF(ההלוואה_לא_שולמה*ההלוואה_תקינה,סכום_ריבית,0), 0)</f>
        <v>1229.1440915054513</v>
      </c>
      <c r="H331" s="12">
        <f>IFERROR(IF(ההלוואה_לא_שולמה*ההלוואה_תקינה,יתרת_סגירה,0), 0)</f>
        <v>241062.4571411144</v>
      </c>
    </row>
    <row r="332" spans="2:8" ht="20.100000000000001" customHeight="1" x14ac:dyDescent="0.2">
      <c r="B332" s="7">
        <f>IFERROR(IF(ההלוואה_לא_שולמה*ההלוואה_תקינה,מספר_תשלום,""), "")</f>
        <v>316</v>
      </c>
      <c r="C332" s="8">
        <f>IFERROR(IF(ההלוואה_לא_שולמה*ההלוואה_תקינה,תאריך_תשלום,תאריך_התחלה_של_הלוואה), תאריך_התחלה_של_הלוואה)</f>
        <v>9621</v>
      </c>
      <c r="D332" s="12">
        <f>IFERROR(IF(ההלוואה_לא_שולמה*ההלוואה_תקינה,ערך_הלוואה,""), "")</f>
        <v>241062.4571411144</v>
      </c>
      <c r="E332" s="12">
        <f>IFERROR(IF(ההלוואה_לא_שולמה*ההלוואה_תקינה,תשלום_חודשי,0), 0)</f>
        <v>5995.5052515275229</v>
      </c>
      <c r="F332" s="12">
        <f>IFERROR(IF(ההלוואה_לא_שולמה*ההלוואה_תקינה,קרן,0), 0)</f>
        <v>4790.1929658221825</v>
      </c>
      <c r="G332" s="12">
        <f>IFERROR(IF(ההלוואה_לא_שולמה*ההלוואה_תקינה,סכום_ריבית,0), 0)</f>
        <v>1205.3122857053411</v>
      </c>
      <c r="H332" s="12">
        <f>IFERROR(IF(ההלוואה_לא_שולמה*ההלוואה_תקינה,יתרת_סגירה,0), 0)</f>
        <v>236272.26417529397</v>
      </c>
    </row>
    <row r="333" spans="2:8" ht="20.100000000000001" customHeight="1" x14ac:dyDescent="0.2">
      <c r="B333" s="7">
        <f>IFERROR(IF(ההלוואה_לא_שולמה*ההלוואה_תקינה,מספר_תשלום,""), "")</f>
        <v>317</v>
      </c>
      <c r="C333" s="8">
        <f>IFERROR(IF(ההלוואה_לא_שולמה*ההלוואה_תקינה,תאריך_תשלום,תאריך_התחלה_של_הלוואה), תאריך_התחלה_של_הלוואה)</f>
        <v>9652</v>
      </c>
      <c r="D333" s="12">
        <f>IFERROR(IF(ההלוואה_לא_שולמה*ההלוואה_תקינה,ערך_הלוואה,""), "")</f>
        <v>236272.26417529397</v>
      </c>
      <c r="E333" s="12">
        <f>IFERROR(IF(ההלוואה_לא_שולמה*ההלוואה_תקינה,תשלום_חודשי,0), 0)</f>
        <v>5995.5052515275229</v>
      </c>
      <c r="F333" s="12">
        <f>IFERROR(IF(ההלוואה_לא_שולמה*ההלוואה_תקינה,קרן,0), 0)</f>
        <v>4814.143930651293</v>
      </c>
      <c r="G333" s="12">
        <f>IFERROR(IF(ההלוואה_לא_שולמה*ההלוואה_תקינה,סכום_ריבית,0), 0)</f>
        <v>1181.3613208762301</v>
      </c>
      <c r="H333" s="12">
        <f>IFERROR(IF(ההלוואה_לא_שולמה*ההלוואה_תקינה,יתרת_סגירה,0), 0)</f>
        <v>231458.12024464179</v>
      </c>
    </row>
    <row r="334" spans="2:8" ht="20.100000000000001" customHeight="1" x14ac:dyDescent="0.2">
      <c r="B334" s="7">
        <f>IFERROR(IF(ההלוואה_לא_שולמה*ההלוואה_תקינה,מספר_תשלום,""), "")</f>
        <v>318</v>
      </c>
      <c r="C334" s="8">
        <f>IFERROR(IF(ההלוואה_לא_שולמה*ההלוואה_תקינה,תאריך_תשלום,תאריך_התחלה_של_הלוואה), תאריך_התחלה_של_הלוואה)</f>
        <v>9682</v>
      </c>
      <c r="D334" s="12">
        <f>IFERROR(IF(ההלוואה_לא_שולמה*ההלוואה_תקינה,ערך_הלוואה,""), "")</f>
        <v>231458.12024464179</v>
      </c>
      <c r="E334" s="12">
        <f>IFERROR(IF(ההלוואה_לא_שולמה*ההלוואה_תקינה,תשלום_חודשי,0), 0)</f>
        <v>5995.5052515275229</v>
      </c>
      <c r="F334" s="12">
        <f>IFERROR(IF(ההלוואה_לא_שולמה*ההלוואה_תקינה,קרן,0), 0)</f>
        <v>4838.2146503045497</v>
      </c>
      <c r="G334" s="12">
        <f>IFERROR(IF(ההלוואה_לא_שולמה*ההלוואה_תקינה,סכום_ריבית,0), 0)</f>
        <v>1157.2906012229737</v>
      </c>
      <c r="H334" s="12">
        <f>IFERROR(IF(ההלוואה_לא_שולמה*ההלוואה_תקינה,יתרת_סגירה,0), 0)</f>
        <v>226619.90559433773</v>
      </c>
    </row>
    <row r="335" spans="2:8" ht="20.100000000000001" customHeight="1" x14ac:dyDescent="0.2">
      <c r="B335" s="7">
        <f>IFERROR(IF(ההלוואה_לא_שולמה*ההלוואה_תקינה,מספר_תשלום,""), "")</f>
        <v>319</v>
      </c>
      <c r="C335" s="8">
        <f>IFERROR(IF(ההלוואה_לא_שולמה*ההלוואה_תקינה,תאריך_תשלום,תאריך_התחלה_של_הלוואה), תאריך_התחלה_של_הלוואה)</f>
        <v>9713</v>
      </c>
      <c r="D335" s="12">
        <f>IFERROR(IF(ההלוואה_לא_שולמה*ההלוואה_תקינה,ערך_הלוואה,""), "")</f>
        <v>226619.90559433773</v>
      </c>
      <c r="E335" s="12">
        <f>IFERROR(IF(ההלוואה_לא_שולמה*ההלוואה_תקינה,תשלום_חודשי,0), 0)</f>
        <v>5995.5052515275229</v>
      </c>
      <c r="F335" s="12">
        <f>IFERROR(IF(ההלוואה_לא_שולמה*ההלוואה_תקינה,קרן,0), 0)</f>
        <v>4862.4057235560722</v>
      </c>
      <c r="G335" s="12">
        <f>IFERROR(IF(ההלוואה_לא_שולמה*ההלוואה_תקינה,סכום_ריבית,0), 0)</f>
        <v>1133.0995279714509</v>
      </c>
      <c r="H335" s="12">
        <f>IFERROR(IF(ההלוואה_לא_שולמה*ההלוואה_תקינה,יתרת_סגירה,0), 0)</f>
        <v>221757.49987078179</v>
      </c>
    </row>
    <row r="336" spans="2:8" ht="20.100000000000001" customHeight="1" x14ac:dyDescent="0.2">
      <c r="B336" s="7">
        <f>IFERROR(IF(ההלוואה_לא_שולמה*ההלוואה_תקינה,מספר_תשלום,""), "")</f>
        <v>320</v>
      </c>
      <c r="C336" s="8">
        <f>IFERROR(IF(ההלוואה_לא_שולמה*ההלוואה_תקינה,תאריך_תשלום,תאריך_התחלה_של_הלוואה), תאריך_התחלה_של_הלוואה)</f>
        <v>9744</v>
      </c>
      <c r="D336" s="12">
        <f>IFERROR(IF(ההלוואה_לא_שולמה*ההלוואה_תקינה,ערך_הלוואה,""), "")</f>
        <v>221757.49987078179</v>
      </c>
      <c r="E336" s="12">
        <f>IFERROR(IF(ההלוואה_לא_שולמה*ההלוואה_תקינה,תשלום_חודשי,0), 0)</f>
        <v>5995.5052515275229</v>
      </c>
      <c r="F336" s="12">
        <f>IFERROR(IF(ההלוואה_לא_שולמה*ההלוואה_תקינה,קרן,0), 0)</f>
        <v>4886.7177521738531</v>
      </c>
      <c r="G336" s="12">
        <f>IFERROR(IF(ההלוואה_לא_שולמה*ההלוואה_תקינה,סכום_ריבית,0), 0)</f>
        <v>1108.7874993536705</v>
      </c>
      <c r="H336" s="12">
        <f>IFERROR(IF(ההלוואה_לא_שולמה*ההלוואה_תקינה,יתרת_סגירה,0), 0)</f>
        <v>216870.78211860824</v>
      </c>
    </row>
    <row r="337" spans="2:8" ht="20.100000000000001" customHeight="1" x14ac:dyDescent="0.2">
      <c r="B337" s="7">
        <f>IFERROR(IF(ההלוואה_לא_שולמה*ההלוואה_תקינה,מספר_תשלום,""), "")</f>
        <v>321</v>
      </c>
      <c r="C337" s="8">
        <f>IFERROR(IF(ההלוואה_לא_שולמה*ההלוואה_תקינה,תאריך_תשלום,תאריך_התחלה_של_הלוואה), תאריך_התחלה_של_הלוואה)</f>
        <v>9774</v>
      </c>
      <c r="D337" s="12">
        <f>IFERROR(IF(ההלוואה_לא_שולמה*ההלוואה_תקינה,ערך_הלוואה,""), "")</f>
        <v>216870.78211860824</v>
      </c>
      <c r="E337" s="12">
        <f>IFERROR(IF(ההלוואה_לא_שולמה*ההלוואה_תקינה,תשלום_חודשי,0), 0)</f>
        <v>5995.5052515275229</v>
      </c>
      <c r="F337" s="12">
        <f>IFERROR(IF(ההלוואה_לא_שולמה*ההלוואה_תקינה,קרן,0), 0)</f>
        <v>4911.1513409347217</v>
      </c>
      <c r="G337" s="12">
        <f>IFERROR(IF(ההלוואה_לא_שולמה*ההלוואה_תקינה,סכום_ריבית,0), 0)</f>
        <v>1084.353910592801</v>
      </c>
      <c r="H337" s="12">
        <f>IFERROR(IF(ההלוואה_לא_שולמה*ההלוואה_תקינה,יתרת_סגירה,0), 0)</f>
        <v>211959.6307776738</v>
      </c>
    </row>
    <row r="338" spans="2:8" ht="20.100000000000001" customHeight="1" x14ac:dyDescent="0.2">
      <c r="B338" s="7">
        <f>IFERROR(IF(ההלוואה_לא_שולמה*ההלוואה_תקינה,מספר_תשלום,""), "")</f>
        <v>322</v>
      </c>
      <c r="C338" s="8">
        <f>IFERROR(IF(ההלוואה_לא_שולמה*ההלוואה_תקינה,תאריך_תשלום,תאריך_התחלה_של_הלוואה), תאריך_התחלה_של_הלוואה)</f>
        <v>9805</v>
      </c>
      <c r="D338" s="12">
        <f>IFERROR(IF(ההלוואה_לא_שולמה*ההלוואה_תקינה,ערך_הלוואה,""), "")</f>
        <v>211959.6307776738</v>
      </c>
      <c r="E338" s="12">
        <f>IFERROR(IF(ההלוואה_לא_שולמה*ההלוואה_תקינה,תשלום_חודשי,0), 0)</f>
        <v>5995.5052515275229</v>
      </c>
      <c r="F338" s="12">
        <f>IFERROR(IF(ההלוואה_לא_שולמה*ההלוואה_תקינה,קרן,0), 0)</f>
        <v>4935.7070976393952</v>
      </c>
      <c r="G338" s="12">
        <f>IFERROR(IF(ההלוואה_לא_שולמה*ההלוואה_תקינה,סכום_ריבית,0), 0)</f>
        <v>1059.7981538881274</v>
      </c>
      <c r="H338" s="12">
        <f>IFERROR(IF(ההלוואה_לא_שולמה*ההלוואה_תקינה,יתרת_סגירה,0), 0)</f>
        <v>207023.9236800354</v>
      </c>
    </row>
    <row r="339" spans="2:8" ht="20.100000000000001" customHeight="1" x14ac:dyDescent="0.2">
      <c r="B339" s="7">
        <f>IFERROR(IF(ההלוואה_לא_שולמה*ההלוואה_תקינה,מספר_תשלום,""), "")</f>
        <v>323</v>
      </c>
      <c r="C339" s="8">
        <f>IFERROR(IF(ההלוואה_לא_שולמה*ההלוואה_תקינה,תאריך_תשלום,תאריך_התחלה_של_הלוואה), תאריך_התחלה_של_הלוואה)</f>
        <v>9835</v>
      </c>
      <c r="D339" s="12">
        <f>IFERROR(IF(ההלוואה_לא_שולמה*ההלוואה_תקינה,ערך_הלוואה,""), "")</f>
        <v>207023.9236800354</v>
      </c>
      <c r="E339" s="12">
        <f>IFERROR(IF(ההלוואה_לא_שולמה*ההלוואה_תקינה,תשלום_חודשי,0), 0)</f>
        <v>5995.5052515275229</v>
      </c>
      <c r="F339" s="12">
        <f>IFERROR(IF(ההלוואה_לא_שולמה*ההלוואה_תקינה,קרן,0), 0)</f>
        <v>4960.3856331275929</v>
      </c>
      <c r="G339" s="12">
        <f>IFERROR(IF(ההלוואה_לא_שולמה*ההלוואה_תקינה,סכום_ריבית,0), 0)</f>
        <v>1035.1196183999305</v>
      </c>
      <c r="H339" s="12">
        <f>IFERROR(IF(ההלוואה_לא_שולמה*ההלוואה_תקינה,יתרת_סגירה,0), 0)</f>
        <v>202063.53804690856</v>
      </c>
    </row>
    <row r="340" spans="2:8" ht="20.100000000000001" customHeight="1" x14ac:dyDescent="0.2">
      <c r="B340" s="7">
        <f>IFERROR(IF(ההלוואה_לא_שולמה*ההלוואה_תקינה,מספר_תשלום,""), "")</f>
        <v>324</v>
      </c>
      <c r="C340" s="8">
        <f>IFERROR(IF(ההלוואה_לא_שולמה*ההלוואה_תקינה,תאריך_תשלום,תאריך_התחלה_של_הלוואה), תאריך_התחלה_של_הלוואה)</f>
        <v>9866</v>
      </c>
      <c r="D340" s="12">
        <f>IFERROR(IF(ההלוואה_לא_שולמה*ההלוואה_תקינה,ערך_הלוואה,""), "")</f>
        <v>202063.53804690856</v>
      </c>
      <c r="E340" s="12">
        <f>IFERROR(IF(ההלוואה_לא_שולמה*ההלוואה_תקינה,תשלום_חודשי,0), 0)</f>
        <v>5995.5052515275229</v>
      </c>
      <c r="F340" s="12">
        <f>IFERROR(IF(ההלוואה_לא_שולמה*ההלוואה_תקינה,קרן,0), 0)</f>
        <v>4985.1875612932308</v>
      </c>
      <c r="G340" s="12">
        <f>IFERROR(IF(ההלוואה_לא_שולמה*ההלוואה_תקינה,סכום_ריבית,0), 0)</f>
        <v>1010.3176902342925</v>
      </c>
      <c r="H340" s="12">
        <f>IFERROR(IF(ההלוואה_לא_שולמה*ההלוואה_תקינה,יתרת_סגירה,0), 0)</f>
        <v>197078.35048561543</v>
      </c>
    </row>
    <row r="341" spans="2:8" ht="20.100000000000001" customHeight="1" x14ac:dyDescent="0.2">
      <c r="B341" s="7">
        <f>IFERROR(IF(ההלוואה_לא_שולמה*ההלוואה_תקינה,מספר_תשלום,""), "")</f>
        <v>325</v>
      </c>
      <c r="C341" s="8">
        <f>IFERROR(IF(ההלוואה_לא_שולמה*ההלוואה_תקינה,תאריך_תשלום,תאריך_התחלה_של_הלוואה), תאריך_התחלה_של_הלוואה)</f>
        <v>9897</v>
      </c>
      <c r="D341" s="12">
        <f>IFERROR(IF(ההלוואה_לא_שולמה*ההלוואה_תקינה,ערך_הלוואה,""), "")</f>
        <v>197078.35048561543</v>
      </c>
      <c r="E341" s="12">
        <f>IFERROR(IF(ההלוואה_לא_שולמה*ההלוואה_תקינה,תשלום_חודשי,0), 0)</f>
        <v>5995.5052515275229</v>
      </c>
      <c r="F341" s="12">
        <f>IFERROR(IF(ההלוואה_לא_שולמה*ההלוואה_תקינה,קרן,0), 0)</f>
        <v>5010.113499099697</v>
      </c>
      <c r="G341" s="12">
        <f>IFERROR(IF(ההלוואה_לא_שולמה*ההלוואה_תקינה,סכום_ריבית,0), 0)</f>
        <v>985.39175242782642</v>
      </c>
      <c r="H341" s="12">
        <f>IFERROR(IF(ההלוואה_לא_שולמה*ההלוואה_תקינה,יתרת_סגירה,0), 0)</f>
        <v>192068.23698651697</v>
      </c>
    </row>
    <row r="342" spans="2:8" ht="20.100000000000001" customHeight="1" x14ac:dyDescent="0.2">
      <c r="B342" s="7">
        <f>IFERROR(IF(ההלוואה_לא_שולמה*ההלוואה_תקינה,מספר_תשלום,""), "")</f>
        <v>326</v>
      </c>
      <c r="C342" s="8">
        <f>IFERROR(IF(ההלוואה_לא_שולמה*ההלוואה_תקינה,תאריך_תשלום,תאריך_התחלה_של_הלוואה), תאריך_התחלה_של_הלוואה)</f>
        <v>9925</v>
      </c>
      <c r="D342" s="12">
        <f>IFERROR(IF(ההלוואה_לא_שולמה*ההלוואה_תקינה,ערך_הלוואה,""), "")</f>
        <v>192068.23698651697</v>
      </c>
      <c r="E342" s="12">
        <f>IFERROR(IF(ההלוואה_לא_שולמה*ההלוואה_תקינה,תשלום_חודשי,0), 0)</f>
        <v>5995.5052515275229</v>
      </c>
      <c r="F342" s="12">
        <f>IFERROR(IF(ההלוואה_לא_שולמה*ההלוואה_תקינה,קרן,0), 0)</f>
        <v>5035.1640665951954</v>
      </c>
      <c r="G342" s="12">
        <f>IFERROR(IF(ההלוואה_לא_שולמה*ההלוואה_תקינה,סכום_ריבית,0), 0)</f>
        <v>960.34118493232802</v>
      </c>
      <c r="H342" s="12">
        <f>IFERROR(IF(ההלוואה_לא_שולמה*ההלוואה_תקינה,יתרת_סגירה,0), 0)</f>
        <v>187033.07291992102</v>
      </c>
    </row>
    <row r="343" spans="2:8" ht="20.100000000000001" customHeight="1" x14ac:dyDescent="0.2">
      <c r="B343" s="7">
        <f>IFERROR(IF(ההלוואה_לא_שולמה*ההלוואה_תקינה,מספר_תשלום,""), "")</f>
        <v>327</v>
      </c>
      <c r="C343" s="8">
        <f>IFERROR(IF(ההלוואה_לא_שולמה*ההלוואה_תקינה,תאריך_תשלום,תאריך_התחלה_של_הלוואה), תאריך_התחלה_של_הלוואה)</f>
        <v>9956</v>
      </c>
      <c r="D343" s="12">
        <f>IFERROR(IF(ההלוואה_לא_שולמה*ההלוואה_תקינה,ערך_הלוואה,""), "")</f>
        <v>187033.07291992102</v>
      </c>
      <c r="E343" s="12">
        <f>IFERROR(IF(ההלוואה_לא_שולמה*ההלוואה_תקינה,תשלום_חודשי,0), 0)</f>
        <v>5995.5052515275229</v>
      </c>
      <c r="F343" s="12">
        <f>IFERROR(IF(ההלוואה_לא_שולמה*ההלוואה_תקינה,קרן,0), 0)</f>
        <v>5060.3398869281709</v>
      </c>
      <c r="G343" s="12">
        <f>IFERROR(IF(ההלוואה_לא_שולמה*ההלוואה_תקינה,סכום_ריבית,0), 0)</f>
        <v>935.16536459935196</v>
      </c>
      <c r="H343" s="12">
        <f>IFERROR(IF(ההלוואה_לא_שולמה*ההלוואה_תקינה,יתרת_סגירה,0), 0)</f>
        <v>181972.73303299397</v>
      </c>
    </row>
    <row r="344" spans="2:8" ht="20.100000000000001" customHeight="1" x14ac:dyDescent="0.2">
      <c r="B344" s="7">
        <f>IFERROR(IF(ההלוואה_לא_שולמה*ההלוואה_תקינה,מספר_תשלום,""), "")</f>
        <v>328</v>
      </c>
      <c r="C344" s="8">
        <f>IFERROR(IF(ההלוואה_לא_שולמה*ההלוואה_תקינה,תאריך_תשלום,תאריך_התחלה_של_הלוואה), תאריך_התחלה_של_הלוואה)</f>
        <v>9986</v>
      </c>
      <c r="D344" s="12">
        <f>IFERROR(IF(ההלוואה_לא_שולמה*ההלוואה_תקינה,ערך_הלוואה,""), "")</f>
        <v>181972.73303299397</v>
      </c>
      <c r="E344" s="12">
        <f>IFERROR(IF(ההלוואה_לא_שולמה*ההלוואה_תקינה,תשלום_חודשי,0), 0)</f>
        <v>5995.5052515275229</v>
      </c>
      <c r="F344" s="12">
        <f>IFERROR(IF(ההלוואה_לא_שולמה*ההלוואה_תקינה,קרן,0), 0)</f>
        <v>5085.6415863628126</v>
      </c>
      <c r="G344" s="12">
        <f>IFERROR(IF(ההלוואה_לא_שולמה*ההלוואה_תקינה,סכום_ריבית,0), 0)</f>
        <v>909.86366516471116</v>
      </c>
      <c r="H344" s="12">
        <f>IFERROR(IF(ההלוואה_לא_שולמה*ההלוואה_תקינה,יתרת_סגירה,0), 0)</f>
        <v>176887.09144663159</v>
      </c>
    </row>
    <row r="345" spans="2:8" ht="20.100000000000001" customHeight="1" x14ac:dyDescent="0.2">
      <c r="B345" s="7">
        <f>IFERROR(IF(ההלוואה_לא_שולמה*ההלוואה_תקינה,מספר_תשלום,""), "")</f>
        <v>329</v>
      </c>
      <c r="C345" s="8">
        <f>IFERROR(IF(ההלוואה_לא_שולמה*ההלוואה_תקינה,תאריך_תשלום,תאריך_התחלה_של_הלוואה), תאריך_התחלה_של_הלוואה)</f>
        <v>10017</v>
      </c>
      <c r="D345" s="12">
        <f>IFERROR(IF(ההלוואה_לא_שולמה*ההלוואה_תקינה,ערך_הלוואה,""), "")</f>
        <v>176887.09144663159</v>
      </c>
      <c r="E345" s="12">
        <f>IFERROR(IF(ההלוואה_לא_שולמה*ההלוואה_תקינה,תשלום_חודשי,0), 0)</f>
        <v>5995.5052515275229</v>
      </c>
      <c r="F345" s="12">
        <f>IFERROR(IF(ההלוואה_לא_שולמה*ההלוואה_תקינה,קרן,0), 0)</f>
        <v>5111.0697942946263</v>
      </c>
      <c r="G345" s="12">
        <f>IFERROR(IF(ההלוואה_לא_שולמה*ההלוואה_תקינה,סכום_ריבית,0), 0)</f>
        <v>884.43545723289685</v>
      </c>
      <c r="H345" s="12">
        <f>IFERROR(IF(ההלוואה_לא_שולמה*ההלוואה_תקינה,יתרת_סגירה,0), 0)</f>
        <v>171776.02165233716</v>
      </c>
    </row>
    <row r="346" spans="2:8" ht="20.100000000000001" customHeight="1" x14ac:dyDescent="0.2">
      <c r="B346" s="7">
        <f>IFERROR(IF(ההלוואה_לא_שולמה*ההלוואה_תקינה,מספר_תשלום,""), "")</f>
        <v>330</v>
      </c>
      <c r="C346" s="8">
        <f>IFERROR(IF(ההלוואה_לא_שולמה*ההלוואה_תקינה,תאריך_תשלום,תאריך_התחלה_של_הלוואה), תאריך_התחלה_של_הלוואה)</f>
        <v>10047</v>
      </c>
      <c r="D346" s="12">
        <f>IFERROR(IF(ההלוואה_לא_שולמה*ההלוואה_תקינה,ערך_הלוואה,""), "")</f>
        <v>171776.02165233716</v>
      </c>
      <c r="E346" s="12">
        <f>IFERROR(IF(ההלוואה_לא_שולמה*ההלוואה_תקינה,תשלום_חודשי,0), 0)</f>
        <v>5995.5052515275229</v>
      </c>
      <c r="F346" s="12">
        <f>IFERROR(IF(ההלוואה_לא_שולמה*ההלוואה_תקינה,קרן,0), 0)</f>
        <v>5136.6251432660993</v>
      </c>
      <c r="G346" s="12">
        <f>IFERROR(IF(ההלוואה_לא_שולמה*ההלוואה_תקינה,סכום_ריבית,0), 0)</f>
        <v>858.88010826142386</v>
      </c>
      <c r="H346" s="12">
        <f>IFERROR(IF(ההלוואה_לא_שולמה*ההלוואה_תקינה,יתרת_סגירה,0), 0)</f>
        <v>166639.39650907181</v>
      </c>
    </row>
    <row r="347" spans="2:8" ht="20.100000000000001" customHeight="1" x14ac:dyDescent="0.2">
      <c r="B347" s="7">
        <f>IFERROR(IF(ההלוואה_לא_שולמה*ההלוואה_תקינה,מספר_תשלום,""), "")</f>
        <v>331</v>
      </c>
      <c r="C347" s="8">
        <f>IFERROR(IF(ההלוואה_לא_שולמה*ההלוואה_תקינה,תאריך_תשלום,תאריך_התחלה_של_הלוואה), תאריך_התחלה_של_הלוואה)</f>
        <v>10078</v>
      </c>
      <c r="D347" s="12">
        <f>IFERROR(IF(ההלוואה_לא_שולמה*ההלוואה_תקינה,ערך_הלוואה,""), "")</f>
        <v>166639.39650907181</v>
      </c>
      <c r="E347" s="12">
        <f>IFERROR(IF(ההלוואה_לא_שולמה*ההלוואה_תקינה,תשלום_חודשי,0), 0)</f>
        <v>5995.5052515275229</v>
      </c>
      <c r="F347" s="12">
        <f>IFERROR(IF(ההלוואה_לא_שולמה*ההלוואה_תקינה,קרן,0), 0)</f>
        <v>5162.3082689824296</v>
      </c>
      <c r="G347" s="12">
        <f>IFERROR(IF(ההלוואה_לא_שולמה*ההלוואה_תקינה,סכום_ריבית,0), 0)</f>
        <v>833.19698254509353</v>
      </c>
      <c r="H347" s="12">
        <f>IFERROR(IF(ההלוואה_לא_שולמה*ההלוואה_תקינה,יתרת_סגירה,0), 0)</f>
        <v>161477.08824008983</v>
      </c>
    </row>
    <row r="348" spans="2:8" ht="20.100000000000001" customHeight="1" x14ac:dyDescent="0.2">
      <c r="B348" s="7">
        <f>IFERROR(IF(ההלוואה_לא_שולמה*ההלוואה_תקינה,מספר_תשלום,""), "")</f>
        <v>332</v>
      </c>
      <c r="C348" s="8">
        <f>IFERROR(IF(ההלוואה_לא_שולמה*ההלוואה_תקינה,תאריך_תשלום,תאריך_התחלה_של_הלוואה), תאריך_התחלה_של_הלוואה)</f>
        <v>10109</v>
      </c>
      <c r="D348" s="12">
        <f>IFERROR(IF(ההלוואה_לא_שולמה*ההלוואה_תקינה,ערך_הלוואה,""), "")</f>
        <v>161477.08824008983</v>
      </c>
      <c r="E348" s="12">
        <f>IFERROR(IF(ההלוואה_לא_שולמה*ההלוואה_תקינה,תשלום_חודשי,0), 0)</f>
        <v>5995.5052515275229</v>
      </c>
      <c r="F348" s="12">
        <f>IFERROR(IF(ההלוואה_לא_שולמה*ההלוואה_תקינה,קרן,0), 0)</f>
        <v>5188.1198103273418</v>
      </c>
      <c r="G348" s="12">
        <f>IFERROR(IF(ההלוואה_לא_שולמה*ההלוואה_תקינה,סכום_ריבית,0), 0)</f>
        <v>807.38544120018128</v>
      </c>
      <c r="H348" s="12">
        <f>IFERROR(IF(ההלוואה_לא_שולמה*ההלוואה_תקינה,יתרת_סגירה,0), 0)</f>
        <v>156288.96842976194</v>
      </c>
    </row>
    <row r="349" spans="2:8" ht="20.100000000000001" customHeight="1" x14ac:dyDescent="0.2">
      <c r="B349" s="7">
        <f>IFERROR(IF(ההלוואה_לא_שולמה*ההלוואה_תקינה,מספר_תשלום,""), "")</f>
        <v>333</v>
      </c>
      <c r="C349" s="8">
        <f>IFERROR(IF(ההלוואה_לא_שולמה*ההלוואה_תקינה,תאריך_תשלום,תאריך_התחלה_של_הלוואה), תאריך_התחלה_של_הלוואה)</f>
        <v>10139</v>
      </c>
      <c r="D349" s="12">
        <f>IFERROR(IF(ההלוואה_לא_שולמה*ההלוואה_תקינה,ערך_הלוואה,""), "")</f>
        <v>156288.96842976194</v>
      </c>
      <c r="E349" s="12">
        <f>IFERROR(IF(ההלוואה_לא_שולמה*ההלוואה_תקינה,תשלום_חודשי,0), 0)</f>
        <v>5995.5052515275229</v>
      </c>
      <c r="F349" s="12">
        <f>IFERROR(IF(ההלוואה_לא_שולמה*ההלוואה_תקינה,קרן,0), 0)</f>
        <v>5214.0604093789789</v>
      </c>
      <c r="G349" s="12">
        <f>IFERROR(IF(ההלוואה_לא_שולמה*ההלוואה_תקינה,סכום_ריבית,0), 0)</f>
        <v>781.44484214854447</v>
      </c>
      <c r="H349" s="12">
        <f>IFERROR(IF(ההלוואה_לא_שולמה*ההלוואה_תקינה,יתרת_סגירה,0), 0)</f>
        <v>151074.90802038461</v>
      </c>
    </row>
    <row r="350" spans="2:8" ht="20.100000000000001" customHeight="1" x14ac:dyDescent="0.2">
      <c r="B350" s="7">
        <f>IFERROR(IF(ההלוואה_לא_שולמה*ההלוואה_תקינה,מספר_תשלום,""), "")</f>
        <v>334</v>
      </c>
      <c r="C350" s="8">
        <f>IFERROR(IF(ההלוואה_לא_שולמה*ההלוואה_תקינה,תאריך_תשלום,תאריך_התחלה_של_הלוואה), תאריך_התחלה_של_הלוואה)</f>
        <v>10170</v>
      </c>
      <c r="D350" s="12">
        <f>IFERROR(IF(ההלוואה_לא_שולמה*ההלוואה_תקינה,ערך_הלוואה,""), "")</f>
        <v>151074.90802038461</v>
      </c>
      <c r="E350" s="12">
        <f>IFERROR(IF(ההלוואה_לא_שולמה*ההלוואה_תקינה,תשלום_חודשי,0), 0)</f>
        <v>5995.5052515275229</v>
      </c>
      <c r="F350" s="12">
        <f>IFERROR(IF(ההלוואה_לא_שולמה*ההלוואה_תקינה,קרן,0), 0)</f>
        <v>5240.1307114258734</v>
      </c>
      <c r="G350" s="12">
        <f>IFERROR(IF(ההלוואה_לא_שולמה*ההלוואה_תקינה,סכום_ריבית,0), 0)</f>
        <v>755.37454010164947</v>
      </c>
      <c r="H350" s="12">
        <f>IFERROR(IF(ההלוואה_לא_שולמה*ההלוואה_תקינה,יתרת_סגירה,0), 0)</f>
        <v>145834.77730895765</v>
      </c>
    </row>
    <row r="351" spans="2:8" ht="20.100000000000001" customHeight="1" x14ac:dyDescent="0.2">
      <c r="B351" s="7">
        <f>IFERROR(IF(ההלוואה_לא_שולמה*ההלוואה_תקינה,מספר_תשלום,""), "")</f>
        <v>335</v>
      </c>
      <c r="C351" s="8">
        <f>IFERROR(IF(ההלוואה_לא_שולמה*ההלוואה_תקינה,תאריך_תשלום,תאריך_התחלה_של_הלוואה), תאריך_התחלה_של_הלוואה)</f>
        <v>10200</v>
      </c>
      <c r="D351" s="12">
        <f>IFERROR(IF(ההלוואה_לא_שולמה*ההלוואה_תקינה,ערך_הלוואה,""), "")</f>
        <v>145834.77730895765</v>
      </c>
      <c r="E351" s="12">
        <f>IFERROR(IF(ההלוואה_לא_שולמה*ההלוואה_תקינה,תשלום_חודשי,0), 0)</f>
        <v>5995.5052515275229</v>
      </c>
      <c r="F351" s="12">
        <f>IFERROR(IF(ההלוואה_לא_שולמה*ההלוואה_תקינה,קרן,0), 0)</f>
        <v>5266.3313649830025</v>
      </c>
      <c r="G351" s="12">
        <f>IFERROR(IF(ההלוואה_לא_שולמה*ההלוואה_תקינה,סכום_ריבית,0), 0)</f>
        <v>729.17388654452009</v>
      </c>
      <c r="H351" s="12">
        <f>IFERROR(IF(ההלוואה_לא_שולמה*ההלוואה_תקינה,יתרת_סגירה,0), 0)</f>
        <v>140568.44594397582</v>
      </c>
    </row>
    <row r="352" spans="2:8" ht="20.100000000000001" customHeight="1" x14ac:dyDescent="0.2">
      <c r="B352" s="7">
        <f>IFERROR(IF(ההלוואה_לא_שולמה*ההלוואה_תקינה,מספר_תשלום,""), "")</f>
        <v>336</v>
      </c>
      <c r="C352" s="8">
        <f>IFERROR(IF(ההלוואה_לא_שולמה*ההלוואה_תקינה,תאריך_תשלום,תאריך_התחלה_של_הלוואה), תאריך_התחלה_של_הלוואה)</f>
        <v>10231</v>
      </c>
      <c r="D352" s="12">
        <f>IFERROR(IF(ההלוואה_לא_שולמה*ההלוואה_תקינה,ערך_הלוואה,""), "")</f>
        <v>140568.44594397582</v>
      </c>
      <c r="E352" s="12">
        <f>IFERROR(IF(ההלוואה_לא_שולמה*ההלוואה_תקינה,תשלום_חודשי,0), 0)</f>
        <v>5995.5052515275229</v>
      </c>
      <c r="F352" s="12">
        <f>IFERROR(IF(ההלוואה_לא_שולמה*ההלוואה_תקינה,קרן,0), 0)</f>
        <v>5292.6630218079172</v>
      </c>
      <c r="G352" s="12">
        <f>IFERROR(IF(ההלוואה_לא_שולמה*ההלוואה_תקינה,סכום_ריבית,0), 0)</f>
        <v>702.84222971960526</v>
      </c>
      <c r="H352" s="12">
        <f>IFERROR(IF(ההלוואה_לא_שולמה*ההלוואה_תקינה,יתרת_סגירה,0), 0)</f>
        <v>135275.78292216826</v>
      </c>
    </row>
    <row r="353" spans="2:8" ht="20.100000000000001" customHeight="1" x14ac:dyDescent="0.2">
      <c r="B353" s="7">
        <f>IFERROR(IF(ההלוואה_לא_שולמה*ההלוואה_תקינה,מספר_תשלום,""), "")</f>
        <v>337</v>
      </c>
      <c r="C353" s="8">
        <f>IFERROR(IF(ההלוואה_לא_שולמה*ההלוואה_תקינה,תאריך_תשלום,תאריך_התחלה_של_הלוואה), תאריך_התחלה_של_הלוואה)</f>
        <v>10262</v>
      </c>
      <c r="D353" s="12">
        <f>IFERROR(IF(ההלוואה_לא_שולמה*ההלוואה_תקינה,ערך_הלוואה,""), "")</f>
        <v>135275.78292216826</v>
      </c>
      <c r="E353" s="12">
        <f>IFERROR(IF(ההלוואה_לא_שולמה*ההלוואה_תקינה,תשלום_חודשי,0), 0)</f>
        <v>5995.5052515275229</v>
      </c>
      <c r="F353" s="12">
        <f>IFERROR(IF(ההלוואה_לא_שולמה*ההלוואה_תקינה,קרן,0), 0)</f>
        <v>5319.1263369169574</v>
      </c>
      <c r="G353" s="12">
        <f>IFERROR(IF(ההלוואה_לא_שולמה*ההלוואה_תקינה,סכום_ריבית,0), 0)</f>
        <v>676.37891461056574</v>
      </c>
      <c r="H353" s="12">
        <f>IFERROR(IF(ההלוואה_לא_שולמה*ההלוואה_תקינה,יתרת_סגירה,0), 0)</f>
        <v>129956.65658525191</v>
      </c>
    </row>
    <row r="354" spans="2:8" ht="20.100000000000001" customHeight="1" x14ac:dyDescent="0.2">
      <c r="B354" s="7">
        <f>IFERROR(IF(ההלוואה_לא_שולמה*ההלוואה_תקינה,מספר_תשלום,""), "")</f>
        <v>338</v>
      </c>
      <c r="C354" s="8">
        <f>IFERROR(IF(ההלוואה_לא_שולמה*ההלוואה_תקינה,תאריך_תשלום,תאריך_התחלה_של_הלוואה), תאריך_התחלה_של_הלוואה)</f>
        <v>10291</v>
      </c>
      <c r="D354" s="12">
        <f>IFERROR(IF(ההלוואה_לא_שולמה*ההלוואה_תקינה,ערך_הלוואה,""), "")</f>
        <v>129956.65658525191</v>
      </c>
      <c r="E354" s="12">
        <f>IFERROR(IF(ההלוואה_לא_שולמה*ההלוואה_תקינה,תשלום_חודשי,0), 0)</f>
        <v>5995.5052515275229</v>
      </c>
      <c r="F354" s="12">
        <f>IFERROR(IF(ההלוואה_לא_שולמה*ההלוואה_תקינה,קרן,0), 0)</f>
        <v>5345.7219686015414</v>
      </c>
      <c r="G354" s="12">
        <f>IFERROR(IF(ההלוואה_לא_שולמה*ההלוואה_תקינה,סכום_ריבית,0), 0)</f>
        <v>649.78328292598076</v>
      </c>
      <c r="H354" s="12">
        <f>IFERROR(IF(ההלוואה_לא_שולמה*ההלוואה_תקינה,יתרת_סגירה,0), 0)</f>
        <v>124610.93461665139</v>
      </c>
    </row>
    <row r="355" spans="2:8" ht="20.100000000000001" customHeight="1" x14ac:dyDescent="0.2">
      <c r="B355" s="7">
        <f>IFERROR(IF(ההלוואה_לא_שולמה*ההלוואה_תקינה,מספר_תשלום,""), "")</f>
        <v>339</v>
      </c>
      <c r="C355" s="8">
        <f>IFERROR(IF(ההלוואה_לא_שולמה*ההלוואה_תקינה,תאריך_תשלום,תאריך_התחלה_של_הלוואה), תאריך_התחלה_של_הלוואה)</f>
        <v>10322</v>
      </c>
      <c r="D355" s="12">
        <f>IFERROR(IF(ההלוואה_לא_שולמה*ההלוואה_תקינה,ערך_הלוואה,""), "")</f>
        <v>124610.93461665139</v>
      </c>
      <c r="E355" s="12">
        <f>IFERROR(IF(ההלוואה_לא_שולמה*ההלוואה_תקינה,תשלום_חודשי,0), 0)</f>
        <v>5995.5052515275229</v>
      </c>
      <c r="F355" s="12">
        <f>IFERROR(IF(ההלוואה_לא_שולמה*ההלוואה_תקינה,קרן,0), 0)</f>
        <v>5372.45057844455</v>
      </c>
      <c r="G355" s="12">
        <f>IFERROR(IF(ההלוואה_לא_שולמה*ההלוואה_תקינה,סכום_ריבית,0), 0)</f>
        <v>623.05467308297307</v>
      </c>
      <c r="H355" s="12">
        <f>IFERROR(IF(ההלוואה_לא_שולמה*ההלוואה_תקינה,יתרת_סגירה,0), 0)</f>
        <v>119238.48403820675</v>
      </c>
    </row>
    <row r="356" spans="2:8" ht="20.100000000000001" customHeight="1" x14ac:dyDescent="0.2">
      <c r="B356" s="7">
        <f>IFERROR(IF(ההלוואה_לא_שולמה*ההלוואה_תקינה,מספר_תשלום,""), "")</f>
        <v>340</v>
      </c>
      <c r="C356" s="8">
        <f>IFERROR(IF(ההלוואה_לא_שולמה*ההלוואה_תקינה,תאריך_תשלום,תאריך_התחלה_של_הלוואה), תאריך_התחלה_של_הלוואה)</f>
        <v>10352</v>
      </c>
      <c r="D356" s="12">
        <f>IFERROR(IF(ההלוואה_לא_שולמה*ההלוואה_תקינה,ערך_הלוואה,""), "")</f>
        <v>119238.48403820675</v>
      </c>
      <c r="E356" s="12">
        <f>IFERROR(IF(ההלוואה_לא_שולמה*ההלוואה_תקינה,תשלום_חודשי,0), 0)</f>
        <v>5995.5052515275229</v>
      </c>
      <c r="F356" s="12">
        <f>IFERROR(IF(ההלוואה_לא_שולמה*ההלוואה_תקינה,קרן,0), 0)</f>
        <v>5399.3128313367724</v>
      </c>
      <c r="G356" s="12">
        <f>IFERROR(IF(ההלוואה_לא_שולמה*ההלוואה_תקינה,סכום_ריבית,0), 0)</f>
        <v>596.19242019075045</v>
      </c>
      <c r="H356" s="12">
        <f>IFERROR(IF(ההלוואה_לא_שולמה*ההלוואה_תקינה,יתרת_סגירה,0), 0)</f>
        <v>113839.17120687105</v>
      </c>
    </row>
    <row r="357" spans="2:8" ht="20.100000000000001" customHeight="1" x14ac:dyDescent="0.2">
      <c r="B357" s="7">
        <f>IFERROR(IF(ההלוואה_לא_שולמה*ההלוואה_תקינה,מספר_תשלום,""), "")</f>
        <v>341</v>
      </c>
      <c r="C357" s="8">
        <f>IFERROR(IF(ההלוואה_לא_שולמה*ההלוואה_תקינה,תאריך_תשלום,תאריך_התחלה_של_הלוואה), תאריך_התחלה_של_הלוואה)</f>
        <v>10383</v>
      </c>
      <c r="D357" s="12">
        <f>IFERROR(IF(ההלוואה_לא_שולמה*ההלוואה_תקינה,ערך_הלוואה,""), "")</f>
        <v>113839.17120687105</v>
      </c>
      <c r="E357" s="12">
        <f>IFERROR(IF(ההלוואה_לא_שולמה*ההלוואה_תקינה,תשלום_חודשי,0), 0)</f>
        <v>5995.5052515275229</v>
      </c>
      <c r="F357" s="12">
        <f>IFERROR(IF(ההלוואה_לא_שולמה*ההלוואה_תקינה,קרן,0), 0)</f>
        <v>5426.3093954934566</v>
      </c>
      <c r="G357" s="12">
        <f>IFERROR(IF(ההלוואה_לא_שולמה*ההלוואה_תקינה,סכום_ריבית,0), 0)</f>
        <v>569.19585603406642</v>
      </c>
      <c r="H357" s="12">
        <f>IFERROR(IF(ההלוואה_לא_שולמה*ההלוואה_תקינה,יתרת_סגירה,0), 0)</f>
        <v>108412.86181137711</v>
      </c>
    </row>
    <row r="358" spans="2:8" ht="20.100000000000001" customHeight="1" x14ac:dyDescent="0.2">
      <c r="B358" s="7">
        <f>IFERROR(IF(ההלוואה_לא_שולמה*ההלוואה_תקינה,מספר_תשלום,""), "")</f>
        <v>342</v>
      </c>
      <c r="C358" s="8">
        <f>IFERROR(IF(ההלוואה_לא_שולמה*ההלוואה_תקינה,תאריך_תשלום,תאריך_התחלה_של_הלוואה), תאריך_התחלה_של_הלוואה)</f>
        <v>10413</v>
      </c>
      <c r="D358" s="12">
        <f>IFERROR(IF(ההלוואה_לא_שולמה*ההלוואה_תקינה,ערך_הלוואה,""), "")</f>
        <v>108412.86181137711</v>
      </c>
      <c r="E358" s="12">
        <f>IFERROR(IF(ההלוואה_לא_שולמה*ההלוואה_תקינה,תשלום_חודשי,0), 0)</f>
        <v>5995.5052515275229</v>
      </c>
      <c r="F358" s="12">
        <f>IFERROR(IF(ההלוואה_לא_שולמה*ההלוואה_תקינה,קרן,0), 0)</f>
        <v>5453.4409424709238</v>
      </c>
      <c r="G358" s="12">
        <f>IFERROR(IF(ההלוואה_לא_שולמה*ההלוואה_תקינה,סכום_ריבית,0), 0)</f>
        <v>542.0643090565992</v>
      </c>
      <c r="H358" s="12">
        <f>IFERROR(IF(ההלוואה_לא_שולמה*ההלוואה_תקינה,יתרת_סגירה,0), 0)</f>
        <v>102959.42086890712</v>
      </c>
    </row>
    <row r="359" spans="2:8" ht="20.100000000000001" customHeight="1" x14ac:dyDescent="0.2">
      <c r="B359" s="7">
        <f>IFERROR(IF(ההלוואה_לא_שולמה*ההלוואה_תקינה,מספר_תשלום,""), "")</f>
        <v>343</v>
      </c>
      <c r="C359" s="8">
        <f>IFERROR(IF(ההלוואה_לא_שולמה*ההלוואה_תקינה,תאריך_תשלום,תאריך_התחלה_של_הלוואה), תאריך_התחלה_של_הלוואה)</f>
        <v>10444</v>
      </c>
      <c r="D359" s="12">
        <f>IFERROR(IF(ההלוואה_לא_שולמה*ההלוואה_תקינה,ערך_הלוואה,""), "")</f>
        <v>102959.42086890712</v>
      </c>
      <c r="E359" s="12">
        <f>IFERROR(IF(ההלוואה_לא_שולמה*ההלוואה_תקינה,תשלום_חודשי,0), 0)</f>
        <v>5995.5052515275229</v>
      </c>
      <c r="F359" s="12">
        <f>IFERROR(IF(ההלוואה_לא_שולמה*ההלוואה_תקינה,קרן,0), 0)</f>
        <v>5480.708147183278</v>
      </c>
      <c r="G359" s="12">
        <f>IFERROR(IF(ההלוואה_לא_שולמה*ההלוואה_תקינה,סכום_ריבית,0), 0)</f>
        <v>514.79710434424464</v>
      </c>
      <c r="H359" s="12">
        <f>IFERROR(IF(ההלוואה_לא_שולמה*ההלוואה_תקינה,יתרת_סגירה,0), 0)</f>
        <v>97478.712721724063</v>
      </c>
    </row>
    <row r="360" spans="2:8" ht="20.100000000000001" customHeight="1" x14ac:dyDescent="0.2">
      <c r="B360" s="7">
        <f>IFERROR(IF(ההלוואה_לא_שולמה*ההלוואה_תקינה,מספר_תשלום,""), "")</f>
        <v>344</v>
      </c>
      <c r="C360" s="8">
        <f>IFERROR(IF(ההלוואה_לא_שולמה*ההלוואה_תקינה,תאריך_תשלום,תאריך_התחלה_של_הלוואה), תאריך_התחלה_של_הלוואה)</f>
        <v>10475</v>
      </c>
      <c r="D360" s="12">
        <f>IFERROR(IF(ההלוואה_לא_שולמה*ההלוואה_תקינה,ערך_הלוואה,""), "")</f>
        <v>97478.712721724063</v>
      </c>
      <c r="E360" s="12">
        <f>IFERROR(IF(ההלוואה_לא_שולמה*ההלוואה_תקינה,תשלום_חודשי,0), 0)</f>
        <v>5995.5052515275229</v>
      </c>
      <c r="F360" s="12">
        <f>IFERROR(IF(ההלוואה_לא_שולמה*ההלוואה_תקינה,קרן,0), 0)</f>
        <v>5508.111687919195</v>
      </c>
      <c r="G360" s="12">
        <f>IFERROR(IF(ההלוואה_לא_שולמה*ההלוואה_תקינה,סכום_ריבית,0), 0)</f>
        <v>487.39356360832812</v>
      </c>
      <c r="H360" s="12">
        <f>IFERROR(IF(ההלוואה_לא_שולמה*ההלוואה_תקינה,יתרת_סגירה,0), 0)</f>
        <v>91970.601033804938</v>
      </c>
    </row>
    <row r="361" spans="2:8" ht="20.100000000000001" customHeight="1" x14ac:dyDescent="0.2">
      <c r="B361" s="7">
        <f>IFERROR(IF(ההלוואה_לא_שולמה*ההלוואה_תקינה,מספר_תשלום,""), "")</f>
        <v>345</v>
      </c>
      <c r="C361" s="8">
        <f>IFERROR(IF(ההלוואה_לא_שולמה*ההלוואה_תקינה,תאריך_תשלום,תאריך_התחלה_של_הלוואה), תאריך_התחלה_של_הלוואה)</f>
        <v>10505</v>
      </c>
      <c r="D361" s="12">
        <f>IFERROR(IF(ההלוואה_לא_שולמה*ההלוואה_תקינה,ערך_הלוואה,""), "")</f>
        <v>91970.601033804938</v>
      </c>
      <c r="E361" s="12">
        <f>IFERROR(IF(ההלוואה_לא_שולמה*ההלוואה_תקינה,תשלום_חודשי,0), 0)</f>
        <v>5995.5052515275229</v>
      </c>
      <c r="F361" s="12">
        <f>IFERROR(IF(ההלוואה_לא_שולמה*ההלוואה_תקינה,קרן,0), 0)</f>
        <v>5535.6522463587908</v>
      </c>
      <c r="G361" s="12">
        <f>IFERROR(IF(ההלוואה_לא_שולמה*ההלוואה_תקינה,סכום_ריבית,0), 0)</f>
        <v>459.85300516873212</v>
      </c>
      <c r="H361" s="12">
        <f>IFERROR(IF(ההלוואה_לא_שולמה*ההלוואה_תקינה,יתרת_סגירה,0), 0)</f>
        <v>86434.948787446134</v>
      </c>
    </row>
    <row r="362" spans="2:8" ht="20.100000000000001" customHeight="1" x14ac:dyDescent="0.2">
      <c r="B362" s="7">
        <f>IFERROR(IF(ההלוואה_לא_שולמה*ההלוואה_תקינה,מספר_תשלום,""), "")</f>
        <v>346</v>
      </c>
      <c r="C362" s="8">
        <f>IFERROR(IF(ההלוואה_לא_שולמה*ההלוואה_תקינה,תאריך_תשלום,תאריך_התחלה_של_הלוואה), תאריך_התחלה_של_הלוואה)</f>
        <v>10536</v>
      </c>
      <c r="D362" s="12">
        <f>IFERROR(IF(ההלוואה_לא_שולמה*ההלוואה_תקינה,ערך_הלוואה,""), "")</f>
        <v>86434.948787446134</v>
      </c>
      <c r="E362" s="12">
        <f>IFERROR(IF(ההלוואה_לא_שולמה*ההלוואה_תקינה,תשלום_חודשי,0), 0)</f>
        <v>5995.5052515275229</v>
      </c>
      <c r="F362" s="12">
        <f>IFERROR(IF(ההלוואה_לא_שולמה*ההלוואה_תקינה,קרן,0), 0)</f>
        <v>5563.3305075905846</v>
      </c>
      <c r="G362" s="12">
        <f>IFERROR(IF(ההלוואה_לא_שולמה*ההלוואה_תקינה,סכום_ריבית,0), 0)</f>
        <v>432.17474393693828</v>
      </c>
      <c r="H362" s="12">
        <f>IFERROR(IF(ההלוואה_לא_שולמה*ההלוואה_תקינה,יתרת_סגירה,0), 0)</f>
        <v>80871.61827985663</v>
      </c>
    </row>
    <row r="363" spans="2:8" ht="20.100000000000001" customHeight="1" x14ac:dyDescent="0.2">
      <c r="B363" s="7">
        <f>IFERROR(IF(ההלוואה_לא_שולמה*ההלוואה_תקינה,מספר_תשלום,""), "")</f>
        <v>347</v>
      </c>
      <c r="C363" s="8">
        <f>IFERROR(IF(ההלוואה_לא_שולמה*ההלוואה_תקינה,תאריך_תשלום,תאריך_התחלה_של_הלוואה), תאריך_התחלה_של_הלוואה)</f>
        <v>10566</v>
      </c>
      <c r="D363" s="12">
        <f>IFERROR(IF(ההלוואה_לא_שולמה*ההלוואה_תקינה,ערך_הלוואה,""), "")</f>
        <v>80871.61827985663</v>
      </c>
      <c r="E363" s="12">
        <f>IFERROR(IF(ההלוואה_לא_שולמה*ההלוואה_תקינה,תשלום_חודשי,0), 0)</f>
        <v>5995.5052515275229</v>
      </c>
      <c r="F363" s="12">
        <f>IFERROR(IF(ההלוואה_לא_שולמה*ההלוואה_תקינה,קרן,0), 0)</f>
        <v>5591.1471601285375</v>
      </c>
      <c r="G363" s="12">
        <f>IFERROR(IF(ההלוואה_לא_שולמה*ההלוואה_תקינה,סכום_ריבית,0), 0)</f>
        <v>404.35809139898527</v>
      </c>
      <c r="H363" s="12">
        <f>IFERROR(IF(ההלוואה_לא_שולמה*ההלוואה_תקינה,יתרת_סגירה,0), 0)</f>
        <v>75280.471119728871</v>
      </c>
    </row>
    <row r="364" spans="2:8" ht="20.100000000000001" customHeight="1" x14ac:dyDescent="0.2">
      <c r="B364" s="7">
        <f>IFERROR(IF(ההלוואה_לא_שולמה*ההלוואה_תקינה,מספר_תשלום,""), "")</f>
        <v>348</v>
      </c>
      <c r="C364" s="8">
        <f>IFERROR(IF(ההלוואה_לא_שולמה*ההלוואה_תקינה,תאריך_תשלום,תאריך_התחלה_של_הלוואה), תאריך_התחלה_של_הלוואה)</f>
        <v>10597</v>
      </c>
      <c r="D364" s="12">
        <f>IFERROR(IF(ההלוואה_לא_שולמה*ההלוואה_תקינה,ערך_הלוואה,""), "")</f>
        <v>75280.471119728871</v>
      </c>
      <c r="E364" s="12">
        <f>IFERROR(IF(ההלוואה_לא_שולמה*ההלוואה_תקינה,תשלום_חודשי,0), 0)</f>
        <v>5995.5052515275229</v>
      </c>
      <c r="F364" s="12">
        <f>IFERROR(IF(ההלוואה_לא_שולמה*ההלוואה_תקינה,קרן,0), 0)</f>
        <v>5619.1028959291798</v>
      </c>
      <c r="G364" s="12">
        <f>IFERROR(IF(ההלוואה_לא_שולמה*ההלוואה_תקינה,סכום_ריבית,0), 0)</f>
        <v>376.40235559834264</v>
      </c>
      <c r="H364" s="12">
        <f>IFERROR(IF(ההלוואה_לא_שולמה*ההלוואה_תקינה,יתרת_סגירה,0), 0)</f>
        <v>69661.368223799393</v>
      </c>
    </row>
    <row r="365" spans="2:8" ht="20.100000000000001" customHeight="1" x14ac:dyDescent="0.2">
      <c r="B365" s="7">
        <f>IFERROR(IF(ההלוואה_לא_שולמה*ההלוואה_תקינה,מספר_תשלום,""), "")</f>
        <v>349</v>
      </c>
      <c r="C365" s="8">
        <f>IFERROR(IF(ההלוואה_לא_שולמה*ההלוואה_תקינה,תאריך_תשלום,תאריך_התחלה_של_הלוואה), תאריך_התחלה_של_הלוואה)</f>
        <v>10628</v>
      </c>
      <c r="D365" s="12">
        <f>IFERROR(IF(ההלוואה_לא_שולמה*ההלוואה_תקינה,ערך_הלוואה,""), "")</f>
        <v>69661.368223799393</v>
      </c>
      <c r="E365" s="12">
        <f>IFERROR(IF(ההלוואה_לא_שולמה*ההלוואה_תקינה,תשלום_חודשי,0), 0)</f>
        <v>5995.5052515275229</v>
      </c>
      <c r="F365" s="12">
        <f>IFERROR(IF(ההלוואה_לא_שולמה*ההלוואה_תקינה,קרן,0), 0)</f>
        <v>5647.198410408826</v>
      </c>
      <c r="G365" s="12">
        <f>IFERROR(IF(ההלוואה_לא_שולמה*ההלוואה_תקינה,סכום_ריבית,0), 0)</f>
        <v>348.3068411186967</v>
      </c>
      <c r="H365" s="12">
        <f>IFERROR(IF(ההלוואה_לא_שולמה*ההלוואה_תקינה,יתרת_סגירה,0), 0)</f>
        <v>64014.169813391753</v>
      </c>
    </row>
    <row r="366" spans="2:8" ht="20.100000000000001" customHeight="1" x14ac:dyDescent="0.2">
      <c r="B366" s="7">
        <f>IFERROR(IF(ההלוואה_לא_שולמה*ההלוואה_תקינה,מספר_תשלום,""), "")</f>
        <v>350</v>
      </c>
      <c r="C366" s="8">
        <f>IFERROR(IF(ההלוואה_לא_שולמה*ההלוואה_תקינה,תאריך_תשלום,תאריך_התחלה_של_הלוואה), תאריך_התחלה_של_הלוואה)</f>
        <v>10656</v>
      </c>
      <c r="D366" s="12">
        <f>IFERROR(IF(ההלוואה_לא_שולמה*ההלוואה_תקינה,ערך_הלוואה,""), "")</f>
        <v>64014.169813391753</v>
      </c>
      <c r="E366" s="12">
        <f>IFERROR(IF(ההלוואה_לא_שולמה*ההלוואה_תקינה,תשלום_חודשי,0), 0)</f>
        <v>5995.5052515275229</v>
      </c>
      <c r="F366" s="12">
        <f>IFERROR(IF(ההלוואה_לא_שולמה*ההלוואה_תקינה,קרן,0), 0)</f>
        <v>5675.4344024608708</v>
      </c>
      <c r="G366" s="12">
        <f>IFERROR(IF(ההלוואה_לא_שולמה*ההלוואה_תקינה,סכום_ריבית,0), 0)</f>
        <v>320.07084906665256</v>
      </c>
      <c r="H366" s="12">
        <f>IFERROR(IF(ההלוואה_לא_שולמה*ההלוואה_תקינה,יתרת_סגירה,0), 0)</f>
        <v>58338.73541093152</v>
      </c>
    </row>
    <row r="367" spans="2:8" ht="20.100000000000001" customHeight="1" x14ac:dyDescent="0.2">
      <c r="B367" s="7">
        <f>IFERROR(IF(ההלוואה_לא_שולמה*ההלוואה_תקינה,מספר_תשלום,""), "")</f>
        <v>351</v>
      </c>
      <c r="C367" s="8">
        <f>IFERROR(IF(ההלוואה_לא_שולמה*ההלוואה_תקינה,תאריך_תשלום,תאריך_התחלה_של_הלוואה), תאריך_התחלה_של_הלוואה)</f>
        <v>10687</v>
      </c>
      <c r="D367" s="12">
        <f>IFERROR(IF(ההלוואה_לא_שולמה*ההלוואה_תקינה,ערך_הלוואה,""), "")</f>
        <v>58338.73541093152</v>
      </c>
      <c r="E367" s="12">
        <f>IFERROR(IF(ההלוואה_לא_שולמה*ההלוואה_תקינה,תשלום_חודשי,0), 0)</f>
        <v>5995.5052515275229</v>
      </c>
      <c r="F367" s="12">
        <f>IFERROR(IF(ההלוואה_לא_שולמה*ההלוואה_תקינה,קרן,0), 0)</f>
        <v>5703.8115744731749</v>
      </c>
      <c r="G367" s="12">
        <f>IFERROR(IF(ההלוואה_לא_שולמה*ההלוואה_תקינה,סכום_ריבית,0), 0)</f>
        <v>291.69367705434826</v>
      </c>
      <c r="H367" s="12">
        <f>IFERROR(IF(ההלוואה_לא_שולמה*ההלוואה_תקינה,יתרת_סגירה,0), 0)</f>
        <v>52634.923836458474</v>
      </c>
    </row>
    <row r="368" spans="2:8" ht="20.100000000000001" customHeight="1" x14ac:dyDescent="0.2">
      <c r="B368" s="7">
        <f>IFERROR(IF(ההלוואה_לא_שולמה*ההלוואה_תקינה,מספר_תשלום,""), "")</f>
        <v>352</v>
      </c>
      <c r="C368" s="8">
        <f>IFERROR(IF(ההלוואה_לא_שולמה*ההלוואה_תקינה,תאריך_תשלום,תאריך_התחלה_של_הלוואה), תאריך_התחלה_של_הלוואה)</f>
        <v>10717</v>
      </c>
      <c r="D368" s="12">
        <f>IFERROR(IF(ההלוואה_לא_שולמה*ההלוואה_תקינה,ערך_הלוואה,""), "")</f>
        <v>52634.923836458474</v>
      </c>
      <c r="E368" s="12">
        <f>IFERROR(IF(ההלוואה_לא_שולמה*ההלוואה_תקינה,תשלום_חודשי,0), 0)</f>
        <v>5995.5052515275229</v>
      </c>
      <c r="F368" s="12">
        <f>IFERROR(IF(ההלוואה_לא_שולמה*ההלוואה_תקינה,קרן,0), 0)</f>
        <v>5732.3306323455399</v>
      </c>
      <c r="G368" s="12">
        <f>IFERROR(IF(ההלוואה_לא_שולמה*ההלוואה_תקינה,סכום_ריבית,0), 0)</f>
        <v>263.17461918198234</v>
      </c>
      <c r="H368" s="12">
        <f>IFERROR(IF(ההלוואה_לא_שולמה*ההלוואה_תקינה,יתרת_סגירה,0), 0)</f>
        <v>46902.593204113655</v>
      </c>
    </row>
    <row r="369" spans="2:8" ht="20.100000000000001" customHeight="1" x14ac:dyDescent="0.2">
      <c r="B369" s="7">
        <f>IFERROR(IF(ההלוואה_לא_שולמה*ההלוואה_תקינה,מספר_תשלום,""), "")</f>
        <v>353</v>
      </c>
      <c r="C369" s="8">
        <f>IFERROR(IF(ההלוואה_לא_שולמה*ההלוואה_תקינה,תאריך_תשלום,תאריך_התחלה_של_הלוואה), תאריך_התחלה_של_הלוואה)</f>
        <v>10748</v>
      </c>
      <c r="D369" s="12">
        <f>IFERROR(IF(ההלוואה_לא_שולמה*ההלוואה_תקינה,ערך_הלוואה,""), "")</f>
        <v>46902.593204113655</v>
      </c>
      <c r="E369" s="12">
        <f>IFERROR(IF(ההלוואה_לא_שולמה*ההלוואה_תקינה,תשלום_חודשי,0), 0)</f>
        <v>5995.5052515275229</v>
      </c>
      <c r="F369" s="12">
        <f>IFERROR(IF(ההלוואה_לא_שולמה*ההלוואה_תקינה,קרן,0), 0)</f>
        <v>5760.9922855072682</v>
      </c>
      <c r="G369" s="12">
        <f>IFERROR(IF(ההלוואה_לא_שולמה*ההלוואה_תקינה,סכום_ריבית,0), 0)</f>
        <v>234.51296602025462</v>
      </c>
      <c r="H369" s="12">
        <f>IFERROR(IF(ההלוואה_לא_שולמה*ההלוואה_תקינה,יתרת_סגירה,0), 0)</f>
        <v>41141.600918607786</v>
      </c>
    </row>
    <row r="370" spans="2:8" ht="20.100000000000001" customHeight="1" x14ac:dyDescent="0.2">
      <c r="B370" s="7">
        <f>IFERROR(IF(ההלוואה_לא_שולמה*ההלוואה_תקינה,מספר_תשלום,""), "")</f>
        <v>354</v>
      </c>
      <c r="C370" s="8">
        <f>IFERROR(IF(ההלוואה_לא_שולמה*ההלוואה_תקינה,תאריך_תשלום,תאריך_התחלה_של_הלוואה), תאריך_התחלה_של_הלוואה)</f>
        <v>10778</v>
      </c>
      <c r="D370" s="12">
        <f>IFERROR(IF(ההלוואה_לא_שולמה*ההלוואה_תקינה,ערך_הלוואה,""), "")</f>
        <v>41141.600918607786</v>
      </c>
      <c r="E370" s="12">
        <f>IFERROR(IF(ההלוואה_לא_שולמה*ההלוואה_תקינה,תשלום_חודשי,0), 0)</f>
        <v>5995.5052515275229</v>
      </c>
      <c r="F370" s="12">
        <f>IFERROR(IF(ההלוואה_לא_שולמה*ההלוואה_תקינה,קרן,0), 0)</f>
        <v>5789.7972469348051</v>
      </c>
      <c r="G370" s="12">
        <f>IFERROR(IF(ההלוואה_לא_שולמה*ההלוואה_תקינה,סכום_ריבית,0), 0)</f>
        <v>205.70800459271825</v>
      </c>
      <c r="H370" s="12">
        <f>IFERROR(IF(ההלוואה_לא_שולמה*ההלוואה_תקינה,יתרת_סגירה,0), 0)</f>
        <v>35351.803671672009</v>
      </c>
    </row>
    <row r="371" spans="2:8" ht="20.100000000000001" customHeight="1" x14ac:dyDescent="0.2">
      <c r="B371" s="7">
        <f>IFERROR(IF(ההלוואה_לא_שולמה*ההלוואה_תקינה,מספר_תשלום,""), "")</f>
        <v>355</v>
      </c>
      <c r="C371" s="8">
        <f>IFERROR(IF(ההלוואה_לא_שולמה*ההלוואה_תקינה,תאריך_תשלום,תאריך_התחלה_של_הלוואה), תאריך_התחלה_של_הלוואה)</f>
        <v>10809</v>
      </c>
      <c r="D371" s="12">
        <f>IFERROR(IF(ההלוואה_לא_שולמה*ההלוואה_תקינה,ערך_הלוואה,""), "")</f>
        <v>35351.803671672009</v>
      </c>
      <c r="E371" s="12">
        <f>IFERROR(IF(ההלוואה_לא_שולמה*ההלוואה_תקינה,תשלום_חודשי,0), 0)</f>
        <v>5995.5052515275229</v>
      </c>
      <c r="F371" s="12">
        <f>IFERROR(IF(ההלוואה_לא_שולמה*ההלוואה_תקינה,קרן,0), 0)</f>
        <v>5818.7462331694787</v>
      </c>
      <c r="G371" s="12">
        <f>IFERROR(IF(ההלוואה_לא_שולמה*ההלוואה_תקינה,סכום_ריבית,0), 0)</f>
        <v>176.75901835804424</v>
      </c>
      <c r="H371" s="12">
        <f>IFERROR(IF(ההלוואה_לא_שולמה*ההלוואה_תקינה,יתרת_סגירה,0), 0)</f>
        <v>29533.057438503951</v>
      </c>
    </row>
    <row r="372" spans="2:8" ht="20.100000000000001" customHeight="1" x14ac:dyDescent="0.2">
      <c r="B372" s="7">
        <f>IFERROR(IF(ההלוואה_לא_שולמה*ההלוואה_תקינה,מספר_תשלום,""), "")</f>
        <v>356</v>
      </c>
      <c r="C372" s="8">
        <f>IFERROR(IF(ההלוואה_לא_שולמה*ההלוואה_תקינה,תאריך_תשלום,תאריך_התחלה_של_הלוואה), תאריך_התחלה_של_הלוואה)</f>
        <v>10840</v>
      </c>
      <c r="D372" s="12">
        <f>IFERROR(IF(ההלוואה_לא_שולמה*ההלוואה_תקינה,ערך_הלוואה,""), "")</f>
        <v>29533.057438503951</v>
      </c>
      <c r="E372" s="12">
        <f>IFERROR(IF(ההלוואה_לא_שולמה*ההלוואה_תקינה,תשלום_חודשי,0), 0)</f>
        <v>5995.5052515275229</v>
      </c>
      <c r="F372" s="12">
        <f>IFERROR(IF(ההלוואה_לא_שולמה*ההלוואה_תקינה,קרן,0), 0)</f>
        <v>5847.8399643353268</v>
      </c>
      <c r="G372" s="12">
        <f>IFERROR(IF(ההלוואה_לא_שולמה*ההלוואה_תקינה,סכום_ריבית,0), 0)</f>
        <v>147.66528719219684</v>
      </c>
      <c r="H372" s="12">
        <f>IFERROR(IF(ההלוואה_לא_שולמה*ההלוואה_תקינה,יתרת_סגירה,0), 0)</f>
        <v>23685.217474168167</v>
      </c>
    </row>
    <row r="373" spans="2:8" ht="20.100000000000001" customHeight="1" x14ac:dyDescent="0.2">
      <c r="B373" s="7">
        <f>IFERROR(IF(ההלוואה_לא_שולמה*ההלוואה_תקינה,מספר_תשלום,""), "")</f>
        <v>357</v>
      </c>
      <c r="C373" s="8">
        <f>IFERROR(IF(ההלוואה_לא_שולמה*ההלוואה_תקינה,תאריך_תשלום,תאריך_התחלה_של_הלוואה), תאריך_התחלה_של_הלוואה)</f>
        <v>10870</v>
      </c>
      <c r="D373" s="12">
        <f>IFERROR(IF(ההלוואה_לא_שולמה*ההלוואה_תקינה,ערך_הלוואה,""), "")</f>
        <v>23685.217474168167</v>
      </c>
      <c r="E373" s="12">
        <f>IFERROR(IF(ההלוואה_לא_שולמה*ההלוואה_תקינה,תשלום_חודשי,0), 0)</f>
        <v>5995.5052515275229</v>
      </c>
      <c r="F373" s="12">
        <f>IFERROR(IF(ההלוואה_לא_שולמה*ההלוואה_תקינה,קרן,0), 0)</f>
        <v>5877.0791641570022</v>
      </c>
      <c r="G373" s="12">
        <f>IFERROR(IF(ההלוואה_לא_שולמה*ההלוואה_תקינה,סכום_ריבית,0), 0)</f>
        <v>118.42608737052018</v>
      </c>
      <c r="H373" s="12">
        <f>IFERROR(IF(ההלוואה_לא_שולמה*ההלוואה_תקינה,יתרת_סגירה,0), 0)</f>
        <v>17808.138310011476</v>
      </c>
    </row>
    <row r="374" spans="2:8" ht="20.100000000000001" customHeight="1" x14ac:dyDescent="0.2">
      <c r="B374" s="7">
        <f>IFERROR(IF(ההלוואה_לא_שולמה*ההלוואה_תקינה,מספר_תשלום,""), "")</f>
        <v>358</v>
      </c>
      <c r="C374" s="8">
        <f>IFERROR(IF(ההלוואה_לא_שולמה*ההלוואה_תקינה,תאריך_תשלום,תאריך_התחלה_של_הלוואה), תאריך_התחלה_של_הלוואה)</f>
        <v>10901</v>
      </c>
      <c r="D374" s="12">
        <f>IFERROR(IF(ההלוואה_לא_שולמה*ההלוואה_תקינה,ערך_הלוואה,""), "")</f>
        <v>17808.138310011476</v>
      </c>
      <c r="E374" s="12">
        <f>IFERROR(IF(ההלוואה_לא_שולמה*ההלוואה_תקינה,תשלום_חודשי,0), 0)</f>
        <v>5995.5052515275229</v>
      </c>
      <c r="F374" s="12">
        <f>IFERROR(IF(ההלוואה_לא_שולמה*ההלוואה_תקינה,קרן,0), 0)</f>
        <v>5906.4645599777878</v>
      </c>
      <c r="G374" s="12">
        <f>IFERROR(IF(ההלוואה_לא_שולמה*ההלוואה_תקינה,סכום_ריבית,0), 0)</f>
        <v>89.040691549735172</v>
      </c>
      <c r="H374" s="12">
        <f>IFERROR(IF(ההלוואה_לא_שולמה*ההלוואה_תקינה,יתרת_סגירה,0), 0)</f>
        <v>11901.673750035465</v>
      </c>
    </row>
    <row r="375" spans="2:8" ht="20.100000000000001" customHeight="1" x14ac:dyDescent="0.2">
      <c r="B375" s="7">
        <f>IFERROR(IF(ההלוואה_לא_שולמה*ההלוואה_תקינה,מספר_תשלום,""), "")</f>
        <v>359</v>
      </c>
      <c r="C375" s="8">
        <f>IFERROR(IF(ההלוואה_לא_שולמה*ההלוואה_תקינה,תאריך_תשלום,תאריך_התחלה_של_הלוואה), תאריך_התחלה_של_הלוואה)</f>
        <v>10931</v>
      </c>
      <c r="D375" s="12">
        <f>IFERROR(IF(ההלוואה_לא_שולמה*ההלוואה_תקינה,ערך_הלוואה,""), "")</f>
        <v>11901.673750035465</v>
      </c>
      <c r="E375" s="12">
        <f>IFERROR(IF(ההלוואה_לא_שולמה*ההלוואה_תקינה,תשלום_חודשי,0), 0)</f>
        <v>5995.5052515275229</v>
      </c>
      <c r="F375" s="12">
        <f>IFERROR(IF(ההלוואה_לא_שולמה*ההלוואה_תקינה,קרן,0), 0)</f>
        <v>5935.9968827776775</v>
      </c>
      <c r="G375" s="12">
        <f>IFERROR(IF(ההלוואה_לא_שולמה*ההלוואה_תקינה,סכום_ריבית,0), 0)</f>
        <v>59.508368749846227</v>
      </c>
      <c r="H375" s="12">
        <f>IFERROR(IF(ההלוואה_לא_שולמה*ההלוואה_תקינה,יתרת_סגירה,0), 0)</f>
        <v>5965.6768672578037</v>
      </c>
    </row>
    <row r="376" spans="2:8" ht="20.100000000000001" customHeight="1" x14ac:dyDescent="0.2">
      <c r="B376" s="7">
        <f>IFERROR(IF(ההלוואה_לא_שולמה*ההלוואה_תקינה,מספר_תשלום,""), "")</f>
        <v>360</v>
      </c>
      <c r="C376" s="8">
        <f>IFERROR(IF(ההלוואה_לא_שולמה*ההלוואה_תקינה,תאריך_תשלום,תאריך_התחלה_של_הלוואה), תאריך_התחלה_של_הלוואה)</f>
        <v>10962</v>
      </c>
      <c r="D376" s="12">
        <f>IFERROR(IF(ההלוואה_לא_שולמה*ההלוואה_תקינה,ערך_הלוואה,""), "")</f>
        <v>5965.6768672578037</v>
      </c>
      <c r="E376" s="12">
        <f>IFERROR(IF(ההלוואה_לא_שולמה*ההלוואה_תקינה,תשלום_חודשי,0), 0)</f>
        <v>5995.5052515275229</v>
      </c>
      <c r="F376" s="12">
        <f>IFERROR(IF(ההלוואה_לא_שולמה*ההלוואה_תקינה,קרן,0), 0)</f>
        <v>5965.6768671915661</v>
      </c>
      <c r="G376" s="12">
        <f>IFERROR(IF(ההלוואה_לא_שולמה*ההלוואה_תקינה,סכום_ריבית,0), 0)</f>
        <v>29.828384335957832</v>
      </c>
      <c r="H376" s="12">
        <f>IFERROR(IF(ההלוואה_לא_שולמה*ההלוואה_תקינה,יתרת_סגירה,0), 0)</f>
        <v>6.6123902797698975E-8</v>
      </c>
    </row>
  </sheetData>
  <mergeCells count="11">
    <mergeCell ref="B11:C11"/>
    <mergeCell ref="B12:C12"/>
    <mergeCell ref="B13:C13"/>
    <mergeCell ref="B14:C14"/>
    <mergeCell ref="B4:D4"/>
    <mergeCell ref="B10:D10"/>
    <mergeCell ref="B2:H2"/>
    <mergeCell ref="B5:C5"/>
    <mergeCell ref="B6:C6"/>
    <mergeCell ref="B7:C7"/>
    <mergeCell ref="B8:C8"/>
  </mergeCells>
  <phoneticPr fontId="0" type="noConversion"/>
  <conditionalFormatting sqref="B17:B376">
    <cfRule type="expression" dxfId="6" priority="4" stopIfTrue="1">
      <formula>NOT(ההלוואה_לא_שולמה)</formula>
    </cfRule>
    <cfRule type="expression" dxfId="5" priority="5" stopIfTrue="1">
      <formula>IF(ROW(B17)=שורה_אחרונה,TRUE,FALSE)</formula>
    </cfRule>
  </conditionalFormatting>
  <conditionalFormatting sqref="B17:H376">
    <cfRule type="expression" dxfId="4" priority="1">
      <formula>$B17=""</formula>
    </cfRule>
  </conditionalFormatting>
  <conditionalFormatting sqref="C17:G376">
    <cfRule type="expression" dxfId="3" priority="2" stopIfTrue="1">
      <formula>NOT(ההלוואה_לא_שולמה)</formula>
    </cfRule>
    <cfRule type="expression" dxfId="2" priority="3" stopIfTrue="1">
      <formula>IF(ROW(C17)=שורה_אחרונה,TRUE,FALSE)</formula>
    </cfRule>
  </conditionalFormatting>
  <conditionalFormatting sqref="H17:H376">
    <cfRule type="expression" dxfId="1" priority="6" stopIfTrue="1">
      <formula>NOT(ההלוואה_לא_שולמה)</formula>
    </cfRule>
    <cfRule type="expression" dxfId="0" priority="7" stopIfTrue="1">
      <formula>IF(ROW(H17)=שורה_אחרונה,TRUE,FALSE)</formula>
    </cfRule>
  </conditionalFormatting>
  <dataValidations count="27">
    <dataValidation allowBlank="1" showInputMessage="1" showErrorMessage="1" prompt="סיכום ההלוואה מתעדכן באופן אוטומטי בתאים שמתחת" sqref="B10" xr:uid="{00000000-0002-0000-0000-000000000000}"/>
    <dataValidation allowBlank="1" showInputMessage="1" showErrorMessage="1" prompt="הזן את סכום ההלוואה בתא זה" sqref="D5" xr:uid="{00000000-0002-0000-0000-000001000000}"/>
    <dataValidation allowBlank="1" showInputMessage="1" showErrorMessage="1" prompt="הזן את שיעור הריבית השנתית בתא זה" sqref="D6" xr:uid="{00000000-0002-0000-0000-000002000000}"/>
    <dataValidation allowBlank="1" showInputMessage="1" showErrorMessage="1" prompt="הזן את תקופת ההלוואה בשנים בתא זה" sqref="D7" xr:uid="{00000000-0002-0000-0000-000003000000}"/>
    <dataValidation allowBlank="1" showInputMessage="1" showErrorMessage="1" prompt="הזן תאריך התחלה של הלוואה בתא זה" sqref="D8" xr:uid="{00000000-0002-0000-0000-000004000000}"/>
    <dataValidation allowBlank="1" showInputMessage="1" showErrorMessage="1" prompt="התשלום החודשי מחושב באופן אוטומטי בתא זה" sqref="D11" xr:uid="{00000000-0002-0000-0000-000005000000}"/>
    <dataValidation allowBlank="1" showInputMessage="1" showErrorMessage="1" prompt="סה&quot;כ עלות ההלוואה מחושב באופן אוטומטי בתא זה" sqref="D14" xr:uid="{00000000-0002-0000-0000-000006000000}"/>
    <dataValidation allowBlank="1" showInputMessage="1" showErrorMessage="1" prompt="סך הריבית מחושב באופן אוטומטי בתא זה" sqref="D13" xr:uid="{00000000-0002-0000-0000-000007000000}"/>
    <dataValidation allowBlank="1" showInputMessage="1" showErrorMessage="1" prompt="מספר התשלומים מחושב באופן אוטומטי בתא זה" sqref="D12" xr:uid="{00000000-0002-0000-0000-000008000000}"/>
    <dataValidation allowBlank="1" showInputMessage="1" showErrorMessage="1" prompt="מספר התשלום מתעדכן באופן אוטומטי בעמודה זו תחת כותרת זו" sqref="B16" xr:uid="{00000000-0002-0000-0000-000009000000}"/>
    <dataValidation allowBlank="1" showInputMessage="1" showErrorMessage="1" prompt="תאריך התשלום מתעדכן באופן אוטומטי בעמודה זו תחת כותרת זו" sqref="C16" xr:uid="{00000000-0002-0000-0000-00000A000000}"/>
    <dataValidation allowBlank="1" showInputMessage="1" showErrorMessage="1" prompt="יתרת הפתיחה מחושבת באופן אוטומטי בעמודה זו תחת כותרת זו" sqref="D16" xr:uid="{00000000-0002-0000-0000-00000B000000}"/>
    <dataValidation allowBlank="1" showInputMessage="1" showErrorMessage="1" prompt="סכום התשלום מחושב באופן אוטומטי בעמודה זו תחת כותרת זו" sqref="E16" xr:uid="{00000000-0002-0000-0000-00000C000000}"/>
    <dataValidation allowBlank="1" showInputMessage="1" showErrorMessage="1" prompt="סכום הקרן מחושב באופן אוטומטי בעמודה זו תחת כותרת זו" sqref="F16" xr:uid="{00000000-0002-0000-0000-00000D000000}"/>
    <dataValidation allowBlank="1" showInputMessage="1" showErrorMessage="1" prompt="סכום הריבית מחושב באופן אוטומטי בעמודה זו תחת כותרת זו" sqref="G16" xr:uid="{00000000-0002-0000-0000-00000E000000}"/>
    <dataValidation allowBlank="1" showInputMessage="1" showErrorMessage="1" prompt="יתרת הסגירה מחושבת באופן אוטומטי בעמודה זו תחת כותרת זו" sqref="H16" xr:uid="{00000000-0002-0000-0000-00000F000000}"/>
    <dataValidation allowBlank="1" showInputMessage="1" showErrorMessage="1" prompt="הזן את פרטי ההלוואה בתאים שמתחת" sqref="B4:D4" xr:uid="{00000000-0002-0000-0000-000010000000}"/>
    <dataValidation allowBlank="1" showInputMessage="1" showErrorMessage="1" promptTitle="‏מחשבון הלוואה פשוט" prompt="הזן את פרטי ההלוואה בתאים D5 עד D8‏._x000a__x000a_טבלת סיכום ההלוואה והתשלומים תתעדכן באופן אוטומטי._x000a__x000a_כדי לעדכן את התרשים, עבור אל 'נתונים' ברצועת הכלים -&gt; 'רענן הכל'" sqref="A1" xr:uid="{00000000-0002-0000-0000-000011000000}"/>
    <dataValidation allowBlank="1" showInputMessage="1" showErrorMessage="1" prompt="הזן את סכום ההלוואה בתא משמאל" sqref="B5:C5" xr:uid="{00000000-0002-0000-0000-000012000000}"/>
    <dataValidation allowBlank="1" showInputMessage="1" showErrorMessage="1" prompt="הזן את שיעור הריבית השנתית בתא משמאל" sqref="B6:C6" xr:uid="{00000000-0002-0000-0000-000013000000}"/>
    <dataValidation allowBlank="1" showInputMessage="1" showErrorMessage="1" prompt="הזן את תקופת ההלוואה בשנים בתא משמאל" sqref="B7:C7" xr:uid="{00000000-0002-0000-0000-000014000000}"/>
    <dataValidation allowBlank="1" showInputMessage="1" showErrorMessage="1" prompt="הזן את תאריך ההתחלה של ההלוואה בתא משמאל" sqref="B8:C8" xr:uid="{00000000-0002-0000-0000-000015000000}"/>
    <dataValidation allowBlank="1" showInputMessage="1" showErrorMessage="1" prompt="התשלום החודשי מחושב באופן אוטומטי בתא משמאל" sqref="B11:C11" xr:uid="{00000000-0002-0000-0000-000016000000}"/>
    <dataValidation allowBlank="1" showInputMessage="1" showErrorMessage="1" prompt="מספר התשלומים מחושב באופן אוטומטי בתא משמאל" sqref="B12:C12" xr:uid="{00000000-0002-0000-0000-000017000000}"/>
    <dataValidation allowBlank="1" showInputMessage="1" showErrorMessage="1" prompt="סך הריבית מחושב באופן אוטומטי בתא משמאל" sqref="B13:C13" xr:uid="{00000000-0002-0000-0000-000018000000}"/>
    <dataValidation allowBlank="1" showInputMessage="1" showErrorMessage="1" prompt="סה&quot;כ עלות ההלוואה מחושב באופן אוטומטי בתא משמאל" sqref="B14:C14" xr:uid="{00000000-0002-0000-0000-000019000000}"/>
    <dataValidation allowBlank="1" showInputMessage="1" showErrorMessage="1" prompt="הכותרת של גליון עבודה זה מופיעה בתא זה. הזן ערכי הלוואה בתאים D5 עד D8. סיכום ההלוואה בתאים D11 עד D14 והטבלה 'הלוואה' מתעדכנים באופן אוטומטי" sqref="B2:H2" xr:uid="{00000000-0002-0000-0000-00001A000000}"/>
  </dataValidations>
  <printOptions horizontalCentered="1"/>
  <pageMargins left="0.4" right="0.4" top="0.4" bottom="0.4" header="0.3" footer="0.3"/>
  <pageSetup paperSize="9" scale="87" fitToHeight="0" orientation="portrait" r:id="rId2"/>
  <headerFooter differentFirst="1">
    <oddFooter>Page &amp;P of &amp;N</oddFooter>
  </headerFooter>
  <ignoredErrors>
    <ignoredError sqref="B360 B17:B359 B361:B376 D17:D376" emptyCellReference="1"/>
  </ignoredErrors>
  <drawing r:id="rId3"/>
  <tableParts count="1"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F111ED35F8CC479449609E8A0923A6" ma:contentTypeVersion="11" ma:contentTypeDescription="Create a new document." ma:contentTypeScope="" ma:versionID="9677210f24a1be23c92c90fd886aa0aa">
  <xsd:schema xmlns:xsd="http://www.w3.org/2001/XMLSchema" xmlns:xs="http://www.w3.org/2001/XMLSchema" xmlns:p="http://schemas.microsoft.com/office/2006/metadata/properties" xmlns:ns2="71af3243-3dd4-4a8d-8c0d-dd76da1f02a5" xmlns:ns3="16c05727-aa75-4e4a-9b5f-8a80a1165891" targetNamespace="http://schemas.microsoft.com/office/2006/metadata/properties" ma:root="true" ma:fieldsID="60e05723c5c1908df1a1a4ebf11d344e" ns2:_="" ns3:_="">
    <xsd:import namespace="71af3243-3dd4-4a8d-8c0d-dd76da1f02a5"/>
    <xsd:import namespace="16c05727-aa75-4e4a-9b5f-8a80a116589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CR" minOccurs="0"/>
                <xsd:element ref="ns2:MediaServiceAutoTags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af3243-3dd4-4a8d-8c0d-dd76da1f02a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Tags" ma:index="11" nillable="true" ma:displayName="MediaServiceAutoTags" ma:internalName="MediaServiceAutoTags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fals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c05727-aa75-4e4a-9b5f-8a80a1165891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ServiceKeyPoints xmlns="71af3243-3dd4-4a8d-8c0d-dd76da1f02a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3BAFF2B-7EBC-4EBB-9E40-2C3052C75E6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1af3243-3dd4-4a8d-8c0d-dd76da1f02a5"/>
    <ds:schemaRef ds:uri="16c05727-aa75-4e4a-9b5f-8a80a11658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0A45116-AED7-462B-AFAD-42091FB30567}">
  <ds:schemaRefs>
    <ds:schemaRef ds:uri="http://schemas.microsoft.com/office/2006/metadata/properties"/>
    <ds:schemaRef ds:uri="http://schemas.microsoft.com/office/infopath/2007/PartnerControls"/>
    <ds:schemaRef ds:uri="71af3243-3dd4-4a8d-8c0d-dd76da1f02a5"/>
  </ds:schemaRefs>
</ds:datastoreItem>
</file>

<file path=customXml/itemProps3.xml><?xml version="1.0" encoding="utf-8"?>
<ds:datastoreItem xmlns:ds="http://schemas.openxmlformats.org/officeDocument/2006/customXml" ds:itemID="{D3CA9394-F22F-4DD5-B273-CDCD2737D85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>TM23154796</Template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1</vt:i4>
      </vt:variant>
      <vt:variant>
        <vt:lpstr>טווחים בעלי שם</vt:lpstr>
      </vt:variant>
      <vt:variant>
        <vt:i4>10</vt:i4>
      </vt:variant>
    </vt:vector>
  </HeadingPairs>
  <TitlesOfParts>
    <vt:vector size="11" baseType="lpstr">
      <vt:lpstr>מחשבון הלוואה</vt:lpstr>
      <vt:lpstr>'מחשבון הלוואה'!WPrint_Area_W</vt:lpstr>
      <vt:lpstr>'מחשבון הלוואה'!WPrint_TitlesW</vt:lpstr>
      <vt:lpstr>כותרת_עמודה1</vt:lpstr>
      <vt:lpstr>מספר_תשלומים</vt:lpstr>
      <vt:lpstr>סכום_הלוואה</vt:lpstr>
      <vt:lpstr>עלות_הלוואה_כוללת</vt:lpstr>
      <vt:lpstr>ריבית_כוללת</vt:lpstr>
      <vt:lpstr>שיעור_ריבית</vt:lpstr>
      <vt:lpstr>שנות_הלוואה</vt:lpstr>
      <vt:lpstr>תאריך_התחלה_של_הלוואה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2019-05-16T16:48:54Z</dcterms:created>
  <dcterms:modified xsi:type="dcterms:W3CDTF">2025-06-03T21:54:47Z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0x01010079F111ED35F8CC479449609E8A0923A6</vt:lpwstr>
  </property>
</Properties>
</file>