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עסקת החטופים\"/>
    </mc:Choice>
  </mc:AlternateContent>
  <xr:revisionPtr revIDLastSave="0" documentId="13_ncr:1_{9D577E69-10C9-47D2-8601-9BBB9526020E}" xr6:coauthVersionLast="47" xr6:coauthVersionMax="47" xr10:uidLastSave="{00000000-0000-0000-0000-000000000000}"/>
  <bookViews>
    <workbookView xWindow="-120" yWindow="-120" windowWidth="29040" windowHeight="15840" xr2:uid="{69EC6775-3ABD-4265-87F8-08A0B5089FFD}"/>
  </bookViews>
  <sheets>
    <sheet name="מחשבון מצת יד" sheetId="16" r:id="rId1"/>
    <sheet name="מחשבון מצת מכונה" sheetId="17" r:id="rId2"/>
  </sheets>
  <definedNames>
    <definedName name="כזית" localSheetId="0">'מחשבון מצת יד'!$A$2:$A$3</definedName>
    <definedName name="כזית" localSheetId="1">'מחשבון מצת מכונה'!$A$2:$A$3</definedName>
    <definedName name="כזית">#REF!</definedName>
    <definedName name="משקל_סגולי" localSheetId="0">'מחשבון מצת יד'!$B$2:$B$5</definedName>
    <definedName name="משקל_סגולי" localSheetId="1">'מחשבון מצת מכונה'!$B$2:$B$5</definedName>
    <definedName name="משקל_סגולי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7" l="1"/>
  <c r="E2" i="16"/>
  <c r="C2" i="16"/>
  <c r="J1" i="16"/>
  <c r="I1" i="16"/>
  <c r="H1" i="16"/>
  <c r="E2" i="17"/>
  <c r="C2" i="17"/>
  <c r="J1" i="17"/>
  <c r="I1" i="17"/>
  <c r="F2" i="16" l="1"/>
  <c r="G2" i="16" s="1"/>
  <c r="J2" i="16" s="1"/>
  <c r="E7" i="17"/>
  <c r="F2" i="17"/>
  <c r="G2" i="17" s="1"/>
  <c r="I2" i="17" s="1"/>
  <c r="H2" i="16" l="1"/>
  <c r="I2" i="16"/>
  <c r="D7" i="17"/>
  <c r="H2" i="17"/>
  <c r="J2" i="17"/>
</calcChain>
</file>

<file path=xl/sharedStrings.xml><?xml version="1.0" encoding="utf-8"?>
<sst xmlns="http://schemas.openxmlformats.org/spreadsheetml/2006/main" count="19" uniqueCount="12">
  <si>
    <t>גרם לכזית</t>
  </si>
  <si>
    <t>שיטת מדידה</t>
  </si>
  <si>
    <t>שיעור כזית</t>
  </si>
  <si>
    <t>אחוז מהמצה לכזית</t>
  </si>
  <si>
    <t>גרם לכל מצה</t>
  </si>
  <si>
    <t>כמה מצות יש לי בקילו?</t>
  </si>
  <si>
    <t>חזון איש</t>
  </si>
  <si>
    <t>מאה</t>
  </si>
  <si>
    <t>כזית</t>
  </si>
  <si>
    <t>השאר</t>
  </si>
  <si>
    <t>מחמירה</t>
  </si>
  <si>
    <t>בקילו יש כ-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</si>
</sst>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rgb="FF00B050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"/>
      <color theme="0"/>
      <name val="Arial"/>
      <family val="2"/>
      <charset val="177"/>
      <scheme val="minor"/>
    </font>
    <font>
      <sz val="8"/>
      <color theme="0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9" fontId="0" fillId="0" borderId="0" xfId="0" applyNumberFormat="1"/>
    <xf numFmtId="1" fontId="0" fillId="0" borderId="0" xfId="0" applyNumberFormat="1"/>
    <xf numFmtId="9" fontId="0" fillId="0" borderId="0" xfId="1" applyFont="1" applyProtection="1"/>
    <xf numFmtId="0" fontId="4" fillId="2" borderId="1" xfId="0" applyFont="1" applyFill="1" applyBorder="1" applyAlignment="1" applyProtection="1">
      <alignment horizontal="center" vertical="center"/>
      <protection locked="0"/>
    </xf>
    <xf numFmtId="9" fontId="0" fillId="0" borderId="1" xfId="1" applyFont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9" fontId="7" fillId="0" borderId="0" xfId="0" applyNumberFormat="1" applyFont="1"/>
    <xf numFmtId="10" fontId="6" fillId="0" borderId="0" xfId="0" applyNumberFormat="1" applyFont="1"/>
    <xf numFmtId="0" fontId="8" fillId="0" borderId="1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>
                <a:latin typeface="Hadassah Friedlaender" panose="02020603050405020304" pitchFamily="18" charset="-79"/>
                <a:cs typeface="Hadassah Friedlaender" panose="02020603050405020304" pitchFamily="18" charset="-79"/>
              </a:rPr>
              <a:t>כמה מהמצה</a:t>
            </a:r>
            <a:r>
              <a:rPr lang="he-IL" baseline="0">
                <a:latin typeface="Hadassah Friedlaender" panose="02020603050405020304" pitchFamily="18" charset="-79"/>
                <a:cs typeface="Hadassah Friedlaender" panose="02020603050405020304" pitchFamily="18" charset="-79"/>
              </a:rPr>
              <a:t> שלי זה כזית?</a:t>
            </a:r>
          </a:p>
        </c:rich>
      </c:tx>
      <c:layout>
        <c:manualLayout>
          <c:xMode val="edge"/>
          <c:yMode val="edge"/>
          <c:x val="0.12553500833987391"/>
          <c:y val="5.131968683489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pieChart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>
              <a:outerShdw blurRad="254000" sx="102000" sy="102000" algn="ctr" rotWithShape="0">
                <a:prstClr val="black">
                  <a:alpha val="20000"/>
                </a:prstClr>
              </a:outerShdw>
            </a:effectLst>
          </c:spPr>
          <c:dPt>
            <c:idx val="0"/>
            <c:bubble3D val="0"/>
            <c:explosion val="9"/>
            <c:spPr>
              <a:blipFill dpi="0" rotWithShape="1">
                <a:blip xmlns:r="http://schemas.openxmlformats.org/officeDocument/2006/relationships" r:embed="rId3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  <a:ln w="28575">
                <a:solidFill>
                  <a:schemeClr val="tx1">
                    <a:lumMod val="65000"/>
                    <a:lumOff val="35000"/>
                  </a:schemeClr>
                </a:solidFill>
                <a:prstDash val="sysDash"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7CF-4861-8C0E-02A03C6FF06A}"/>
              </c:ext>
            </c:extLst>
          </c:dPt>
          <c:dPt>
            <c:idx val="1"/>
            <c:bubble3D val="0"/>
            <c:spPr>
              <a:blipFill dpi="0" rotWithShape="1">
                <a:blip xmlns:r="http://schemas.openxmlformats.org/officeDocument/2006/relationships" r:embed="rId3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7CF-4861-8C0E-02A03C6FF06A}"/>
              </c:ext>
            </c:extLst>
          </c:dPt>
          <c:dLbls>
            <c:dLbl>
              <c:idx val="0"/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he-IL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ellipse">
                      <a:avLst/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A7CF-4861-8C0E-02A03C6FF06A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7CF-4861-8C0E-02A03C6FF06A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D06-4D25-840E-BF95778D3E9A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D06-4D25-840E-BF95778D3E9A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D06-4D25-840E-BF95778D3E9A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'מחשבון מצת יד'!$F$1:$J$1</c:f>
              <c:strCache>
                <c:ptCount val="5"/>
                <c:pt idx="0">
                  <c:v>אחוז מהמצה לכזית</c:v>
                </c:pt>
                <c:pt idx="2">
                  <c:v>חבילה של 17 מצות לקילו</c:v>
                </c:pt>
                <c:pt idx="3">
                  <c:v>כזית 50 סמ"ק (חזון איש)</c:v>
                </c:pt>
                <c:pt idx="4">
                  <c:v>שיטת מדידה מחמירה (משקל סגולי* 0.66, כמדידת אול''צ)</c:v>
                </c:pt>
              </c:strCache>
            </c:strRef>
          </c:cat>
          <c:val>
            <c:numRef>
              <c:f>'מחשבון מצת יד'!$F$2:$J$2</c:f>
              <c:numCache>
                <c:formatCode>0%</c:formatCode>
                <c:ptCount val="5"/>
                <c:pt idx="0">
                  <c:v>0.56100000000000005</c:v>
                </c:pt>
                <c:pt idx="1">
                  <c:v>0.43899999999999995</c:v>
                </c:pt>
                <c:pt idx="2" formatCode="0.00%">
                  <c:v>0</c:v>
                </c:pt>
                <c:pt idx="3" formatCode="General">
                  <c:v>0</c:v>
                </c:pt>
                <c:pt idx="4" formatCode="0.00%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CF-4861-8C0E-02A03C6FF06A}"/>
            </c:ext>
          </c:extLst>
        </c:ser>
        <c:ser>
          <c:idx val="1"/>
          <c:order val="1"/>
          <c:tx>
            <c:v>כזית</c:v>
          </c:tx>
          <c:spPr>
            <a:solidFill>
              <a:schemeClr val="accent2"/>
            </a:solidFill>
            <a:ln>
              <a:noFill/>
            </a:ln>
            <a:effectLst>
              <a:outerShdw blurRad="254000" sx="102000" sy="102000" algn="ctr" rotWithShape="0">
                <a:prstClr val="black">
                  <a:alpha val="20000"/>
                </a:prstClr>
              </a:outerShdw>
            </a:effectLst>
          </c:spPr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'מחשבון מצת יד'!$H$1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7CF-4861-8C0E-02A03C6FF06A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631983028640978"/>
          <c:y val="0.25675292166303137"/>
          <c:w val="0.3376127106641118"/>
          <c:h val="0.549418433869874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Hadassah Friedlaender" panose="02020603050405020304" pitchFamily="18" charset="-79"/>
              <a:ea typeface="+mn-ea"/>
              <a:cs typeface="Hadassah Friedlaender" panose="02020603050405020304" pitchFamily="18" charset="-79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  <c:userShapes r:id="rId4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2400">
                <a:latin typeface="Hadassah Friedlaender" panose="02020603050405020304" pitchFamily="18" charset="-79"/>
                <a:cs typeface="Hadassah Friedlaender" panose="02020603050405020304" pitchFamily="18" charset="-79"/>
              </a:rPr>
              <a:t>כמה</a:t>
            </a:r>
            <a:r>
              <a:rPr lang="he-IL" sz="2400" baseline="0">
                <a:latin typeface="Hadassah Friedlaender" panose="02020603050405020304" pitchFamily="18" charset="-79"/>
                <a:cs typeface="Hadassah Friedlaender" panose="02020603050405020304" pitchFamily="18" charset="-79"/>
              </a:rPr>
              <a:t> מהמצה זה כזית?</a:t>
            </a:r>
            <a:endParaRPr lang="he-IL" sz="2400">
              <a:latin typeface="Hadassah Friedlaender" panose="02020603050405020304" pitchFamily="18" charset="-79"/>
              <a:cs typeface="Hadassah Friedlaender" panose="02020603050405020304" pitchFamily="18" charset="-79"/>
            </a:endParaRPr>
          </a:p>
        </c:rich>
      </c:tx>
      <c:layout>
        <c:manualLayout>
          <c:xMode val="edge"/>
          <c:yMode val="edge"/>
          <c:x val="0.13981481777187313"/>
          <c:y val="0.100625167607185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>
        <c:manualLayout>
          <c:layoutTarget val="inner"/>
          <c:xMode val="edge"/>
          <c:yMode val="edge"/>
          <c:x val="6.9259227083968034E-2"/>
          <c:y val="3.2019253091300763E-2"/>
          <c:w val="0.86148142492679936"/>
          <c:h val="0.7185354900063752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'מחשבון מצת מכונה'!$D$6</c:f>
              <c:strCache>
                <c:ptCount val="1"/>
                <c:pt idx="0">
                  <c:v>השאר</c:v>
                </c:pt>
              </c:strCache>
            </c:strRef>
          </c:tx>
          <c:spPr>
            <a:blipFill dpi="0" rotWithShape="1">
              <a:blip xmlns:r="http://schemas.openxmlformats.org/officeDocument/2006/relationships" r:embed="rId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a:blip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6EB-4AE6-825A-C22FB67B17C5}"/>
              </c:ext>
            </c:extLst>
          </c:dPt>
          <c:dLbls>
            <c:delete val="1"/>
          </c:dLbls>
          <c:val>
            <c:numRef>
              <c:f>'מחשבון מצת מכונה'!$D$7</c:f>
              <c:numCache>
                <c:formatCode>0%</c:formatCode>
                <c:ptCount val="1"/>
                <c:pt idx="0">
                  <c:v>1.000000000000012E-2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EB-4AE6-825A-C22FB67B17C5}"/>
            </c:ext>
          </c:extLst>
        </c:ser>
        <c:ser>
          <c:idx val="1"/>
          <c:order val="1"/>
          <c:tx>
            <c:strRef>
              <c:f>'מחשבון מצת מכונה'!$E$6</c:f>
              <c:strCache>
                <c:ptCount val="1"/>
                <c:pt idx="0">
                  <c:v>כזית</c:v>
                </c:pt>
              </c:strCache>
            </c:strRef>
          </c:tx>
          <c:spPr>
            <a:noFill/>
            <a:ln w="76200">
              <a:noFill/>
              <a:prstDash val="dashDot"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 w="38100">
                <a:solidFill>
                  <a:schemeClr val="tx1"/>
                </a:solidFill>
                <a:prstDash val="dashDot"/>
              </a:ln>
              <a:effectLst/>
            </c:spPr>
            <c:extLst>
              <c:ext xmlns:c16="http://schemas.microsoft.com/office/drawing/2014/chart" uri="{C3380CC4-5D6E-409C-BE32-E72D297353CC}">
                <c16:uniqueId val="{00000003-46EB-4AE6-825A-C22FB67B17C5}"/>
              </c:ext>
            </c:extLst>
          </c:dPt>
          <c:dLbls>
            <c:dLbl>
              <c:idx val="0"/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600" b="0" i="0" u="none" strike="noStrike" kern="1200" baseline="0">
                        <a:solidFill>
                          <a:schemeClr val="lt1"/>
                        </a:solidFill>
                        <a:latin typeface="Hadassah Friedlaender" panose="02020603050405020304" pitchFamily="18" charset="-79"/>
                        <a:ea typeface="+mn-ea"/>
                        <a:cs typeface="Hadassah Friedlaender" panose="02020603050405020304" pitchFamily="18" charset="-79"/>
                      </a:defRPr>
                    </a:pPr>
                    <a:fld id="{4823DA6F-1700-4BD6-90BB-69CC5930B911}" type="VALUE">
                      <a:rPr lang="en-US" sz="1600">
                        <a:solidFill>
                          <a:schemeClr val="lt1"/>
                        </a:solidFill>
                        <a:latin typeface="Hadassah Friedlaender" panose="02020603050405020304" pitchFamily="18" charset="-79"/>
                        <a:ea typeface="+mn-ea"/>
                        <a:cs typeface="Hadassah Friedlaender" panose="02020603050405020304" pitchFamily="18" charset="-79"/>
                      </a:rPr>
                      <a:pPr>
                        <a:defRPr sz="1600">
                          <a:solidFill>
                            <a:schemeClr val="lt1"/>
                          </a:solidFill>
                          <a:latin typeface="Hadassah Friedlaender" panose="02020603050405020304" pitchFamily="18" charset="-79"/>
                          <a:cs typeface="Hadassah Friedlaender" panose="02020603050405020304" pitchFamily="18" charset="-79"/>
                        </a:defRPr>
                      </a:pPr>
                      <a:t>[ערך]</a:t>
                    </a:fld>
                    <a:endParaRPr lang="he-IL"/>
                  </a:p>
                </c:rich>
              </c:tx>
              <c:spPr>
                <a:solidFill>
                  <a:schemeClr val="tx1">
                    <a:lumMod val="75000"/>
                    <a:lumOff val="25000"/>
                  </a:schemeClr>
                </a:solidFill>
                <a:ln w="19050" cap="flat" cmpd="sng" algn="ctr">
                  <a:noFill/>
                  <a:prstDash val="solid"/>
                  <a:miter lim="800000"/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600" b="0" i="0" u="none" strike="noStrike" kern="1200" baseline="0">
                      <a:solidFill>
                        <a:schemeClr val="lt1"/>
                      </a:solidFill>
                      <a:latin typeface="Hadassah Friedlaender" panose="02020603050405020304" pitchFamily="18" charset="-79"/>
                      <a:ea typeface="+mn-ea"/>
                      <a:cs typeface="Hadassah Friedlaender" panose="02020603050405020304" pitchFamily="18" charset="-79"/>
                    </a:defRPr>
                  </a:pPr>
                  <a:endParaRPr lang="he-IL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ellipse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29456470953433966"/>
                      <c:h val="7.8265970140703203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6EB-4AE6-825A-C22FB67B17C5}"/>
                </c:ext>
              </c:extLst>
            </c:dLbl>
            <c:spPr>
              <a:solidFill>
                <a:schemeClr val="lt1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ellipse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'מחשבון מצת מכונה'!$E$7</c:f>
              <c:numCache>
                <c:formatCode>0%</c:formatCode>
                <c:ptCount val="1"/>
                <c:pt idx="0">
                  <c:v>0.98999999999999988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EB-4AE6-825A-C22FB67B17C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948022127"/>
        <c:axId val="948007727"/>
      </c:barChart>
      <c:catAx>
        <c:axId val="948022127"/>
        <c:scaling>
          <c:orientation val="minMax"/>
        </c:scaling>
        <c:delete val="1"/>
        <c:axPos val="r"/>
        <c:numFmt formatCode="General" sourceLinked="1"/>
        <c:majorTickMark val="none"/>
        <c:minorTickMark val="none"/>
        <c:tickLblPos val="nextTo"/>
        <c:crossAx val="948007727"/>
        <c:crosses val="autoZero"/>
        <c:auto val="1"/>
        <c:lblAlgn val="ctr"/>
        <c:lblOffset val="100"/>
        <c:noMultiLvlLbl val="0"/>
      </c:catAx>
      <c:valAx>
        <c:axId val="948007727"/>
        <c:scaling>
          <c:orientation val="maxMin"/>
        </c:scaling>
        <c:delete val="1"/>
        <c:axPos val="b"/>
        <c:numFmt formatCode="0%" sourceLinked="1"/>
        <c:majorTickMark val="none"/>
        <c:minorTickMark val="none"/>
        <c:tickLblPos val="nextTo"/>
        <c:crossAx val="9480221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21951189246371"/>
          <c:y val="0.64110131861443687"/>
          <c:w val="0.17491657540890199"/>
          <c:h val="0.315474330986802"/>
        </c:manualLayout>
      </c:layout>
      <c:pieChart>
        <c:varyColors val="0"/>
        <c:ser>
          <c:idx val="0"/>
          <c:order val="0"/>
          <c:spPr>
            <a:noFill/>
            <a:ln>
              <a:noFill/>
            </a:ln>
            <a:effectLst>
              <a:outerShdw blurRad="50800" dist="50800" dir="5400000" algn="ctr" rotWithShape="0">
                <a:srgbClr val="000000">
                  <a:alpha val="0"/>
                </a:srgbClr>
              </a:outerShdw>
            </a:effectLst>
          </c:spPr>
          <c:dPt>
            <c:idx val="0"/>
            <c:bubble3D val="0"/>
            <c:spPr>
              <a:noFill/>
              <a:ln w="28575">
                <a:noFill/>
                <a:prstDash val="sysDash"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213-4772-A1CE-0C392D39A583}"/>
              </c:ext>
            </c:extLst>
          </c:dPt>
          <c:dPt>
            <c:idx val="1"/>
            <c:bubble3D val="0"/>
            <c:spPr>
              <a:noFill/>
              <a:ln>
                <a:noFill/>
              </a:ln>
              <a:effectLst>
                <a:outerShdw blurRad="50800" dist="50800" dir="5400000" algn="ctr" rotWithShape="0">
                  <a:srgbClr val="000000">
                    <a:alpha val="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213-4772-A1CE-0C392D39A583}"/>
              </c:ext>
            </c:extLst>
          </c:dPt>
          <c:dLbls>
            <c:delete val="1"/>
          </c:dLbls>
          <c:cat>
            <c:strRef>
              <c:f>'מחשבון מצת מכונה'!$F$1:$J$1</c:f>
              <c:strCache>
                <c:ptCount val="5"/>
                <c:pt idx="0">
                  <c:v>אחוז מהמצה לכזית</c:v>
                </c:pt>
                <c:pt idx="2">
                  <c:v>בחבילה של מצות מכונה יש כ- 30 מצות לקילו</c:v>
                </c:pt>
                <c:pt idx="3">
                  <c:v>כזית 50 סמ"ק (חזון איש)</c:v>
                </c:pt>
                <c:pt idx="4">
                  <c:v>שיטת מדידה מחמירה (משקל סגולי 0.66, כמדידת אול''צ)</c:v>
                </c:pt>
              </c:strCache>
            </c:strRef>
          </c:cat>
          <c:val>
            <c:numRef>
              <c:f>'מחשבון מצת מכונה'!$F$2:$J$2</c:f>
              <c:numCache>
                <c:formatCode>0%</c:formatCode>
                <c:ptCount val="5"/>
                <c:pt idx="0">
                  <c:v>0.98999999999999988</c:v>
                </c:pt>
                <c:pt idx="1">
                  <c:v>1.000000000000012E-2</c:v>
                </c:pt>
                <c:pt idx="2" formatCode="0.00%">
                  <c:v>0</c:v>
                </c:pt>
                <c:pt idx="3" formatCode="General">
                  <c:v>0</c:v>
                </c:pt>
                <c:pt idx="4" formatCode="0.00%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13-4772-A1CE-0C392D39A58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631983028640978"/>
          <c:y val="0.25675292166303137"/>
          <c:w val="0.3376127106641118"/>
          <c:h val="0.5494184338698743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Hadassah Friedlaender" panose="02020603050405020304" pitchFamily="18" charset="-79"/>
              <a:ea typeface="+mn-ea"/>
              <a:cs typeface="Hadassah Friedlaender" panose="02020603050405020304" pitchFamily="18" charset="-79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4802</xdr:colOff>
      <xdr:row>2</xdr:row>
      <xdr:rowOff>10206</xdr:rowOff>
    </xdr:from>
    <xdr:to>
      <xdr:col>6</xdr:col>
      <xdr:colOff>271342</xdr:colOff>
      <xdr:row>20</xdr:row>
      <xdr:rowOff>1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B928AA11-3430-482B-AA01-DC9ADB6D8D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243169</xdr:colOff>
      <xdr:row>2</xdr:row>
      <xdr:rowOff>13754</xdr:rowOff>
    </xdr:from>
    <xdr:to>
      <xdr:col>7</xdr:col>
      <xdr:colOff>1546412</xdr:colOff>
      <xdr:row>20</xdr:row>
      <xdr:rowOff>4860</xdr:rowOff>
    </xdr:to>
    <xdr:sp macro="" textlink="">
      <xdr:nvSpPr>
        <xdr:cNvPr id="3" name="תיבת טקסט 2">
          <a:extLst>
            <a:ext uri="{FF2B5EF4-FFF2-40B4-BE49-F238E27FC236}">
              <a16:creationId xmlns:a16="http://schemas.microsoft.com/office/drawing/2014/main" id="{3FCA37CD-91FF-4D0D-8859-9375AD8AA77C}"/>
            </a:ext>
          </a:extLst>
        </xdr:cNvPr>
        <xdr:cNvSpPr txBox="1"/>
      </xdr:nvSpPr>
      <xdr:spPr>
        <a:xfrm>
          <a:off x="11199114000" y="383548"/>
          <a:ext cx="1583390" cy="321840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ctr"/>
        <a:lstStyle/>
        <a:p>
          <a:pPr algn="ctr" rtl="1"/>
          <a:r>
            <a:rPr lang="he-IL" sz="1050">
              <a:latin typeface="Hadassah Friedlaender" panose="02020603050405020304" pitchFamily="18" charset="-79"/>
              <a:cs typeface="Hadassah Friedlaender" panose="02020603050405020304" pitchFamily="18" charset="-79"/>
            </a:rPr>
            <a:t>שימו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לב!</a:t>
          </a:r>
        </a:p>
        <a:p>
          <a:pPr algn="just" rtl="1"/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👈🏼 ככל שהמשקל הסגולי </a:t>
          </a:r>
          <a:r>
            <a:rPr lang="he-IL" sz="100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(משקל סמ''ק אחד של מצה)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קטן יותר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צריך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פחות 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גרמים לכזית (ולכן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בשיטת המדידה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הקה''י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מקל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יותר מהגרא''ח נראה)</a:t>
          </a:r>
        </a:p>
        <a:p>
          <a:pPr algn="just" rtl="1"/>
          <a:endParaRPr lang="he-IL" sz="1050" baseline="0">
            <a:latin typeface="Hadassah Friedlaender" panose="02020603050405020304" pitchFamily="18" charset="-79"/>
            <a:cs typeface="Hadassah Friedlaender" panose="02020603050405020304" pitchFamily="18" charset="-79"/>
          </a:endParaRPr>
        </a:p>
        <a:p>
          <a:pPr algn="just" rtl="1"/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👈🏼 ככל שיש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פחות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מצות בקילו המצה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עבה יותר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וצריך חתיכה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קטנה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יותר 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ממצה כזו להגיע לכזית</a:t>
          </a:r>
        </a:p>
        <a:p>
          <a:pPr algn="just" rtl="1"/>
          <a:endParaRPr lang="he-IL" sz="1050" baseline="0">
            <a:latin typeface="Hadassah Friedlaender" panose="02020603050405020304" pitchFamily="18" charset="-79"/>
            <a:cs typeface="Hadassah Friedlaender" panose="02020603050405020304" pitchFamily="18" charset="-79"/>
          </a:endParaRPr>
        </a:p>
        <a:p>
          <a:pPr algn="just" rtl="1"/>
          <a:r>
            <a:rPr lang="he-IL" sz="1050">
              <a:latin typeface="Hadassah Friedlaender" panose="02020603050405020304" pitchFamily="18" charset="-79"/>
              <a:cs typeface="Hadassah Friedlaender" panose="02020603050405020304" pitchFamily="18" charset="-79"/>
            </a:rPr>
            <a:t>👈🏼 רצוי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</a:t>
          </a:r>
          <a:r>
            <a:rPr lang="he-IL" sz="1050" b="1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להוסיף</a:t>
          </a:r>
          <a:r>
            <a:rPr lang="he-IL" sz="1050" baseline="0">
              <a:latin typeface="Hadassah Friedlaender" panose="02020603050405020304" pitchFamily="18" charset="-79"/>
              <a:cs typeface="Hadassah Friedlaender" panose="02020603050405020304" pitchFamily="18" charset="-79"/>
            </a:rPr>
            <a:t> לחומרא כמה מצות על הכמות האמיתית, מכיון שבכל חבילה יש גדלים שונים, וכן בלא''ה רצוי להוסיף קצת מחמת המצות שבין השינים.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0.60079</cdr:x>
      <cdr:y>0.02787</cdr:y>
    </cdr:from>
    <cdr:to>
      <cdr:x>0.99614</cdr:x>
      <cdr:y>0.25807</cdr:y>
    </cdr:to>
    <cdr:sp macro="" textlink="">
      <cdr:nvSpPr>
        <cdr:cNvPr id="2" name="תיבת טקסט 1">
          <a:extLst xmlns:a="http://schemas.openxmlformats.org/drawingml/2006/main">
            <a:ext uri="{FF2B5EF4-FFF2-40B4-BE49-F238E27FC236}">
              <a16:creationId xmlns:a16="http://schemas.microsoft.com/office/drawing/2014/main" id="{9C1D7EDE-96BD-B8E2-99F9-311155A0C4FF}"/>
            </a:ext>
          </a:extLst>
        </cdr:cNvPr>
        <cdr:cNvSpPr txBox="1"/>
      </cdr:nvSpPr>
      <cdr:spPr>
        <a:xfrm xmlns:a="http://schemas.openxmlformats.org/drawingml/2006/main">
          <a:off x="3485931" y="89660"/>
          <a:ext cx="2293918" cy="740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1" anchor="ctr"/>
        <a:lstStyle xmlns:a="http://schemas.openxmlformats.org/drawingml/2006/main"/>
        <a:p xmlns:a="http://schemas.openxmlformats.org/drawingml/2006/main">
          <a:pPr algn="ctr"/>
          <a:r>
            <a:rPr lang="he-IL" sz="1600" kern="1200">
              <a:solidFill>
                <a:srgbClr val="00B05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למלא רק את התאים </a:t>
          </a:r>
          <a:r>
            <a:rPr lang="he-IL" sz="1800" u="dbl" kern="1200" cap="all" baseline="0">
              <a:solidFill>
                <a:srgbClr val="00B050"/>
              </a:solidFill>
              <a:uFill>
                <a:solidFill>
                  <a:srgbClr val="FFFF00"/>
                </a:solidFill>
              </a:uFill>
              <a:latin typeface="Hadassah Friedlaender" panose="02020603050405020304" pitchFamily="18" charset="-79"/>
              <a:cs typeface="Hadassah Friedlaender" panose="02020603050405020304" pitchFamily="18" charset="-79"/>
            </a:rPr>
            <a:t>הצהובים!</a:t>
          </a:r>
          <a:endParaRPr lang="he-IL" sz="1400" u="dbl" kern="1200" cap="all" baseline="0">
            <a:solidFill>
              <a:srgbClr val="00B050"/>
            </a:solidFill>
            <a:uFill>
              <a:solidFill>
                <a:srgbClr val="FFFF00"/>
              </a:solidFill>
            </a:uFill>
            <a:latin typeface="Hadassah Friedlaender" panose="02020603050405020304" pitchFamily="18" charset="-79"/>
            <a:cs typeface="Hadassah Friedlaender" panose="02020603050405020304" pitchFamily="18" charset="-79"/>
          </a:endParaRPr>
        </a:p>
      </cdr:txBody>
    </cdr:sp>
  </cdr:relSizeAnchor>
  <cdr:relSizeAnchor xmlns:cdr="http://schemas.openxmlformats.org/drawingml/2006/chartDrawing">
    <cdr:from>
      <cdr:x>0.43595</cdr:x>
      <cdr:y>0.84132</cdr:y>
    </cdr:from>
    <cdr:to>
      <cdr:x>1</cdr:x>
      <cdr:y>0.98955</cdr:y>
    </cdr:to>
    <cdr:sp macro="" textlink="">
      <cdr:nvSpPr>
        <cdr:cNvPr id="3" name="תיבת טקסט 1">
          <a:extLst xmlns:a="http://schemas.openxmlformats.org/drawingml/2006/main">
            <a:ext uri="{FF2B5EF4-FFF2-40B4-BE49-F238E27FC236}">
              <a16:creationId xmlns:a16="http://schemas.microsoft.com/office/drawing/2014/main" id="{8B15F4BA-B80F-9D1E-5EFF-7F6E8BC293F5}"/>
            </a:ext>
          </a:extLst>
        </cdr:cNvPr>
        <cdr:cNvSpPr txBox="1"/>
      </cdr:nvSpPr>
      <cdr:spPr>
        <a:xfrm xmlns:a="http://schemas.openxmlformats.org/drawingml/2006/main">
          <a:off x="2529489" y="2706603"/>
          <a:ext cx="3272757" cy="4768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1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he-IL" sz="1600" u="none" kern="120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*</a:t>
          </a:r>
          <a:r>
            <a:rPr lang="he-IL" sz="1000" u="none" kern="120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 כלומר</a:t>
          </a:r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 כמה גרם שוקל סמ"ק </a:t>
          </a:r>
          <a:r>
            <a:rPr lang="he-IL" sz="8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(מ"ל)</a:t>
          </a:r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 אחד של מצה </a:t>
          </a:r>
        </a:p>
        <a:p xmlns:a="http://schemas.openxmlformats.org/drawingml/2006/main">
          <a:pPr algn="r"/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[ויש בזה שיטות שונות כמה לדחוס כשבאים לבדוק</a:t>
          </a:r>
        </a:p>
        <a:p xmlns:a="http://schemas.openxmlformats.org/drawingml/2006/main">
          <a:pPr algn="r"/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ופוסקי זמנינו הגיעו בזה לתוצאות שונות]</a:t>
          </a:r>
        </a:p>
        <a:p xmlns:a="http://schemas.openxmlformats.org/drawingml/2006/main">
          <a:pPr algn="r"/>
          <a:endParaRPr lang="he-IL" sz="1000" u="none" kern="1200" cap="all" baseline="0">
            <a:solidFill>
              <a:sysClr val="windowText" lastClr="000000"/>
            </a:solidFill>
            <a:uFill>
              <a:solidFill>
                <a:srgbClr val="FFFF00"/>
              </a:solidFill>
            </a:uFill>
            <a:latin typeface="Hadassah Friedlaender" panose="02020603050405020304" pitchFamily="18" charset="-79"/>
            <a:cs typeface="Hadassah Friedlaender" panose="02020603050405020304" pitchFamily="18" charset="-79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28938</xdr:rowOff>
    </xdr:from>
    <xdr:to>
      <xdr:col>6</xdr:col>
      <xdr:colOff>1082</xdr:colOff>
      <xdr:row>27</xdr:row>
      <xdr:rowOff>128671</xdr:rowOff>
    </xdr:to>
    <xdr:sp macro="" textlink="">
      <xdr:nvSpPr>
        <xdr:cNvPr id="6" name="מלבן 5">
          <a:extLst>
            <a:ext uri="{FF2B5EF4-FFF2-40B4-BE49-F238E27FC236}">
              <a16:creationId xmlns:a16="http://schemas.microsoft.com/office/drawing/2014/main" id="{9E661B1F-6A7B-619C-FE7A-343E37F5F4CD}"/>
            </a:ext>
          </a:extLst>
        </xdr:cNvPr>
        <xdr:cNvSpPr/>
      </xdr:nvSpPr>
      <xdr:spPr>
        <a:xfrm>
          <a:off x="11315603668" y="398032"/>
          <a:ext cx="5704176" cy="4564577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3</xdr:col>
      <xdr:colOff>81865</xdr:colOff>
      <xdr:row>11</xdr:row>
      <xdr:rowOff>72328</xdr:rowOff>
    </xdr:from>
    <xdr:to>
      <xdr:col>5</xdr:col>
      <xdr:colOff>15898</xdr:colOff>
      <xdr:row>22</xdr:row>
      <xdr:rowOff>144629</xdr:rowOff>
    </xdr:to>
    <xdr:sp macro="" textlink="">
      <xdr:nvSpPr>
        <xdr:cNvPr id="5" name="מלבן 4">
          <a:extLst>
            <a:ext uri="{FF2B5EF4-FFF2-40B4-BE49-F238E27FC236}">
              <a16:creationId xmlns:a16="http://schemas.microsoft.com/office/drawing/2014/main" id="{9FCDB7AD-5071-D0CA-A0A3-2FF972DB3EEA}"/>
            </a:ext>
          </a:extLst>
        </xdr:cNvPr>
        <xdr:cNvSpPr/>
      </xdr:nvSpPr>
      <xdr:spPr>
        <a:xfrm>
          <a:off x="11316708040" y="2048766"/>
          <a:ext cx="2184314" cy="2036832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2</xdr:col>
      <xdr:colOff>759569</xdr:colOff>
      <xdr:row>1</xdr:row>
      <xdr:rowOff>138546</xdr:rowOff>
    </xdr:from>
    <xdr:to>
      <xdr:col>5</xdr:col>
      <xdr:colOff>175699</xdr:colOff>
      <xdr:row>41</xdr:row>
      <xdr:rowOff>11907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1C5F39E1-DE0E-11A6-DCFE-28587F5879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107157</xdr:colOff>
      <xdr:row>3</xdr:row>
      <xdr:rowOff>110557</xdr:rowOff>
    </xdr:from>
    <xdr:to>
      <xdr:col>5</xdr:col>
      <xdr:colOff>855550</xdr:colOff>
      <xdr:row>27</xdr:row>
      <xdr:rowOff>1700</xdr:rowOff>
    </xdr:to>
    <xdr:graphicFrame macro="">
      <xdr:nvGraphicFramePr>
        <xdr:cNvPr id="11" name="תרשים 10">
          <a:extLst>
            <a:ext uri="{FF2B5EF4-FFF2-40B4-BE49-F238E27FC236}">
              <a16:creationId xmlns:a16="http://schemas.microsoft.com/office/drawing/2014/main" id="{37B188ED-3625-45CB-AAD9-9D9D300A4E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0.60079</cdr:x>
      <cdr:y>0.02787</cdr:y>
    </cdr:from>
    <cdr:to>
      <cdr:x>0.99614</cdr:x>
      <cdr:y>0.25807</cdr:y>
    </cdr:to>
    <cdr:sp macro="" textlink="">
      <cdr:nvSpPr>
        <cdr:cNvPr id="2" name="תיבת טקסט 1">
          <a:extLst xmlns:a="http://schemas.openxmlformats.org/drawingml/2006/main">
            <a:ext uri="{FF2B5EF4-FFF2-40B4-BE49-F238E27FC236}">
              <a16:creationId xmlns:a16="http://schemas.microsoft.com/office/drawing/2014/main" id="{9C1D7EDE-96BD-B8E2-99F9-311155A0C4FF}"/>
            </a:ext>
          </a:extLst>
        </cdr:cNvPr>
        <cdr:cNvSpPr txBox="1"/>
      </cdr:nvSpPr>
      <cdr:spPr>
        <a:xfrm xmlns:a="http://schemas.openxmlformats.org/drawingml/2006/main">
          <a:off x="3485931" y="89660"/>
          <a:ext cx="2293918" cy="740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1" anchor="ctr"/>
        <a:lstStyle xmlns:a="http://schemas.openxmlformats.org/drawingml/2006/main"/>
        <a:p xmlns:a="http://schemas.openxmlformats.org/drawingml/2006/main">
          <a:pPr algn="ctr"/>
          <a:r>
            <a:rPr lang="he-IL" sz="1600" kern="1200">
              <a:solidFill>
                <a:srgbClr val="00B05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למלא רק את התאים </a:t>
          </a:r>
          <a:r>
            <a:rPr lang="he-IL" sz="1800" u="dbl" kern="1200" cap="all" baseline="0">
              <a:solidFill>
                <a:srgbClr val="00B050"/>
              </a:solidFill>
              <a:uFill>
                <a:solidFill>
                  <a:srgbClr val="FFFF00"/>
                </a:solidFill>
              </a:uFill>
              <a:latin typeface="Hadassah Friedlaender" panose="02020603050405020304" pitchFamily="18" charset="-79"/>
              <a:cs typeface="Hadassah Friedlaender" panose="02020603050405020304" pitchFamily="18" charset="-79"/>
            </a:rPr>
            <a:t>הצהובים!</a:t>
          </a:r>
          <a:endParaRPr lang="he-IL" sz="1400" u="dbl" kern="1200" cap="all" baseline="0">
            <a:solidFill>
              <a:srgbClr val="00B050"/>
            </a:solidFill>
            <a:uFill>
              <a:solidFill>
                <a:srgbClr val="FFFF00"/>
              </a:solidFill>
            </a:uFill>
            <a:latin typeface="Hadassah Friedlaender" panose="02020603050405020304" pitchFamily="18" charset="-79"/>
            <a:cs typeface="Hadassah Friedlaender" panose="02020603050405020304" pitchFamily="18" charset="-79"/>
          </a:endParaRPr>
        </a:p>
      </cdr:txBody>
    </cdr:sp>
  </cdr:relSizeAnchor>
  <cdr:relSizeAnchor xmlns:cdr="http://schemas.openxmlformats.org/drawingml/2006/chartDrawing">
    <cdr:from>
      <cdr:x>0.43595</cdr:x>
      <cdr:y>0.84132</cdr:y>
    </cdr:from>
    <cdr:to>
      <cdr:x>1</cdr:x>
      <cdr:y>0.98955</cdr:y>
    </cdr:to>
    <cdr:sp macro="" textlink="">
      <cdr:nvSpPr>
        <cdr:cNvPr id="3" name="תיבת טקסט 1">
          <a:extLst xmlns:a="http://schemas.openxmlformats.org/drawingml/2006/main">
            <a:ext uri="{FF2B5EF4-FFF2-40B4-BE49-F238E27FC236}">
              <a16:creationId xmlns:a16="http://schemas.microsoft.com/office/drawing/2014/main" id="{8B15F4BA-B80F-9D1E-5EFF-7F6E8BC293F5}"/>
            </a:ext>
          </a:extLst>
        </cdr:cNvPr>
        <cdr:cNvSpPr txBox="1"/>
      </cdr:nvSpPr>
      <cdr:spPr>
        <a:xfrm xmlns:a="http://schemas.openxmlformats.org/drawingml/2006/main">
          <a:off x="2529489" y="2706603"/>
          <a:ext cx="3272757" cy="4768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1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he-IL" sz="1600" u="none" kern="120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*</a:t>
          </a:r>
          <a:r>
            <a:rPr lang="he-IL" sz="1000" u="none" kern="120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 כלומר</a:t>
          </a:r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 כמה גרם שוקל סמ"ק </a:t>
          </a:r>
          <a:r>
            <a:rPr lang="he-IL" sz="8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(מ"ל)</a:t>
          </a:r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 אחד של מצה </a:t>
          </a:r>
        </a:p>
        <a:p xmlns:a="http://schemas.openxmlformats.org/drawingml/2006/main">
          <a:pPr algn="r"/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[ויש בזה שיטות שונות כמה לדחוס כשבאים לבדוק</a:t>
          </a:r>
        </a:p>
        <a:p xmlns:a="http://schemas.openxmlformats.org/drawingml/2006/main">
          <a:pPr algn="r"/>
          <a:r>
            <a:rPr lang="he-IL" sz="1000" u="none" kern="1200" baseline="0">
              <a:solidFill>
                <a:sysClr val="windowText" lastClr="000000"/>
              </a:solidFill>
              <a:latin typeface="Hadassah Friedlaender" panose="02020603050405020304" pitchFamily="18" charset="-79"/>
              <a:cs typeface="Hadassah Friedlaender" panose="02020603050405020304" pitchFamily="18" charset="-79"/>
            </a:rPr>
            <a:t>ופוסקי זמנינו הגיעו בזה לתוצאות שונות]</a:t>
          </a:r>
        </a:p>
        <a:p xmlns:a="http://schemas.openxmlformats.org/drawingml/2006/main">
          <a:pPr algn="r"/>
          <a:endParaRPr lang="he-IL" sz="1000" u="none" kern="1200" cap="all" baseline="0">
            <a:solidFill>
              <a:sysClr val="windowText" lastClr="000000"/>
            </a:solidFill>
            <a:uFill>
              <a:solidFill>
                <a:srgbClr val="FFFF00"/>
              </a:solidFill>
            </a:uFill>
            <a:latin typeface="Hadassah Friedlaender" panose="02020603050405020304" pitchFamily="18" charset="-79"/>
            <a:cs typeface="Hadassah Friedlaender" panose="02020603050405020304" pitchFamily="18" charset="-79"/>
          </a:endParaRPr>
        </a:p>
      </cdr:txBody>
    </cdr:sp>
  </cdr:relSizeAnchor>
</c:userShape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3C7A0-FDE1-4681-81AB-C2CD72C3D7A5}">
  <dimension ref="A1:Q19"/>
  <sheetViews>
    <sheetView rightToLeft="1" tabSelected="1" zoomScale="85" zoomScaleNormal="85" workbookViewId="0">
      <selection activeCell="F2" sqref="F2"/>
    </sheetView>
  </sheetViews>
  <sheetFormatPr defaultRowHeight="14.25" x14ac:dyDescent="0.2"/>
  <cols>
    <col min="1" max="1" width="9.25" bestFit="1" customWidth="1"/>
    <col min="2" max="2" width="10.5" bestFit="1" customWidth="1"/>
    <col min="3" max="3" width="8.625" bestFit="1" customWidth="1"/>
    <col min="4" max="4" width="18.75" bestFit="1" customWidth="1"/>
    <col min="5" max="5" width="10.75" bestFit="1" customWidth="1"/>
    <col min="6" max="6" width="14.75" bestFit="1" customWidth="1"/>
    <col min="7" max="7" width="3.625" bestFit="1" customWidth="1"/>
    <col min="8" max="8" width="20.75" bestFit="1" customWidth="1"/>
    <col min="9" max="9" width="18.875" bestFit="1" customWidth="1"/>
    <col min="10" max="10" width="45.625" bestFit="1" customWidth="1"/>
    <col min="16" max="16" width="21.5" customWidth="1"/>
    <col min="17" max="17" width="10.375" hidden="1" customWidth="1"/>
    <col min="18" max="18" width="26.125" customWidth="1"/>
  </cols>
  <sheetData>
    <row r="1" spans="1:12" ht="15" x14ac:dyDescent="0.2">
      <c r="A1" s="6" t="s">
        <v>2</v>
      </c>
      <c r="B1" s="6" t="s">
        <v>1</v>
      </c>
      <c r="C1" s="6" t="s">
        <v>0</v>
      </c>
      <c r="D1" s="6" t="s">
        <v>5</v>
      </c>
      <c r="E1" s="6" t="s">
        <v>4</v>
      </c>
      <c r="F1" s="7" t="s">
        <v>3</v>
      </c>
      <c r="G1" s="8"/>
      <c r="H1" s="8" t="str">
        <f>"חבילה של "&amp;D2&amp;" מצות לקילו"</f>
        <v>חבילה של 17 מצות לקילו</v>
      </c>
      <c r="I1" s="8" t="str">
        <f xml:space="preserve"> "כזית "&amp;IF(A2="חזון איש",50,27)&amp;" סמ""ק"&amp;" ("&amp;A2&amp;")"</f>
        <v>כזית 50 סמ"ק (חזון איש)</v>
      </c>
      <c r="J1" s="8" t="str">
        <f>"שיטת מדידה "&amp;B2&amp;" ("&amp;"משקל סגולי"&amp;"* "&amp;IF(B2="מחמירה",0.66,IF(B2="ממוצעת",0.55,0.44))&amp;", כמדידת "&amp;IF(B2="מחמירה","אול''צ",IF(B2="ממוצעת","גרא''ח נאה","קה''י"))&amp;")"</f>
        <v>שיטת מדידה מחמירה (משקל סגולי* 0.66, כמדידת אול''צ)</v>
      </c>
      <c r="K1" s="9"/>
      <c r="L1" s="9"/>
    </row>
    <row r="2" spans="1:12" x14ac:dyDescent="0.2">
      <c r="A2" s="4" t="s">
        <v>6</v>
      </c>
      <c r="B2" s="4" t="s">
        <v>10</v>
      </c>
      <c r="C2" s="10">
        <f>IF(A2="חזון איש",50,27)*IF(B2="מחמירה",0.66,IF(B2="ממוצעת",0.55,0.44))</f>
        <v>33</v>
      </c>
      <c r="D2" s="4">
        <v>17</v>
      </c>
      <c r="E2" s="11">
        <f>1000/D2</f>
        <v>58.823529411764703</v>
      </c>
      <c r="F2" s="5">
        <f>C2/E2</f>
        <v>0.56100000000000005</v>
      </c>
      <c r="G2" s="12">
        <f>100%-F2</f>
        <v>0.43899999999999995</v>
      </c>
      <c r="H2" s="13">
        <f>100%-G2-F2</f>
        <v>0</v>
      </c>
      <c r="I2" s="8">
        <f>100%-G2-F2</f>
        <v>0</v>
      </c>
      <c r="J2" s="13">
        <f>100%-G2-F2</f>
        <v>0</v>
      </c>
      <c r="K2" s="9"/>
      <c r="L2" s="9"/>
    </row>
    <row r="3" spans="1:12" x14ac:dyDescent="0.2">
      <c r="D3">
        <v>10</v>
      </c>
      <c r="E3" s="2"/>
      <c r="F3" s="3"/>
      <c r="G3" s="1"/>
    </row>
    <row r="4" spans="1:12" x14ac:dyDescent="0.2">
      <c r="E4" s="2"/>
      <c r="F4" s="3"/>
      <c r="G4" s="1"/>
    </row>
    <row r="5" spans="1:12" x14ac:dyDescent="0.2">
      <c r="E5" s="2"/>
      <c r="F5" s="3"/>
      <c r="G5" s="1"/>
    </row>
    <row r="6" spans="1:12" x14ac:dyDescent="0.2">
      <c r="E6" s="2"/>
      <c r="F6" s="3"/>
      <c r="G6" s="1"/>
    </row>
    <row r="7" spans="1:12" x14ac:dyDescent="0.2">
      <c r="E7" s="2"/>
      <c r="F7" s="3"/>
      <c r="G7" s="1"/>
    </row>
    <row r="8" spans="1:12" x14ac:dyDescent="0.2">
      <c r="E8" s="2"/>
      <c r="F8" s="3"/>
      <c r="G8" s="1"/>
    </row>
    <row r="9" spans="1:12" x14ac:dyDescent="0.2">
      <c r="E9" s="2"/>
      <c r="F9" s="3"/>
      <c r="G9" s="1"/>
    </row>
    <row r="10" spans="1:12" x14ac:dyDescent="0.2">
      <c r="E10" s="2"/>
      <c r="F10" s="3"/>
      <c r="G10" s="1"/>
    </row>
    <row r="11" spans="1:12" x14ac:dyDescent="0.2">
      <c r="E11" s="2"/>
      <c r="F11" s="3"/>
      <c r="G11" s="1"/>
    </row>
    <row r="12" spans="1:12" x14ac:dyDescent="0.2">
      <c r="E12" s="2"/>
      <c r="F12" s="3"/>
      <c r="G12" s="1"/>
    </row>
    <row r="13" spans="1:12" x14ac:dyDescent="0.2">
      <c r="E13" s="2"/>
      <c r="F13" s="3"/>
      <c r="G13" s="1"/>
    </row>
    <row r="14" spans="1:12" x14ac:dyDescent="0.2">
      <c r="E14" s="2"/>
      <c r="F14" s="3"/>
      <c r="G14" s="1"/>
    </row>
    <row r="15" spans="1:12" x14ac:dyDescent="0.2">
      <c r="E15" s="2"/>
      <c r="F15" s="3"/>
      <c r="G15" s="1"/>
    </row>
    <row r="16" spans="1:12" x14ac:dyDescent="0.2">
      <c r="E16" s="2"/>
      <c r="F16" s="3"/>
      <c r="G16" s="1"/>
    </row>
    <row r="17" spans="5:7" x14ac:dyDescent="0.2">
      <c r="E17" s="2"/>
      <c r="F17" s="3"/>
      <c r="G17" s="1"/>
    </row>
    <row r="18" spans="5:7" x14ac:dyDescent="0.2">
      <c r="E18" s="2"/>
      <c r="F18" s="3"/>
      <c r="G18" s="1"/>
    </row>
    <row r="19" spans="5:7" x14ac:dyDescent="0.2">
      <c r="E19" s="2"/>
      <c r="F19" s="3"/>
      <c r="G19" s="1"/>
    </row>
  </sheetData>
  <sheetProtection algorithmName="SHA-512" hashValue="Sbj2ljqjGXvbtBR6f7+HrDVip1YEpPWifrnwj9mjsbOgUr8Y1Z4zktcwdLPgXVY8ta6QpwdF9ybAIHr8Jc6xSQ==" saltValue="1J1dzpFIH6wOypb351VNjQ==" spinCount="100000" sheet="1" objects="1" scenarios="1"/>
  <dataValidations count="3">
    <dataValidation type="list" allowBlank="1" showInputMessage="1" showErrorMessage="1" errorTitle="אל תתחכם!" error="בחר אחת מהאפשרויות המוצעות ברשימה הנפתחת" sqref="B2" xr:uid="{77D9AB63-B219-4153-B64E-1E57E07865A1}">
      <formula1>"מחמירה, ממוצעת, מקילה"</formula1>
    </dataValidation>
    <dataValidation type="list" allowBlank="1" showInputMessage="1" showErrorMessage="1" errorTitle="אל תתחכם" error="בחר אחת מהאפשרויות המוצעות ברשימה הנפתחת" sqref="A2" xr:uid="{6F08D12D-C3B3-4F7C-9517-01124BE04AA3}">
      <formula1>"חזון איש, גרא""ח נאה"</formula1>
    </dataValidation>
    <dataValidation type="list" allowBlank="1" showInputMessage="1" showErrorMessage="1" sqref="D2" xr:uid="{914AD75B-BD24-4871-89C8-1676D12B24DD}">
      <formula1>"10,11,12,13,14,15,16,17,18,19,20,21,22"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66713-A8AE-40ED-A1CF-813FFDEA73D1}">
  <dimension ref="A1:Q19"/>
  <sheetViews>
    <sheetView rightToLeft="1" zoomScale="90" zoomScaleNormal="90" workbookViewId="0">
      <selection activeCell="F2" sqref="F2"/>
    </sheetView>
  </sheetViews>
  <sheetFormatPr defaultRowHeight="14.25" x14ac:dyDescent="0.2"/>
  <cols>
    <col min="1" max="1" width="9.25" bestFit="1" customWidth="1"/>
    <col min="2" max="2" width="10.5" bestFit="1" customWidth="1"/>
    <col min="3" max="3" width="11" bestFit="1" customWidth="1"/>
    <col min="4" max="4" width="18.75" bestFit="1" customWidth="1"/>
    <col min="5" max="5" width="10.75" bestFit="1" customWidth="1"/>
    <col min="6" max="6" width="14.75" bestFit="1" customWidth="1"/>
    <col min="7" max="7" width="3.625" bestFit="1" customWidth="1"/>
    <col min="8" max="8" width="20.75" bestFit="1" customWidth="1"/>
    <col min="9" max="9" width="18.875" bestFit="1" customWidth="1"/>
    <col min="10" max="10" width="45.625" bestFit="1" customWidth="1"/>
    <col min="16" max="16" width="21.5" customWidth="1"/>
    <col min="17" max="17" width="10.375" hidden="1" customWidth="1"/>
    <col min="18" max="18" width="26.125" customWidth="1"/>
  </cols>
  <sheetData>
    <row r="1" spans="1:12" ht="15" x14ac:dyDescent="0.2">
      <c r="A1" s="6" t="s">
        <v>2</v>
      </c>
      <c r="B1" s="6" t="s">
        <v>1</v>
      </c>
      <c r="C1" s="6" t="s">
        <v>0</v>
      </c>
      <c r="D1" s="6" t="s">
        <v>11</v>
      </c>
      <c r="E1" s="6" t="s">
        <v>4</v>
      </c>
      <c r="F1" s="7" t="s">
        <v>3</v>
      </c>
      <c r="G1" s="8"/>
      <c r="H1" s="8" t="str">
        <f>"בחבילה של מצות מכונה יש כ- "&amp;D2&amp;" מצות לקילו"</f>
        <v>בחבילה של מצות מכונה יש כ- 30 מצות לקילו</v>
      </c>
      <c r="I1" s="8" t="str">
        <f xml:space="preserve"> "כזית "&amp;IF(A2="חזון איש",50,27)&amp;" סמ""ק"&amp;" ("&amp;A2&amp;")"</f>
        <v>כזית 50 סמ"ק (חזון איש)</v>
      </c>
      <c r="J1" s="8" t="str">
        <f>"שיטת מדידה "&amp;B2&amp;" ("&amp;"משקל סגולי "&amp;IF(B2="מחמירה",0.66,IF(B2="ממוצעת",0.55,0.44))&amp;", כמדידת "&amp;IF(B2="מחמירה","אול''צ",IF(B2="ממוצעת","גרא''ח נאה","קה''י"))&amp;")"</f>
        <v>שיטת מדידה מחמירה (משקל סגולי 0.66, כמדידת אול''צ)</v>
      </c>
      <c r="K1" s="9"/>
      <c r="L1" s="9"/>
    </row>
    <row r="2" spans="1:12" x14ac:dyDescent="0.2">
      <c r="A2" s="4" t="s">
        <v>6</v>
      </c>
      <c r="B2" s="4" t="s">
        <v>10</v>
      </c>
      <c r="C2" s="10">
        <f>IF(A2="חזון איש",50,27)*IF(B2="מחמירה",0.66,IF(B2="ממוצעת",0.55,0.44))</f>
        <v>33</v>
      </c>
      <c r="D2" s="14">
        <v>30</v>
      </c>
      <c r="E2" s="11">
        <f>1000/D2</f>
        <v>33.333333333333336</v>
      </c>
      <c r="F2" s="5">
        <f>C2/E2</f>
        <v>0.98999999999999988</v>
      </c>
      <c r="G2" s="12">
        <f>100%-F2</f>
        <v>1.000000000000012E-2</v>
      </c>
      <c r="H2" s="13">
        <f>100%-G2-F2</f>
        <v>0</v>
      </c>
      <c r="I2" s="8">
        <f>100%-G2-F2</f>
        <v>0</v>
      </c>
      <c r="J2" s="13">
        <f>100%-G2-F2</f>
        <v>0</v>
      </c>
      <c r="K2" s="9"/>
      <c r="L2" s="9"/>
    </row>
    <row r="3" spans="1:12" x14ac:dyDescent="0.2">
      <c r="E3" s="2"/>
      <c r="F3" s="3"/>
      <c r="G3" s="1"/>
    </row>
    <row r="4" spans="1:12" x14ac:dyDescent="0.2">
      <c r="E4" s="2"/>
      <c r="F4" s="3"/>
      <c r="G4" s="1"/>
    </row>
    <row r="5" spans="1:12" x14ac:dyDescent="0.2">
      <c r="E5" s="2"/>
      <c r="F5" s="3"/>
      <c r="G5" s="1"/>
    </row>
    <row r="6" spans="1:12" x14ac:dyDescent="0.2">
      <c r="D6" t="s">
        <v>9</v>
      </c>
      <c r="E6" s="2" t="s">
        <v>8</v>
      </c>
      <c r="F6" s="3" t="s">
        <v>7</v>
      </c>
      <c r="G6" s="1"/>
    </row>
    <row r="7" spans="1:12" x14ac:dyDescent="0.2">
      <c r="C7" s="1"/>
      <c r="D7" s="1">
        <f>F7-E7</f>
        <v>1.000000000000012E-2</v>
      </c>
      <c r="E7" s="5">
        <f>C2/E2</f>
        <v>0.98999999999999988</v>
      </c>
      <c r="F7" s="3">
        <v>1</v>
      </c>
      <c r="G7" s="1"/>
    </row>
    <row r="8" spans="1:12" x14ac:dyDescent="0.2">
      <c r="E8" s="2"/>
      <c r="F8" s="3"/>
      <c r="G8" s="1"/>
    </row>
    <row r="9" spans="1:12" x14ac:dyDescent="0.2">
      <c r="E9" s="2"/>
      <c r="F9" s="3"/>
      <c r="G9" s="1"/>
    </row>
    <row r="10" spans="1:12" x14ac:dyDescent="0.2">
      <c r="E10" s="2"/>
      <c r="F10" s="3"/>
      <c r="G10" s="1"/>
    </row>
    <row r="11" spans="1:12" x14ac:dyDescent="0.2">
      <c r="E11" s="2"/>
      <c r="F11" s="3"/>
      <c r="G11" s="1"/>
    </row>
    <row r="12" spans="1:12" x14ac:dyDescent="0.2">
      <c r="E12" s="2"/>
      <c r="F12" s="3"/>
      <c r="G12" s="1"/>
    </row>
    <row r="13" spans="1:12" x14ac:dyDescent="0.2">
      <c r="E13" s="2"/>
      <c r="F13" s="3"/>
      <c r="G13" s="1"/>
    </row>
    <row r="14" spans="1:12" x14ac:dyDescent="0.2">
      <c r="E14" s="2"/>
      <c r="F14" s="3"/>
      <c r="G14" s="1"/>
    </row>
    <row r="15" spans="1:12" x14ac:dyDescent="0.2">
      <c r="E15" s="2"/>
      <c r="F15" s="3"/>
      <c r="G15" s="1"/>
    </row>
    <row r="16" spans="1:12" x14ac:dyDescent="0.2">
      <c r="E16" s="2"/>
      <c r="F16" s="3"/>
      <c r="G16" s="1"/>
    </row>
    <row r="17" spans="5:7" x14ac:dyDescent="0.2">
      <c r="E17" s="2"/>
      <c r="F17" s="3"/>
      <c r="G17" s="1"/>
    </row>
    <row r="18" spans="5:7" x14ac:dyDescent="0.2">
      <c r="E18" s="2"/>
      <c r="F18" s="3"/>
      <c r="G18" s="1"/>
    </row>
    <row r="19" spans="5:7" x14ac:dyDescent="0.2">
      <c r="E19" s="2"/>
      <c r="F19" s="3"/>
      <c r="G19" s="1"/>
    </row>
  </sheetData>
  <sheetProtection algorithmName="SHA-512" hashValue="fLL6F9jd/pXWJHYIhomIufZC5UWJB9pal1Y6KgA8xPx9IidV+5c9Ci+yPyVQ8LpUFkzdrBzrkoCXxva7KSNlRQ==" saltValue="71H7IV5WuKVsstsT05zEIA==" spinCount="100000" sheet="1" objects="1" scenarios="1"/>
  <dataValidations count="3">
    <dataValidation type="list" allowBlank="1" showInputMessage="1" showErrorMessage="1" errorTitle="אל תתחכם" error="בחר אחת מהאפשרויות המוצעות ברשימה הנפתחת" sqref="A2" xr:uid="{6EA43C41-74D5-4E19-979C-7ACF748130E4}">
      <formula1>"חזון איש, גרא""ח נאה"</formula1>
    </dataValidation>
    <dataValidation type="list" allowBlank="1" showInputMessage="1" showErrorMessage="1" errorTitle="אל תתחכם!" error="בחר אחת מהאפשרויות המוצעות ברשימה הנפתחת" sqref="B2" xr:uid="{756077D3-715D-4D78-9E82-F815680A8DA3}">
      <formula1>"מחמירה, ממוצעת, מקילה"</formula1>
    </dataValidation>
    <dataValidation type="whole" allowBlank="1" showInputMessage="1" showErrorMessage="1" sqref="D2" xr:uid="{6387F1A4-C382-440B-99B4-329A6F9714A2}">
      <formula1>30</formula1>
      <formula2>30</formula2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4</vt:i4>
      </vt:variant>
    </vt:vector>
  </HeadingPairs>
  <TitlesOfParts>
    <vt:vector size="6" baseType="lpstr">
      <vt:lpstr>מחשבון מצת יד</vt:lpstr>
      <vt:lpstr>מחשבון מצת מכונה</vt:lpstr>
      <vt:lpstr>'מחשבון מצת יד'!כזית</vt:lpstr>
      <vt:lpstr>'מחשבון מצת מכונה'!כזית</vt:lpstr>
      <vt:lpstr>'מחשבון מצת יד'!משקל_סגולי</vt:lpstr>
      <vt:lpstr>'מחשבון מצת מכונה'!משקל_סגולי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2025-04-06T19:09:24Z</cp:lastPrinted>
  <dcterms:created xsi:type="dcterms:W3CDTF">2025-03-31T11:15:09Z</dcterms:created>
  <dcterms:modified xsi:type="dcterms:W3CDTF">2025-04-10T18:41:12Z</dcterms:modified>
</cp:coreProperties>
</file>