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/>
  <mc:AlternateContent xmlns:mc="http://schemas.openxmlformats.org/markup-compatibility/2006">
    <mc:Choice Requires="x15">
      <x15ac:absPath xmlns:x15ac="http://schemas.microsoft.com/office/spreadsheetml/2010/11/ac" url="D:\Users\מועדון הלוטוס\Downloads\"/>
    </mc:Choice>
  </mc:AlternateContent>
  <xr:revisionPtr revIDLastSave="0" documentId="13_ncr:1_{78C25581-F88D-4CF2-84AF-73DECA754772}" xr6:coauthVersionLast="36" xr6:coauthVersionMax="36" xr10:uidLastSave="{00000000-0000-0000-0000-000000000000}"/>
  <bookViews>
    <workbookView xWindow="0" yWindow="0" windowWidth="28800" windowHeight="12255" activeTab="1" xr2:uid="{00000000-000D-0000-FFFF-FFFF00000000}"/>
  </bookViews>
  <sheets>
    <sheet name="השקעה בנדל&quot;ן" sheetId="1" r:id="rId1"/>
    <sheet name="השקעה בקרנות סל - שוק ההון" sheetId="3" r:id="rId2"/>
    <sheet name="נדלן מול שוק ההון" sheetId="2" r:id="rId3"/>
  </sheets>
  <definedNames>
    <definedName name="_xlnm._FilterDatabase" localSheetId="0" hidden="1">'השקעה בנדל"ן'!$B$13:$C$16</definedName>
  </definedNames>
  <calcPr calcId="191029"/>
</workbook>
</file>

<file path=xl/calcChain.xml><?xml version="1.0" encoding="utf-8"?>
<calcChain xmlns="http://schemas.openxmlformats.org/spreadsheetml/2006/main">
  <c r="E18" i="1" l="1"/>
  <c r="G15" i="1"/>
  <c r="C16" i="1" s="1"/>
  <c r="E10" i="1"/>
  <c r="E8" i="1"/>
  <c r="E7" i="1"/>
  <c r="E6" i="1"/>
  <c r="E12" i="1" s="1"/>
  <c r="E13" i="1" s="1"/>
  <c r="C15" i="1" l="1"/>
  <c r="C17" i="1" s="1"/>
  <c r="G16" i="1" l="1"/>
  <c r="G17" i="1" s="1"/>
  <c r="E19" i="1" l="1"/>
  <c r="G3" i="3"/>
  <c r="L5" i="3" l="1"/>
  <c r="L9" i="3"/>
  <c r="L13" i="3"/>
  <c r="L17" i="3"/>
  <c r="L21" i="3"/>
  <c r="L7" i="3"/>
  <c r="L11" i="3"/>
  <c r="L15" i="3"/>
  <c r="L20" i="3"/>
  <c r="L6" i="3"/>
  <c r="L10" i="3"/>
  <c r="L14" i="3"/>
  <c r="L18" i="3"/>
  <c r="L22" i="3"/>
  <c r="L19" i="3"/>
  <c r="L8" i="3"/>
  <c r="L12" i="3"/>
  <c r="L16" i="3"/>
  <c r="L3" i="3"/>
  <c r="L4" i="3"/>
  <c r="K3" i="3" l="1"/>
  <c r="L23" i="3"/>
  <c r="C3" i="3" s="1"/>
  <c r="J3" i="3" l="1"/>
  <c r="I3" i="3"/>
  <c r="K4" i="3" s="1"/>
  <c r="J4" i="3" l="1"/>
  <c r="I4" i="3"/>
  <c r="K5" i="3" s="1"/>
  <c r="J5" i="3" s="1"/>
  <c r="I5" i="3" s="1"/>
  <c r="K6" i="3" s="1"/>
  <c r="J6" i="3" s="1"/>
  <c r="I6" i="3" s="1"/>
  <c r="K7" i="3" s="1"/>
  <c r="J7" i="3" s="1"/>
  <c r="I7" i="3" s="1"/>
  <c r="K8" i="3" s="1"/>
  <c r="J8" i="3" s="1"/>
  <c r="I8" i="3" s="1"/>
  <c r="K9" i="3" s="1"/>
  <c r="J9" i="3" s="1"/>
  <c r="I9" i="3" s="1"/>
  <c r="K10" i="3" s="1"/>
  <c r="J10" i="3" s="1"/>
  <c r="I10" i="3" s="1"/>
  <c r="K11" i="3" s="1"/>
  <c r="J11" i="3" s="1"/>
  <c r="I11" i="3" s="1"/>
  <c r="K12" i="3" s="1"/>
  <c r="J12" i="3" l="1"/>
  <c r="I12" i="3" s="1"/>
  <c r="K13" i="3" s="1"/>
  <c r="J13" i="3" l="1"/>
  <c r="I13" i="3" s="1"/>
  <c r="K14" i="3" s="1"/>
  <c r="J14" i="3" l="1"/>
  <c r="I14" i="3" s="1"/>
  <c r="K15" i="3" s="1"/>
  <c r="J15" i="3" l="1"/>
  <c r="I15" i="3" s="1"/>
  <c r="K16" i="3" s="1"/>
  <c r="J16" i="3" l="1"/>
  <c r="I16" i="3" s="1"/>
  <c r="K17" i="3" s="1"/>
  <c r="J17" i="3" l="1"/>
  <c r="I17" i="3" s="1"/>
  <c r="K18" i="3" s="1"/>
  <c r="J18" i="3" l="1"/>
  <c r="I18" i="3" s="1"/>
  <c r="K19" i="3" s="1"/>
  <c r="J19" i="3" l="1"/>
  <c r="I19" i="3" s="1"/>
  <c r="K20" i="3" s="1"/>
  <c r="J20" i="3" l="1"/>
  <c r="I20" i="3" s="1"/>
  <c r="K21" i="3" s="1"/>
  <c r="J21" i="3" l="1"/>
  <c r="I21" i="3" s="1"/>
  <c r="K22" i="3" s="1"/>
  <c r="J22" i="3" l="1"/>
  <c r="I22" i="3" l="1"/>
  <c r="C5" i="3" s="1"/>
  <c r="J23" i="3"/>
  <c r="C4" i="3" s="1"/>
</calcChain>
</file>

<file path=xl/sharedStrings.xml><?xml version="1.0" encoding="utf-8"?>
<sst xmlns="http://schemas.openxmlformats.org/spreadsheetml/2006/main" count="59" uniqueCount="59">
  <si>
    <t>מחיר דירה</t>
  </si>
  <si>
    <t>חלוקה ל 2 יחידות/ שיפוץ</t>
  </si>
  <si>
    <t>מס רכישה</t>
  </si>
  <si>
    <t>תיווך</t>
  </si>
  <si>
    <t>עו"ד</t>
  </si>
  <si>
    <t>שמאי</t>
  </si>
  <si>
    <t>ביטוח משכנתא</t>
  </si>
  <si>
    <t>יועץ משכנתאות</t>
  </si>
  <si>
    <t>סה"כ</t>
  </si>
  <si>
    <t>תחזוקת הדירה ל20 שנה</t>
  </si>
  <si>
    <t>רווח חודשי משכירות</t>
  </si>
  <si>
    <t>תיווך השכרה</t>
  </si>
  <si>
    <t>שכירות ל 20 שנה</t>
  </si>
  <si>
    <t>חודשים שהדירה לא הושכרה</t>
  </si>
  <si>
    <t>רווח שכירות אחר ניכוי הוצאות</t>
  </si>
  <si>
    <t>מחיר הדירה אחר הוצאות</t>
  </si>
  <si>
    <t>רווח חודשי אחר נכוי ההוצאות</t>
  </si>
  <si>
    <t>תשלום למשכנתא שהשכירות לא תכסה</t>
  </si>
  <si>
    <t>סה"כ השקעה</t>
  </si>
  <si>
    <t>נדל"ן</t>
  </si>
  <si>
    <t>שוק ההון פאסיבי</t>
  </si>
  <si>
    <t>ניהול משמעותי של ההשקעה</t>
  </si>
  <si>
    <t>ניהול לא משמעותי</t>
  </si>
  <si>
    <t>צריך להשקיע סכום גבוה</t>
  </si>
  <si>
    <t>אפשר להשקיע סכומים צנועים</t>
  </si>
  <si>
    <t>אין אפשרות לפדות חלק מההשקעה</t>
  </si>
  <si>
    <t>יש אפשרות לפדות חלק מההשקעה</t>
  </si>
  <si>
    <t>השקעה במקום אחד</t>
  </si>
  <si>
    <t>השקעה מפוזרת</t>
  </si>
  <si>
    <t>השקעה למשך זמן ארוך בלבד</t>
  </si>
  <si>
    <t>אפשר לקצר את זמן ההשקעה</t>
  </si>
  <si>
    <t>יותר מובן לאדם ממוצע</t>
  </si>
  <si>
    <t>פחות מוכר לאדם ממוצע</t>
  </si>
  <si>
    <t>איתנות פסיכולוגית בנפילת שוק</t>
  </si>
  <si>
    <t>רפיון פסיכולוגי בנפילת שוק</t>
  </si>
  <si>
    <t>בעלות אמיתית על הנכס</t>
  </si>
  <si>
    <t>בעלות וירטואלית</t>
  </si>
  <si>
    <t>לקיחת משכנתא</t>
  </si>
  <si>
    <t>השקעה ממה שיש</t>
  </si>
  <si>
    <t>צריך ידע בשוק הנדל"ן במקום קניית הדירה</t>
  </si>
  <si>
    <t>צריך ידע בשוק ההון</t>
  </si>
  <si>
    <t>רווח מעליית מחיר הדירה (שכירות למשכנתא)</t>
  </si>
  <si>
    <t>רווח מריבית דריבית (דבידנדים לא נמשכים)</t>
  </si>
  <si>
    <t>תשלום מס ריאלי 25% מהשבח. אין מס על השכירות (עד 5,100 ₪)</t>
  </si>
  <si>
    <t>תשלום מס ריאלי על הרווח</t>
  </si>
  <si>
    <t>קרנות סל</t>
  </si>
  <si>
    <t>קניית ניירות ערך במשך 20 שנה</t>
  </si>
  <si>
    <t>קניית ניירות ערך חודשית</t>
  </si>
  <si>
    <t>רווח ריבית דריבית</t>
  </si>
  <si>
    <t>סכום חסכון עתידי</t>
  </si>
  <si>
    <t>צריך לשמור קבלות על הוצאות מקניית הדירה כדי לקבל נכוי במס</t>
  </si>
  <si>
    <t>לא רלוונטי</t>
  </si>
  <si>
    <t>נדל"ן בפריפריה</t>
  </si>
  <si>
    <t>הוצאה</t>
  </si>
  <si>
    <t>מחיר</t>
  </si>
  <si>
    <t>מחיר המשכנתא</t>
  </si>
  <si>
    <t>הוצאות במשך הזמן</t>
  </si>
  <si>
    <t>סה"כ תשואה אחרי 20 שנה</t>
  </si>
  <si>
    <t>שווי הדירה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</si>
</sst>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&quot;₪&quot;\ * #,##0.00_ ;_ &quot;₪&quot;\ * \-#,##0.00_ ;_ &quot;₪&quot;\ * &quot;-&quot;??_ ;_ @_ "/>
    <numFmt numFmtId="164" formatCode="_ &quot;₪&quot;\ * #,##0_ ;_ &quot;₪&quot;\ * \-#,##0_ ;_ &quot;₪&quot;\ * &quot;-&quot;??_ ;_ @_ "/>
    <numFmt numFmtId="165" formatCode="_ &quot;₪&quot;\ * #,##0.00_ ;_ &quot;₪&quot;\ * \-#,##0.00_ ;_ &quot;₪&quot;\ * &quot;-&quot;??.00_ ;_ @_ "/>
    <numFmt numFmtId="167" formatCode="&quot;₪&quot;\ #,##0.00"/>
    <numFmt numFmtId="169" formatCode="&quot;₪&quot;\ #,##0"/>
  </numFmts>
  <fonts count="14">
    <font>
      <sz val="11"/>
      <color theme="1"/>
      <name val="Arial"/>
    </font>
    <font>
      <sz val="18"/>
      <color rgb="FFFFFFFF"/>
      <name val=".bookmanfrankruehl"/>
    </font>
    <font>
      <sz val="11"/>
      <name val="Arial"/>
    </font>
    <font>
      <sz val="11"/>
      <color rgb="FF9C6500"/>
      <name val="Calibri"/>
    </font>
    <font>
      <b/>
      <sz val="11"/>
      <color rgb="FF3F3F3F"/>
      <name val="Calibri"/>
    </font>
    <font>
      <sz val="11"/>
      <color theme="1"/>
      <name val="Calibri"/>
    </font>
    <font>
      <sz val="11"/>
      <color theme="1"/>
      <name val="Calibri"/>
    </font>
    <font>
      <i/>
      <sz val="11"/>
      <color rgb="FF7F7F7F"/>
      <name val="Calibri"/>
    </font>
    <font>
      <sz val="11"/>
      <color rgb="FF006100"/>
      <name val="Calibri"/>
    </font>
    <font>
      <b/>
      <sz val="11"/>
      <color theme="1"/>
      <name val="Calibri"/>
    </font>
    <font>
      <b/>
      <sz val="11"/>
      <color rgb="FFFA7D00"/>
      <name val="Calibri"/>
    </font>
    <font>
      <b/>
      <sz val="14"/>
      <color rgb="FFFFFFFF"/>
      <name val="David"/>
    </font>
    <font>
      <sz val="14"/>
      <name val="David"/>
    </font>
    <font>
      <sz val="14"/>
      <color theme="1"/>
      <name val="David"/>
    </font>
  </fonts>
  <fills count="11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rgb="FFFFEB9C"/>
        <bgColor rgb="FFFFEB9C"/>
      </patternFill>
    </fill>
    <fill>
      <patternFill patternType="solid">
        <fgColor rgb="FFF2F2F2"/>
        <bgColor rgb="FFF2F2F2"/>
      </patternFill>
    </fill>
    <fill>
      <patternFill patternType="solid">
        <fgColor rgb="FFB8CCE4"/>
        <bgColor rgb="FFB8CCE4"/>
      </patternFill>
    </fill>
    <fill>
      <patternFill patternType="solid">
        <fgColor rgb="FFC6EFCE"/>
        <bgColor rgb="FFC6EFCE"/>
      </patternFill>
    </fill>
    <fill>
      <patternFill patternType="solid">
        <fgColor rgb="FF8064A2"/>
        <bgColor rgb="FF8064A2"/>
      </patternFill>
    </fill>
    <fill>
      <patternFill patternType="solid">
        <fgColor rgb="FFEA9999"/>
        <bgColor rgb="FFEA9999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3" fillId="3" borderId="5" xfId="0" applyFont="1" applyFill="1" applyBorder="1" applyAlignment="1"/>
    <xf numFmtId="164" fontId="4" fillId="4" borderId="6" xfId="0" applyNumberFormat="1" applyFont="1" applyFill="1" applyBorder="1" applyAlignment="1"/>
    <xf numFmtId="0" fontId="3" fillId="3" borderId="5" xfId="0" applyFont="1" applyFill="1" applyBorder="1" applyAlignment="1">
      <alignment horizontal="right"/>
    </xf>
    <xf numFmtId="164" fontId="4" fillId="4" borderId="0" xfId="0" applyNumberFormat="1" applyFont="1" applyFill="1" applyAlignment="1"/>
    <xf numFmtId="0" fontId="3" fillId="3" borderId="5" xfId="0" applyFont="1" applyFill="1" applyBorder="1" applyAlignment="1">
      <alignment horizontal="right"/>
    </xf>
    <xf numFmtId="164" fontId="4" fillId="4" borderId="0" xfId="0" applyNumberFormat="1" applyFont="1" applyFill="1"/>
    <xf numFmtId="0" fontId="5" fillId="0" borderId="0" xfId="0" applyFont="1" applyAlignment="1"/>
    <xf numFmtId="0" fontId="3" fillId="3" borderId="5" xfId="0" applyFont="1" applyFill="1" applyBorder="1" applyAlignment="1"/>
    <xf numFmtId="0" fontId="6" fillId="5" borderId="5" xfId="0" applyFont="1" applyFill="1" applyBorder="1" applyAlignment="1"/>
    <xf numFmtId="164" fontId="7" fillId="0" borderId="0" xfId="0" applyNumberFormat="1" applyFont="1" applyAlignment="1"/>
    <xf numFmtId="164" fontId="6" fillId="0" borderId="0" xfId="0" applyNumberFormat="1" applyFont="1"/>
    <xf numFmtId="0" fontId="8" fillId="6" borderId="5" xfId="0" applyFont="1" applyFill="1" applyBorder="1" applyAlignment="1"/>
    <xf numFmtId="164" fontId="7" fillId="0" borderId="0" xfId="0" applyNumberFormat="1" applyFont="1"/>
    <xf numFmtId="164" fontId="8" fillId="6" borderId="5" xfId="0" applyNumberFormat="1" applyFont="1" applyFill="1" applyBorder="1"/>
    <xf numFmtId="0" fontId="9" fillId="0" borderId="7" xfId="0" applyFont="1" applyBorder="1" applyAlignment="1"/>
    <xf numFmtId="164" fontId="9" fillId="0" borderId="7" xfId="0" applyNumberFormat="1" applyFont="1" applyBorder="1"/>
    <xf numFmtId="0" fontId="9" fillId="0" borderId="7" xfId="0" applyFont="1" applyBorder="1" applyAlignment="1"/>
    <xf numFmtId="165" fontId="9" fillId="0" borderId="7" xfId="0" applyNumberFormat="1" applyFont="1" applyBorder="1"/>
    <xf numFmtId="0" fontId="10" fillId="4" borderId="8" xfId="0" applyFont="1" applyFill="1" applyBorder="1" applyAlignment="1"/>
    <xf numFmtId="164" fontId="10" fillId="4" borderId="8" xfId="0" applyNumberFormat="1" applyFont="1" applyFill="1" applyBorder="1"/>
    <xf numFmtId="0" fontId="11" fillId="7" borderId="0" xfId="0" applyFont="1" applyFill="1" applyAlignment="1">
      <alignment horizontal="center"/>
    </xf>
    <xf numFmtId="0" fontId="12" fillId="8" borderId="0" xfId="0" applyFont="1" applyFill="1" applyAlignment="1">
      <alignment horizontal="center"/>
    </xf>
    <xf numFmtId="0" fontId="12" fillId="9" borderId="0" xfId="0" applyFont="1" applyFill="1" applyAlignment="1">
      <alignment horizontal="center"/>
    </xf>
    <xf numFmtId="0" fontId="13" fillId="10" borderId="0" xfId="0" applyFont="1" applyFill="1" applyAlignment="1">
      <alignment horizontal="center"/>
    </xf>
    <xf numFmtId="0" fontId="12" fillId="10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6" fillId="5" borderId="5" xfId="0" applyFont="1" applyFill="1" applyBorder="1" applyAlignment="1"/>
    <xf numFmtId="0" fontId="8" fillId="6" borderId="5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167" fontId="4" fillId="4" borderId="6" xfId="0" applyNumberFormat="1" applyFont="1" applyFill="1" applyBorder="1" applyAlignment="1"/>
    <xf numFmtId="167" fontId="0" fillId="0" borderId="0" xfId="0" applyNumberFormat="1" applyFont="1" applyAlignment="1"/>
    <xf numFmtId="169" fontId="0" fillId="0" borderId="0" xfId="0" applyNumberFormat="1" applyFont="1" applyAlignment="1"/>
    <xf numFmtId="44" fontId="3" fillId="3" borderId="5" xfId="0" applyNumberFormat="1" applyFont="1" applyFill="1" applyBorder="1"/>
    <xf numFmtId="44" fontId="0" fillId="0" borderId="0" xfId="0" applyNumberFormat="1" applyFont="1" applyAlignmen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F3F3F"/>
        <name val="Calibri"/>
        <scheme val="none"/>
      </font>
      <numFmt numFmtId="164" formatCode="_ &quot;₪&quot;\ * #,##0_ ;_ &quot;₪&quot;\ * \-#,##0_ ;_ &quot;₪&quot;\ * &quot;-&quot;??_ ;_ @_ "/>
      <fill>
        <patternFill patternType="solid">
          <fgColor rgb="FFF2F2F2"/>
          <bgColor rgb="FFF2F2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none"/>
      </font>
      <fill>
        <patternFill patternType="solid">
          <fgColor rgb="FFFFEB9C"/>
          <bgColor rgb="FFFFEB9C"/>
        </patternFill>
      </fill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581025</xdr:colOff>
      <xdr:row>4</xdr:row>
      <xdr:rowOff>47626</xdr:rowOff>
    </xdr:from>
    <xdr:ext cx="2228850" cy="8001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5749149350" y="771526"/>
          <a:ext cx="2228850" cy="800100"/>
        </a:xfrm>
        <a:prstGeom prst="rect">
          <a:avLst/>
        </a:prstGeom>
        <a:solidFill>
          <a:schemeClr val="lt1"/>
        </a:solidFill>
        <a:ln w="25400" cap="flat" cmpd="sng">
          <a:solidFill>
            <a:schemeClr val="dk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r" rtl="1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ניתן לשחק עם הטבלה באמצעות שינוי </a:t>
          </a:r>
          <a:endParaRPr sz="1400"/>
        </a:p>
        <a:p>
          <a:pPr marL="0" lvl="0" indent="0" algn="r" rtl="1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'מחיר דירה'</a:t>
          </a:r>
          <a:endParaRPr sz="1400"/>
        </a:p>
        <a:p>
          <a:pPr marL="0" lvl="0" indent="0" algn="r" rtl="1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ו'רווח חודשי משכירות'.</a:t>
          </a:r>
        </a:p>
        <a:p>
          <a:pPr marL="0" lvl="0" indent="0" algn="r" rtl="1">
            <a:spcBef>
              <a:spcPts val="0"/>
            </a:spcBef>
            <a:spcAft>
              <a:spcPts val="0"/>
            </a:spcAft>
            <a:buNone/>
          </a:pPr>
          <a:r>
            <a:rPr lang="he-IL" sz="1100">
              <a:solidFill>
                <a:schemeClr val="dk1"/>
              </a:solidFill>
              <a:latin typeface="Calibri"/>
              <a:cs typeface="Calibri"/>
              <a:sym typeface="Calibri"/>
            </a:rPr>
            <a:t>כמו</a:t>
          </a:r>
          <a:r>
            <a:rPr lang="he-IL" sz="1100" baseline="0">
              <a:solidFill>
                <a:schemeClr val="dk1"/>
              </a:solidFill>
              <a:latin typeface="Calibri"/>
              <a:cs typeface="Calibri"/>
              <a:sym typeface="Calibri"/>
            </a:rPr>
            <a:t> כן אפשר לסנן חלק מההוצאות.</a:t>
          </a:r>
          <a:endParaRPr sz="11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342900</xdr:colOff>
      <xdr:row>6</xdr:row>
      <xdr:rowOff>38100</xdr:rowOff>
    </xdr:from>
    <xdr:ext cx="2390775" cy="622961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5748301625" y="1123950"/>
          <a:ext cx="2390775" cy="622961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t" anchorCtr="0">
          <a:spAutoFit/>
        </a:bodyPr>
        <a:lstStyle/>
        <a:p>
          <a:pPr marL="0" lvl="0" indent="0" algn="r" rtl="1">
            <a:spcBef>
              <a:spcPts val="0"/>
            </a:spcBef>
            <a:spcAft>
              <a:spcPts val="0"/>
            </a:spcAft>
            <a:buNone/>
          </a:pPr>
          <a:r>
            <a:rPr lang="en-US" sz="1400"/>
            <a:t>התחשיב לפי תשואה </a:t>
          </a:r>
          <a:r>
            <a:rPr lang="he-IL" sz="1400"/>
            <a:t>8% </a:t>
          </a:r>
          <a:r>
            <a:rPr lang="en-US" sz="1400"/>
            <a:t>לשנה.</a:t>
          </a:r>
          <a:endParaRPr sz="1400"/>
        </a:p>
        <a:p>
          <a:pPr marL="0" lvl="0" indent="0" algn="r" rtl="1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2C04C9-F484-4398-AE4C-91935173150E}" name="טבלה1" displayName="טבלה1" ref="D3:E11" totalsRowShown="0" headerRowDxfId="0">
  <autoFilter ref="D3:E11" xr:uid="{A3677186-DED0-4679-AA50-ADD24CA35CC9}"/>
  <tableColumns count="2">
    <tableColumn id="1" xr3:uid="{5A83674C-A8E2-4E20-93F8-ED5347973BD9}" name="הוצאה" dataDxfId="2"/>
    <tableColumn id="2" xr3:uid="{5A733DD7-3424-4DBC-B683-8B2714BD7505}" name="מחיר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003"/>
  <sheetViews>
    <sheetView rightToLeft="1" workbookViewId="0">
      <selection activeCell="F25" sqref="F25"/>
    </sheetView>
  </sheetViews>
  <sheetFormatPr defaultColWidth="12.625" defaultRowHeight="15" customHeight="1"/>
  <cols>
    <col min="1" max="1" width="8.625" customWidth="1"/>
    <col min="2" max="2" width="21.75" customWidth="1"/>
    <col min="3" max="3" width="13.5" customWidth="1"/>
    <col min="4" max="4" width="28.375" customWidth="1"/>
    <col min="5" max="5" width="13.25" customWidth="1"/>
    <col min="6" max="6" width="22" customWidth="1"/>
    <col min="7" max="7" width="13" customWidth="1"/>
    <col min="8" max="26" width="8.625" customWidth="1"/>
  </cols>
  <sheetData>
    <row r="1" spans="2:7" ht="14.25" customHeight="1">
      <c r="D1" s="29" t="s">
        <v>52</v>
      </c>
      <c r="E1" s="30"/>
    </row>
    <row r="2" spans="2:7" ht="14.25" customHeight="1">
      <c r="D2" s="31"/>
      <c r="E2" s="32"/>
    </row>
    <row r="3" spans="2:7" ht="14.25" customHeight="1">
      <c r="D3" s="33" t="s">
        <v>53</v>
      </c>
      <c r="E3" s="33" t="s">
        <v>54</v>
      </c>
    </row>
    <row r="4" spans="2:7" ht="14.25" customHeight="1">
      <c r="D4" s="1" t="s">
        <v>0</v>
      </c>
      <c r="E4" s="2">
        <v>740000</v>
      </c>
    </row>
    <row r="5" spans="2:7" ht="14.25" customHeight="1">
      <c r="D5" s="3" t="s">
        <v>1</v>
      </c>
      <c r="E5" s="4">
        <v>100000</v>
      </c>
    </row>
    <row r="6" spans="2:7" ht="14.25" customHeight="1">
      <c r="D6" s="5" t="s">
        <v>2</v>
      </c>
      <c r="E6" s="6">
        <f>E4*6%</f>
        <v>44400</v>
      </c>
    </row>
    <row r="7" spans="2:7" ht="14.25" customHeight="1">
      <c r="D7" s="5" t="s">
        <v>3</v>
      </c>
      <c r="E7" s="6">
        <f>E4*1%</f>
        <v>7400</v>
      </c>
    </row>
    <row r="8" spans="2:7" ht="14.25" customHeight="1">
      <c r="D8" s="5" t="s">
        <v>4</v>
      </c>
      <c r="E8" s="6">
        <f>E4*1%</f>
        <v>7400</v>
      </c>
    </row>
    <row r="9" spans="2:7" ht="14.25" customHeight="1">
      <c r="D9" s="3" t="s">
        <v>5</v>
      </c>
      <c r="E9" s="4">
        <v>2000</v>
      </c>
    </row>
    <row r="10" spans="2:7" ht="14.25" customHeight="1">
      <c r="D10" s="3" t="s">
        <v>6</v>
      </c>
      <c r="E10" s="6">
        <f>100*240</f>
        <v>24000</v>
      </c>
    </row>
    <row r="11" spans="2:7" ht="14.25" customHeight="1">
      <c r="D11" s="5" t="s">
        <v>7</v>
      </c>
      <c r="E11" s="6">
        <v>5000</v>
      </c>
    </row>
    <row r="12" spans="2:7" ht="14.25" customHeight="1">
      <c r="D12" s="3" t="s">
        <v>8</v>
      </c>
      <c r="E12" s="6">
        <f>SUBTOTAL(9,E4:E11)</f>
        <v>930200</v>
      </c>
    </row>
    <row r="13" spans="2:7" ht="14.25" customHeight="1">
      <c r="B13" s="7" t="s">
        <v>56</v>
      </c>
      <c r="D13" s="8" t="s">
        <v>55</v>
      </c>
      <c r="E13" s="37">
        <f>E12/200*240</f>
        <v>1116240</v>
      </c>
    </row>
    <row r="14" spans="2:7" ht="14.25" customHeight="1">
      <c r="B14" s="9" t="s">
        <v>9</v>
      </c>
      <c r="C14" s="10">
        <v>20000</v>
      </c>
      <c r="E14" s="11"/>
      <c r="F14" s="12" t="s">
        <v>10</v>
      </c>
      <c r="G14" s="2">
        <v>3600</v>
      </c>
    </row>
    <row r="15" spans="2:7" ht="14.25" customHeight="1">
      <c r="B15" s="9" t="s">
        <v>11</v>
      </c>
      <c r="C15" s="13">
        <f>G15*5%</f>
        <v>43200</v>
      </c>
      <c r="E15" s="11"/>
      <c r="F15" s="12" t="s">
        <v>12</v>
      </c>
      <c r="G15" s="14">
        <f>G14*12*20</f>
        <v>864000</v>
      </c>
    </row>
    <row r="16" spans="2:7" ht="14.25" customHeight="1">
      <c r="B16" s="9" t="s">
        <v>13</v>
      </c>
      <c r="C16" s="13">
        <f>G15*5%</f>
        <v>43200</v>
      </c>
      <c r="E16" s="11"/>
      <c r="F16" s="15" t="s">
        <v>14</v>
      </c>
      <c r="G16" s="16">
        <f>G15-SUM(C14:C16)</f>
        <v>757600</v>
      </c>
    </row>
    <row r="17" spans="2:7" ht="14.25" customHeight="1">
      <c r="B17" s="17" t="s">
        <v>15</v>
      </c>
      <c r="C17" s="16">
        <f>SUBTOTAL(9,C14:C16,E13)</f>
        <v>1222640</v>
      </c>
      <c r="E17" s="11"/>
      <c r="F17" s="17" t="s">
        <v>16</v>
      </c>
      <c r="G17" s="16">
        <f>G16/12/20</f>
        <v>3156.666666666667</v>
      </c>
    </row>
    <row r="18" spans="2:7" ht="14.25" customHeight="1">
      <c r="D18" s="17" t="s">
        <v>17</v>
      </c>
      <c r="E18" s="18">
        <f>E13/240-G17</f>
        <v>1494.333333333333</v>
      </c>
    </row>
    <row r="19" spans="2:7" ht="14.25" customHeight="1">
      <c r="D19" s="19" t="s">
        <v>18</v>
      </c>
      <c r="E19" s="20">
        <f>E18*240</f>
        <v>358639.99999999994</v>
      </c>
    </row>
    <row r="20" spans="2:7" ht="14.25" customHeight="1">
      <c r="D20" s="19" t="s">
        <v>57</v>
      </c>
      <c r="E20" s="20" t="s">
        <v>58</v>
      </c>
    </row>
    <row r="21" spans="2:7" ht="14.25" customHeight="1"/>
    <row r="22" spans="2:7" ht="14.25" customHeight="1"/>
    <row r="23" spans="2:7" ht="14.25" customHeight="1"/>
    <row r="24" spans="2:7" ht="14.25" customHeight="1">
      <c r="F24" s="38"/>
    </row>
    <row r="25" spans="2:7" ht="14.25" customHeight="1"/>
    <row r="26" spans="2:7" ht="14.25" customHeight="1"/>
    <row r="27" spans="2:7" ht="14.25" customHeight="1"/>
    <row r="28" spans="2:7" ht="14.25" customHeight="1"/>
    <row r="29" spans="2:7" ht="14.25" customHeight="1"/>
    <row r="30" spans="2:7" ht="14.25" customHeight="1"/>
    <row r="31" spans="2:7" ht="14.25" customHeight="1"/>
    <row r="32" spans="2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autoFilter ref="B13:C16" xr:uid="{83219E40-C5A6-4AD6-BBF2-8CA4B9BFC56B}"/>
  <mergeCells count="1">
    <mergeCell ref="D1:E2"/>
  </mergeCells>
  <pageMargins left="0.7" right="0.7" top="0.75" bottom="0.75" header="0" footer="0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596"/>
  <sheetViews>
    <sheetView rightToLeft="1" tabSelected="1" workbookViewId="0">
      <selection activeCell="H11" sqref="H11"/>
    </sheetView>
  </sheetViews>
  <sheetFormatPr defaultColWidth="12.625" defaultRowHeight="15" customHeight="1"/>
  <cols>
    <col min="1" max="1" width="8.625" customWidth="1"/>
    <col min="2" max="2" width="22.125" customWidth="1"/>
    <col min="3" max="3" width="13.5" customWidth="1"/>
    <col min="4" max="4" width="15.25" customWidth="1"/>
    <col min="5" max="5" width="14.125" customWidth="1"/>
    <col min="6" max="6" width="19" customWidth="1"/>
    <col min="7" max="7" width="13" customWidth="1"/>
    <col min="8" max="8" width="8.625" customWidth="1"/>
    <col min="9" max="9" width="13.5" hidden="1" customWidth="1"/>
    <col min="10" max="10" width="13.75" hidden="1" customWidth="1"/>
    <col min="11" max="11" width="19.875" hidden="1" customWidth="1"/>
    <col min="12" max="12" width="14.625" hidden="1" customWidth="1"/>
    <col min="13" max="27" width="8.625" customWidth="1"/>
  </cols>
  <sheetData>
    <row r="1" spans="2:12" ht="14.25" customHeight="1">
      <c r="D1" s="29" t="s">
        <v>45</v>
      </c>
      <c r="E1" s="30"/>
    </row>
    <row r="2" spans="2:12" ht="14.25" customHeight="1">
      <c r="D2" s="31"/>
      <c r="E2" s="32"/>
    </row>
    <row r="3" spans="2:12" ht="14.25" customHeight="1">
      <c r="B3" s="27" t="s">
        <v>46</v>
      </c>
      <c r="C3" s="10">
        <f>L23</f>
        <v>358639.99999999994</v>
      </c>
      <c r="E3" s="11"/>
      <c r="F3" s="28" t="s">
        <v>47</v>
      </c>
      <c r="G3" s="34">
        <f>'השקעה בנדל"ן'!E18</f>
        <v>1494.333333333333</v>
      </c>
      <c r="I3" s="35">
        <f>K3+J3</f>
        <v>19366.559999999998</v>
      </c>
      <c r="J3" s="35">
        <f>K3*8%</f>
        <v>1434.5599999999997</v>
      </c>
      <c r="K3" s="36">
        <f>L3</f>
        <v>17931.999999999996</v>
      </c>
      <c r="L3" s="35">
        <f>G$3*12</f>
        <v>17931.999999999996</v>
      </c>
    </row>
    <row r="4" spans="2:12" ht="14.25" customHeight="1">
      <c r="B4" s="27" t="s">
        <v>48</v>
      </c>
      <c r="C4" s="10">
        <f>J23</f>
        <v>527611.82729732664</v>
      </c>
      <c r="E4" s="11"/>
      <c r="I4" s="35">
        <f>K4+J4</f>
        <v>40282.444799999997</v>
      </c>
      <c r="J4" s="35">
        <f>K4*8%</f>
        <v>2983.8847999999998</v>
      </c>
      <c r="K4" s="36">
        <f>L4+I3</f>
        <v>37298.559999999998</v>
      </c>
      <c r="L4" s="35">
        <f t="shared" ref="L4:L22" si="0">G$3*12</f>
        <v>17931.999999999996</v>
      </c>
    </row>
    <row r="5" spans="2:12" ht="14.25" customHeight="1">
      <c r="B5" s="17" t="s">
        <v>49</v>
      </c>
      <c r="C5" s="16">
        <f>I22</f>
        <v>886251.82729732641</v>
      </c>
      <c r="I5" s="35">
        <f t="shared" ref="I5:I22" si="1">K5+J5</f>
        <v>62871.600383999998</v>
      </c>
      <c r="J5" s="35">
        <f t="shared" ref="J5:J22" si="2">K5*8%</f>
        <v>4657.1555840000001</v>
      </c>
      <c r="K5" s="36">
        <f>L5+I4</f>
        <v>58214.444799999997</v>
      </c>
      <c r="L5" s="35">
        <f t="shared" ref="L5:L22" si="3">G$3*12</f>
        <v>17931.999999999996</v>
      </c>
    </row>
    <row r="6" spans="2:12" ht="14.25" customHeight="1">
      <c r="I6" s="35">
        <f t="shared" si="1"/>
        <v>87267.888414719986</v>
      </c>
      <c r="J6" s="35">
        <f t="shared" si="2"/>
        <v>6464.2880307199994</v>
      </c>
      <c r="K6" s="36">
        <f t="shared" ref="K6:K22" si="4">L6+I5</f>
        <v>80803.60038399999</v>
      </c>
      <c r="L6" s="35">
        <f t="shared" si="3"/>
        <v>17931.999999999996</v>
      </c>
    </row>
    <row r="7" spans="2:12" ht="14.25" customHeight="1">
      <c r="I7" s="35">
        <f t="shared" si="1"/>
        <v>113615.87948789759</v>
      </c>
      <c r="J7" s="35">
        <f t="shared" si="2"/>
        <v>8415.9910731775999</v>
      </c>
      <c r="K7" s="36">
        <f t="shared" si="4"/>
        <v>105199.88841471999</v>
      </c>
      <c r="L7" s="35">
        <f t="shared" si="3"/>
        <v>17931.999999999996</v>
      </c>
    </row>
    <row r="8" spans="2:12" ht="14.25" customHeight="1">
      <c r="I8" s="35">
        <f t="shared" si="1"/>
        <v>142071.70984692939</v>
      </c>
      <c r="J8" s="35">
        <f t="shared" si="2"/>
        <v>10523.830359031808</v>
      </c>
      <c r="K8" s="36">
        <f t="shared" si="4"/>
        <v>131547.87948789759</v>
      </c>
      <c r="L8" s="35">
        <f t="shared" si="3"/>
        <v>17931.999999999996</v>
      </c>
    </row>
    <row r="9" spans="2:12" ht="14.25" customHeight="1">
      <c r="I9" s="35">
        <f t="shared" si="1"/>
        <v>172804.00663468373</v>
      </c>
      <c r="J9" s="35">
        <f t="shared" si="2"/>
        <v>12800.296787754351</v>
      </c>
      <c r="K9" s="36">
        <f t="shared" si="4"/>
        <v>160003.70984692939</v>
      </c>
      <c r="L9" s="35">
        <f t="shared" si="3"/>
        <v>17931.999999999996</v>
      </c>
    </row>
    <row r="10" spans="2:12" ht="14.25" customHeight="1">
      <c r="I10" s="35">
        <f t="shared" si="1"/>
        <v>205994.88716545844</v>
      </c>
      <c r="J10" s="35">
        <f t="shared" si="2"/>
        <v>15258.880530774699</v>
      </c>
      <c r="K10" s="36">
        <f t="shared" si="4"/>
        <v>190736.00663468373</v>
      </c>
      <c r="L10" s="35">
        <f t="shared" si="3"/>
        <v>17931.999999999996</v>
      </c>
    </row>
    <row r="11" spans="2:12" ht="14.25" customHeight="1">
      <c r="I11" s="35">
        <f t="shared" si="1"/>
        <v>241841.03813869512</v>
      </c>
      <c r="J11" s="35">
        <f t="shared" si="2"/>
        <v>17914.150973236676</v>
      </c>
      <c r="K11" s="36">
        <f t="shared" si="4"/>
        <v>223926.88716545844</v>
      </c>
      <c r="L11" s="35">
        <f t="shared" si="3"/>
        <v>17931.999999999996</v>
      </c>
    </row>
    <row r="12" spans="2:12" ht="14.25" customHeight="1">
      <c r="I12" s="35">
        <f t="shared" si="1"/>
        <v>280554.88118979073</v>
      </c>
      <c r="J12" s="35">
        <f t="shared" si="2"/>
        <v>20781.84305109561</v>
      </c>
      <c r="K12" s="36">
        <f t="shared" si="4"/>
        <v>259773.03813869512</v>
      </c>
      <c r="L12" s="35">
        <f t="shared" si="3"/>
        <v>17931.999999999996</v>
      </c>
    </row>
    <row r="13" spans="2:12" ht="14.25" customHeight="1">
      <c r="I13" s="35">
        <f t="shared" si="1"/>
        <v>322365.83168497396</v>
      </c>
      <c r="J13" s="35">
        <f t="shared" si="2"/>
        <v>23878.950495183261</v>
      </c>
      <c r="K13" s="36">
        <f t="shared" si="4"/>
        <v>298486.88118979073</v>
      </c>
      <c r="L13" s="35">
        <f t="shared" si="3"/>
        <v>17931.999999999996</v>
      </c>
    </row>
    <row r="14" spans="2:12" ht="14.25" customHeight="1">
      <c r="I14" s="35">
        <f t="shared" si="1"/>
        <v>367521.65821977187</v>
      </c>
      <c r="J14" s="35">
        <f t="shared" si="2"/>
        <v>27223.826534797918</v>
      </c>
      <c r="K14" s="36">
        <f t="shared" si="4"/>
        <v>340297.83168497396</v>
      </c>
      <c r="L14" s="35">
        <f t="shared" si="3"/>
        <v>17931.999999999996</v>
      </c>
    </row>
    <row r="15" spans="2:12" ht="14.25" customHeight="1">
      <c r="I15" s="35">
        <f t="shared" si="1"/>
        <v>416289.95087735361</v>
      </c>
      <c r="J15" s="35">
        <f t="shared" si="2"/>
        <v>30836.292657581751</v>
      </c>
      <c r="K15" s="36">
        <f t="shared" si="4"/>
        <v>385453.65821977187</v>
      </c>
      <c r="L15" s="35">
        <f t="shared" si="3"/>
        <v>17931.999999999996</v>
      </c>
    </row>
    <row r="16" spans="2:12" ht="14.25" customHeight="1">
      <c r="I16" s="35">
        <f t="shared" si="1"/>
        <v>468959.70694754191</v>
      </c>
      <c r="J16" s="35">
        <f t="shared" si="2"/>
        <v>34737.75607018829</v>
      </c>
      <c r="K16" s="36">
        <f t="shared" si="4"/>
        <v>434221.95087735361</v>
      </c>
      <c r="L16" s="35">
        <f t="shared" si="3"/>
        <v>17931.999999999996</v>
      </c>
    </row>
    <row r="17" spans="9:12" ht="14.25" customHeight="1">
      <c r="I17" s="35">
        <f t="shared" si="1"/>
        <v>525843.04350334522</v>
      </c>
      <c r="J17" s="35">
        <f t="shared" si="2"/>
        <v>38951.336555803355</v>
      </c>
      <c r="K17" s="36">
        <f t="shared" si="4"/>
        <v>486891.70694754191</v>
      </c>
      <c r="L17" s="35">
        <f t="shared" si="3"/>
        <v>17931.999999999996</v>
      </c>
    </row>
    <row r="18" spans="9:12" ht="14.25" customHeight="1">
      <c r="I18" s="35">
        <f t="shared" si="1"/>
        <v>587277.04698361282</v>
      </c>
      <c r="J18" s="35">
        <f t="shared" si="2"/>
        <v>43502.003480267616</v>
      </c>
      <c r="K18" s="36">
        <f t="shared" si="4"/>
        <v>543775.04350334522</v>
      </c>
      <c r="L18" s="35">
        <f t="shared" si="3"/>
        <v>17931.999999999996</v>
      </c>
    </row>
    <row r="19" spans="9:12" ht="14.25" customHeight="1">
      <c r="I19" s="35">
        <f t="shared" si="1"/>
        <v>653625.77074230183</v>
      </c>
      <c r="J19" s="35">
        <f t="shared" si="2"/>
        <v>48416.723758689026</v>
      </c>
      <c r="K19" s="36">
        <f t="shared" si="4"/>
        <v>605209.04698361282</v>
      </c>
      <c r="L19" s="35">
        <f t="shared" si="3"/>
        <v>17931.999999999996</v>
      </c>
    </row>
    <row r="20" spans="9:12" ht="14.25" customHeight="1">
      <c r="I20" s="35">
        <f t="shared" si="1"/>
        <v>725282.39240168594</v>
      </c>
      <c r="J20" s="35">
        <f t="shared" si="2"/>
        <v>53724.621659384145</v>
      </c>
      <c r="K20" s="36">
        <f t="shared" si="4"/>
        <v>671557.77074230183</v>
      </c>
      <c r="L20" s="35">
        <f t="shared" si="3"/>
        <v>17931.999999999996</v>
      </c>
    </row>
    <row r="21" spans="9:12" ht="14.25" customHeight="1">
      <c r="I21" s="35">
        <f t="shared" si="1"/>
        <v>802671.54379382078</v>
      </c>
      <c r="J21" s="35">
        <f t="shared" si="2"/>
        <v>59457.151392134874</v>
      </c>
      <c r="K21" s="36">
        <f t="shared" si="4"/>
        <v>743214.39240168594</v>
      </c>
      <c r="L21" s="35">
        <f t="shared" si="3"/>
        <v>17931.999999999996</v>
      </c>
    </row>
    <row r="22" spans="9:12" ht="14.25" customHeight="1">
      <c r="I22" s="35">
        <f t="shared" si="1"/>
        <v>886251.82729732641</v>
      </c>
      <c r="J22" s="35">
        <f t="shared" si="2"/>
        <v>65648.283503505663</v>
      </c>
      <c r="K22" s="36">
        <f t="shared" si="4"/>
        <v>820603.54379382078</v>
      </c>
      <c r="L22" s="35">
        <f t="shared" si="3"/>
        <v>17931.999999999996</v>
      </c>
    </row>
    <row r="23" spans="9:12" ht="14.25" customHeight="1">
      <c r="J23" s="35">
        <f>SUM(J3:J22)</f>
        <v>527611.82729732664</v>
      </c>
      <c r="L23" s="35">
        <f>SUM(L3:L22)</f>
        <v>358639.99999999994</v>
      </c>
    </row>
    <row r="24" spans="9:12" ht="14.25" customHeight="1"/>
    <row r="25" spans="9:12" ht="14.25" customHeight="1"/>
    <row r="26" spans="9:12" ht="14.25" customHeight="1"/>
    <row r="27" spans="9:12" ht="14.25" customHeight="1"/>
    <row r="28" spans="9:12" ht="14.25" customHeight="1"/>
    <row r="29" spans="9:12" ht="14.25" customHeight="1"/>
    <row r="30" spans="9:12" ht="14.25" customHeight="1"/>
    <row r="31" spans="9:12" ht="14.25" customHeight="1"/>
    <row r="32" spans="9:1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</sheetData>
  <mergeCells count="1">
    <mergeCell ref="D1:E2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B3:C19"/>
  <sheetViews>
    <sheetView rightToLeft="1" workbookViewId="0">
      <selection activeCell="B12" sqref="B12"/>
    </sheetView>
  </sheetViews>
  <sheetFormatPr defaultColWidth="12.625" defaultRowHeight="15" customHeight="1"/>
  <cols>
    <col min="2" max="2" width="56.875" customWidth="1"/>
    <col min="3" max="3" width="55.125" customWidth="1"/>
  </cols>
  <sheetData>
    <row r="3" spans="2:3" ht="15" customHeight="1">
      <c r="B3" s="21" t="s">
        <v>19</v>
      </c>
      <c r="C3" s="21" t="s">
        <v>20</v>
      </c>
    </row>
    <row r="4" spans="2:3" ht="15" customHeight="1">
      <c r="B4" s="22" t="s">
        <v>21</v>
      </c>
      <c r="C4" s="23" t="s">
        <v>22</v>
      </c>
    </row>
    <row r="5" spans="2:3" ht="15" customHeight="1">
      <c r="B5" s="22" t="s">
        <v>23</v>
      </c>
      <c r="C5" s="23" t="s">
        <v>24</v>
      </c>
    </row>
    <row r="6" spans="2:3" ht="15" customHeight="1">
      <c r="B6" s="22" t="s">
        <v>25</v>
      </c>
      <c r="C6" s="23" t="s">
        <v>26</v>
      </c>
    </row>
    <row r="7" spans="2:3" ht="15" customHeight="1">
      <c r="B7" s="22" t="s">
        <v>27</v>
      </c>
      <c r="C7" s="23" t="s">
        <v>28</v>
      </c>
    </row>
    <row r="8" spans="2:3" ht="15" customHeight="1">
      <c r="B8" s="22" t="s">
        <v>29</v>
      </c>
      <c r="C8" s="23" t="s">
        <v>30</v>
      </c>
    </row>
    <row r="9" spans="2:3" ht="15" customHeight="1">
      <c r="B9" s="22" t="s">
        <v>50</v>
      </c>
      <c r="C9" s="23" t="s">
        <v>51</v>
      </c>
    </row>
    <row r="10" spans="2:3" ht="15" customHeight="1">
      <c r="B10" s="23" t="s">
        <v>31</v>
      </c>
      <c r="C10" s="22" t="s">
        <v>32</v>
      </c>
    </row>
    <row r="11" spans="2:3" ht="15" customHeight="1">
      <c r="B11" s="23" t="s">
        <v>33</v>
      </c>
      <c r="C11" s="22" t="s">
        <v>34</v>
      </c>
    </row>
    <row r="12" spans="2:3" ht="15" customHeight="1">
      <c r="B12" s="23" t="s">
        <v>35</v>
      </c>
      <c r="C12" s="22" t="s">
        <v>36</v>
      </c>
    </row>
    <row r="13" spans="2:3" ht="15" customHeight="1">
      <c r="B13" s="23" t="s">
        <v>43</v>
      </c>
      <c r="C13" s="22" t="s">
        <v>44</v>
      </c>
    </row>
    <row r="14" spans="2:3" ht="15" customHeight="1">
      <c r="B14" s="24" t="s">
        <v>37</v>
      </c>
      <c r="C14" s="24" t="s">
        <v>38</v>
      </c>
    </row>
    <row r="15" spans="2:3" ht="15" customHeight="1">
      <c r="B15" s="25" t="s">
        <v>39</v>
      </c>
      <c r="C15" s="25" t="s">
        <v>40</v>
      </c>
    </row>
    <row r="16" spans="2:3" ht="15" customHeight="1">
      <c r="B16" s="25" t="s">
        <v>41</v>
      </c>
      <c r="C16" s="25" t="s">
        <v>42</v>
      </c>
    </row>
    <row r="17" spans="2:3" ht="15" customHeight="1">
      <c r="B17" s="26"/>
      <c r="C17" s="26"/>
    </row>
    <row r="18" spans="2:3" ht="15" customHeight="1">
      <c r="B18" s="26"/>
      <c r="C18" s="26"/>
    </row>
    <row r="19" spans="2:3" ht="15" customHeight="1">
      <c r="B19" s="26"/>
      <c r="C19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השקעה בנדל"ן</vt:lpstr>
      <vt:lpstr>השקעה בקרנות סל - שוק ההון</vt:lpstr>
      <vt:lpstr>נדלן מול שוק ההון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מועדון הלוטוס</cp:lastModifiedBy>
  <dcterms:modified xsi:type="dcterms:W3CDTF">2021-01-26T20:42:15Z</dcterms:modified>
</cp:coreProperties>
</file>