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defaultThemeVersion="124226"/>
  <bookViews>
    <workbookView xWindow="-120" yWindow="-120" windowWidth="19440" windowHeight="11040" tabRatio="917"/>
  </bookViews>
  <sheets>
    <sheet name="דו&quot;ח סיכומים" sheetId="28" r:id="rId1"/>
    <sheet name="ינואר" sheetId="41" r:id="rId2"/>
    <sheet name="פברואר" sheetId="40" r:id="rId3"/>
    <sheet name="מרץ" sheetId="39" r:id="rId4"/>
    <sheet name="אפריל" sheetId="38" r:id="rId5"/>
    <sheet name="מאי" sheetId="37" r:id="rId6"/>
    <sheet name="יוני" sheetId="36" r:id="rId7"/>
    <sheet name="יולי" sheetId="35" r:id="rId8"/>
    <sheet name="אוגוסט" sheetId="34" r:id="rId9"/>
    <sheet name="ספטמבר" sheetId="33" r:id="rId10"/>
    <sheet name="אוקטובר" sheetId="32" r:id="rId11"/>
    <sheet name="נובמבר" sheetId="31" r:id="rId12"/>
    <sheet name="דצמבר" sheetId="30" r:id="rId13"/>
    <sheet name="תבנית צפי" sheetId="1" r:id="rId14"/>
  </sheets>
  <definedNames>
    <definedName name="_xlnm._FilterDatabase" localSheetId="8" hidden="1">אוגוסט!$A$3:$E$159</definedName>
    <definedName name="_xlnm._FilterDatabase" localSheetId="10" hidden="1">אוקטובר!$A$3:$E$147</definedName>
    <definedName name="_xlnm._FilterDatabase" localSheetId="4" hidden="1">אפריל!$A$3:$E$104</definedName>
    <definedName name="_xlnm._FilterDatabase" localSheetId="12" hidden="1">דצמבר!$A$3:$E$105</definedName>
    <definedName name="_xlnm._FilterDatabase" localSheetId="7" hidden="1">יולי!$A$3:$E$134</definedName>
    <definedName name="_xlnm._FilterDatabase" localSheetId="6" hidden="1">יוני!$A$3:$E$104</definedName>
    <definedName name="_xlnm._FilterDatabase" localSheetId="1" hidden="1">ינואר!$A$3:$E$111</definedName>
    <definedName name="_xlnm._FilterDatabase" localSheetId="5" hidden="1">מאי!$A$3:$E$115</definedName>
    <definedName name="_xlnm._FilterDatabase" localSheetId="3" hidden="1">מרץ!$A$3:$E$104</definedName>
    <definedName name="_xlnm._FilterDatabase" localSheetId="11" hidden="1">נובמבר!$A$3:$E$126</definedName>
    <definedName name="_xlnm._FilterDatabase" localSheetId="9" hidden="1">ספטמבר!$A$3:$E$158</definedName>
    <definedName name="_xlnm._FilterDatabase" localSheetId="2" hidden="1">פברואר!$A$3:$E$130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4" i="1"/>
  <c r="H430" i="28" l="1"/>
  <c r="I426"/>
  <c r="I389"/>
  <c r="I439"/>
  <c r="I438"/>
  <c r="I437"/>
  <c r="I402"/>
  <c r="I401"/>
  <c r="I400"/>
  <c r="I365"/>
  <c r="I364"/>
  <c r="I363"/>
  <c r="I328"/>
  <c r="I327"/>
  <c r="I326"/>
  <c r="I291"/>
  <c r="I290"/>
  <c r="I289"/>
  <c r="I254"/>
  <c r="I253"/>
  <c r="I252"/>
  <c r="I217"/>
  <c r="I216"/>
  <c r="I215"/>
  <c r="I180"/>
  <c r="I179"/>
  <c r="I178"/>
  <c r="I143"/>
  <c r="I142"/>
  <c r="I141"/>
  <c r="F416"/>
  <c r="F417"/>
  <c r="F418"/>
  <c r="F419"/>
  <c r="F420"/>
  <c r="F421"/>
  <c r="F422"/>
  <c r="F423"/>
  <c r="F424"/>
  <c r="F425"/>
  <c r="F426"/>
  <c r="F427"/>
  <c r="F428"/>
  <c r="F429"/>
  <c r="F430"/>
  <c r="F431"/>
  <c r="F432"/>
  <c r="F433"/>
  <c r="F434"/>
  <c r="F435"/>
  <c r="F436"/>
  <c r="F437"/>
  <c r="F438"/>
  <c r="F439"/>
  <c r="F440"/>
  <c r="F441"/>
  <c r="F415"/>
  <c r="F379"/>
  <c r="F380"/>
  <c r="F381"/>
  <c r="F382"/>
  <c r="F383"/>
  <c r="F384"/>
  <c r="F385"/>
  <c r="F386"/>
  <c r="F387"/>
  <c r="F388"/>
  <c r="F389"/>
  <c r="F390"/>
  <c r="F391"/>
  <c r="F392"/>
  <c r="F393"/>
  <c r="F394"/>
  <c r="F395"/>
  <c r="F396"/>
  <c r="F397"/>
  <c r="F398"/>
  <c r="F399"/>
  <c r="F400"/>
  <c r="F401"/>
  <c r="F402"/>
  <c r="F403"/>
  <c r="F404"/>
  <c r="F378"/>
  <c r="F342"/>
  <c r="F343"/>
  <c r="F344"/>
  <c r="F345"/>
  <c r="F346"/>
  <c r="F347"/>
  <c r="F348"/>
  <c r="F349"/>
  <c r="F350"/>
  <c r="F351"/>
  <c r="F352"/>
  <c r="F353"/>
  <c r="F354"/>
  <c r="F355"/>
  <c r="F356"/>
  <c r="F357"/>
  <c r="F358"/>
  <c r="F359"/>
  <c r="F360"/>
  <c r="F361"/>
  <c r="F362"/>
  <c r="F363"/>
  <c r="F364"/>
  <c r="F365"/>
  <c r="F366"/>
  <c r="F367"/>
  <c r="F341"/>
  <c r="F305"/>
  <c r="F306"/>
  <c r="F307"/>
  <c r="F308"/>
  <c r="F309"/>
  <c r="F310"/>
  <c r="F311"/>
  <c r="F312"/>
  <c r="F313"/>
  <c r="F314"/>
  <c r="F315"/>
  <c r="F316"/>
  <c r="F317"/>
  <c r="F318"/>
  <c r="F319"/>
  <c r="F320"/>
  <c r="F321"/>
  <c r="F322"/>
  <c r="F323"/>
  <c r="F324"/>
  <c r="F325"/>
  <c r="F326"/>
  <c r="F327"/>
  <c r="F328"/>
  <c r="F329"/>
  <c r="F330"/>
  <c r="F304"/>
  <c r="F268"/>
  <c r="F269"/>
  <c r="F270"/>
  <c r="F271"/>
  <c r="F272"/>
  <c r="F273"/>
  <c r="F274"/>
  <c r="F275"/>
  <c r="F276"/>
  <c r="F277"/>
  <c r="F278"/>
  <c r="F279"/>
  <c r="F280"/>
  <c r="F281"/>
  <c r="F282"/>
  <c r="F283"/>
  <c r="F284"/>
  <c r="F285"/>
  <c r="F286"/>
  <c r="F287"/>
  <c r="F288"/>
  <c r="F289"/>
  <c r="F290"/>
  <c r="F291"/>
  <c r="F292"/>
  <c r="F293"/>
  <c r="F294"/>
  <c r="F267"/>
  <c r="F231"/>
  <c r="F232"/>
  <c r="F233"/>
  <c r="F234"/>
  <c r="F235"/>
  <c r="F236"/>
  <c r="F237"/>
  <c r="F238"/>
  <c r="F239"/>
  <c r="F240"/>
  <c r="F241"/>
  <c r="F242"/>
  <c r="F243"/>
  <c r="F244"/>
  <c r="F245"/>
  <c r="F246"/>
  <c r="F247"/>
  <c r="F248"/>
  <c r="F249"/>
  <c r="F250"/>
  <c r="F251"/>
  <c r="F252"/>
  <c r="F253"/>
  <c r="F254"/>
  <c r="F255"/>
  <c r="F256"/>
  <c r="F230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193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56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19"/>
  <c r="F71"/>
  <c r="F70"/>
  <c r="F69"/>
  <c r="F68"/>
  <c r="F67"/>
  <c r="F66"/>
  <c r="F65"/>
  <c r="F64"/>
  <c r="F63"/>
  <c r="F62"/>
  <c r="F61"/>
  <c r="F60"/>
  <c r="F59"/>
  <c r="F58"/>
  <c r="F57"/>
  <c r="F56"/>
  <c r="F55"/>
  <c r="F54"/>
  <c r="F45"/>
  <c r="F46"/>
  <c r="F47"/>
  <c r="F48"/>
  <c r="F49"/>
  <c r="F50"/>
  <c r="F51"/>
  <c r="F52"/>
  <c r="F53"/>
  <c r="B73"/>
  <c r="E73"/>
  <c r="F23"/>
  <c r="I4" i="30"/>
  <c r="J4" s="1"/>
  <c r="I5"/>
  <c r="J5" s="1"/>
  <c r="I6"/>
  <c r="J6" s="1"/>
  <c r="I7"/>
  <c r="J7" s="1"/>
  <c r="I8"/>
  <c r="J8" s="1"/>
  <c r="I9"/>
  <c r="J9" s="1"/>
  <c r="I10"/>
  <c r="J10" s="1"/>
  <c r="I11"/>
  <c r="J11" s="1"/>
  <c r="I12"/>
  <c r="J12" s="1"/>
  <c r="I13"/>
  <c r="J13" s="1"/>
  <c r="I14"/>
  <c r="J14" s="1"/>
  <c r="I15"/>
  <c r="J15" s="1"/>
  <c r="I16"/>
  <c r="J16" s="1"/>
  <c r="I17"/>
  <c r="J17" s="1"/>
  <c r="I18"/>
  <c r="J18" s="1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H32"/>
  <c r="I93" i="28"/>
  <c r="H110" s="1"/>
  <c r="H97"/>
  <c r="B110"/>
  <c r="H32" i="31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2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3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4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5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6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7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8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32" s="1"/>
  <c r="H32" i="39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H32" i="40"/>
  <c r="I30"/>
  <c r="J30" s="1"/>
  <c r="I29"/>
  <c r="J29" s="1"/>
  <c r="I28"/>
  <c r="J28" s="1"/>
  <c r="I27"/>
  <c r="J27" s="1"/>
  <c r="I26"/>
  <c r="J26" s="1"/>
  <c r="I25"/>
  <c r="J25" s="1"/>
  <c r="I24"/>
  <c r="J24" s="1"/>
  <c r="I23"/>
  <c r="J23" s="1"/>
  <c r="I22"/>
  <c r="J22" s="1"/>
  <c r="I21"/>
  <c r="J21" s="1"/>
  <c r="I20"/>
  <c r="J20" s="1"/>
  <c r="I19"/>
  <c r="J19" s="1"/>
  <c r="I18"/>
  <c r="J18" s="1"/>
  <c r="I17"/>
  <c r="J17" s="1"/>
  <c r="I16"/>
  <c r="J16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7"/>
  <c r="J7" s="1"/>
  <c r="I6"/>
  <c r="J6" s="1"/>
  <c r="I5"/>
  <c r="J5" s="1"/>
  <c r="I4"/>
  <c r="I69" i="28"/>
  <c r="I106" s="1"/>
  <c r="I68"/>
  <c r="I105" s="1"/>
  <c r="I67"/>
  <c r="I104" s="1"/>
  <c r="B36"/>
  <c r="J26"/>
  <c r="I63" s="1"/>
  <c r="J63" s="1"/>
  <c r="I100" s="1"/>
  <c r="J100" s="1"/>
  <c r="I137" s="1"/>
  <c r="J137" s="1"/>
  <c r="I174" s="1"/>
  <c r="J174" s="1"/>
  <c r="I211" s="1"/>
  <c r="J211" s="1"/>
  <c r="I248" s="1"/>
  <c r="J248" s="1"/>
  <c r="I285" s="1"/>
  <c r="J285" s="1"/>
  <c r="I322" s="1"/>
  <c r="J322" s="1"/>
  <c r="I359" s="1"/>
  <c r="J359" s="1"/>
  <c r="I396" s="1"/>
  <c r="J396" s="1"/>
  <c r="I433" s="1"/>
  <c r="J433" s="1"/>
  <c r="I19"/>
  <c r="H36" s="1"/>
  <c r="B443"/>
  <c r="B406"/>
  <c r="C74" l="1"/>
  <c r="I32" i="39"/>
  <c r="F82" i="28"/>
  <c r="F107"/>
  <c r="F105"/>
  <c r="F103"/>
  <c r="F101"/>
  <c r="F99"/>
  <c r="F97"/>
  <c r="F95"/>
  <c r="F93"/>
  <c r="F91"/>
  <c r="F89"/>
  <c r="F87"/>
  <c r="F85"/>
  <c r="F83"/>
  <c r="F108"/>
  <c r="F106"/>
  <c r="F104"/>
  <c r="F102"/>
  <c r="F100"/>
  <c r="F98"/>
  <c r="F96"/>
  <c r="F94"/>
  <c r="F92"/>
  <c r="F90"/>
  <c r="F88"/>
  <c r="F86"/>
  <c r="F84"/>
  <c r="J32" i="30"/>
  <c r="I32"/>
  <c r="J4" i="31"/>
  <c r="J32" s="1"/>
  <c r="J4" i="32"/>
  <c r="J32" s="1"/>
  <c r="J4" i="33"/>
  <c r="J32" s="1"/>
  <c r="J4" i="34"/>
  <c r="J32" s="1"/>
  <c r="J4" i="35"/>
  <c r="J32" s="1"/>
  <c r="J4" i="36"/>
  <c r="J32" s="1"/>
  <c r="J4" i="37"/>
  <c r="J32" s="1"/>
  <c r="J4" i="38"/>
  <c r="J32" s="1"/>
  <c r="J4" i="39"/>
  <c r="J32" s="1"/>
  <c r="I32" i="40"/>
  <c r="J4"/>
  <c r="J32" s="1"/>
  <c r="E110" i="28" l="1"/>
  <c r="C111" s="1"/>
  <c r="I110" s="1"/>
  <c r="J110" s="1"/>
  <c r="I111" l="1"/>
  <c r="I19" i="41"/>
  <c r="H443" i="28" l="1"/>
  <c r="H393"/>
  <c r="H406"/>
  <c r="B369"/>
  <c r="H356"/>
  <c r="I352"/>
  <c r="H369" s="1"/>
  <c r="I371" s="1"/>
  <c r="F331"/>
  <c r="B332"/>
  <c r="H319"/>
  <c r="I315"/>
  <c r="H332" s="1"/>
  <c r="I334" s="1"/>
  <c r="B295"/>
  <c r="H282"/>
  <c r="I278"/>
  <c r="H295" s="1"/>
  <c r="F257"/>
  <c r="B258"/>
  <c r="H245"/>
  <c r="I241"/>
  <c r="H258" s="1"/>
  <c r="B221"/>
  <c r="H208"/>
  <c r="I204"/>
  <c r="H221" s="1"/>
  <c r="I223" s="1"/>
  <c r="B184"/>
  <c r="H171"/>
  <c r="I167"/>
  <c r="H184" s="1"/>
  <c r="I186" s="1"/>
  <c r="B147"/>
  <c r="H134"/>
  <c r="I130"/>
  <c r="H147" s="1"/>
  <c r="I149" s="1"/>
  <c r="I112"/>
  <c r="H60"/>
  <c r="I56"/>
  <c r="H73" s="1"/>
  <c r="I75" s="1"/>
  <c r="I445" l="1"/>
  <c r="I408"/>
  <c r="I297"/>
  <c r="I260"/>
  <c r="H32" i="41" l="1"/>
  <c r="I30"/>
  <c r="F34" i="28" s="1"/>
  <c r="I29" i="41"/>
  <c r="F33" i="28" s="1"/>
  <c r="I28" i="41"/>
  <c r="F32" i="28" s="1"/>
  <c r="I27" i="41"/>
  <c r="F31" i="28" s="1"/>
  <c r="I26" i="41"/>
  <c r="F30" i="28" s="1"/>
  <c r="I25" i="41"/>
  <c r="F29" i="28" s="1"/>
  <c r="I24" i="41"/>
  <c r="F28" i="28" s="1"/>
  <c r="I23" i="41"/>
  <c r="F27" i="28" s="1"/>
  <c r="I22" i="41"/>
  <c r="F26" i="28" s="1"/>
  <c r="I21" i="41"/>
  <c r="F25" i="28" s="1"/>
  <c r="I20" i="41"/>
  <c r="F24" i="28" s="1"/>
  <c r="I18" i="41"/>
  <c r="F22" i="28" s="1"/>
  <c r="I17" i="41"/>
  <c r="F21" i="28" s="1"/>
  <c r="I16" i="41"/>
  <c r="F20" i="28" s="1"/>
  <c r="I15" i="41"/>
  <c r="F19" i="28" s="1"/>
  <c r="I14" i="41"/>
  <c r="F18" i="28" s="1"/>
  <c r="I13" i="41"/>
  <c r="F17" i="28" s="1"/>
  <c r="I12" i="41"/>
  <c r="F16" i="28" s="1"/>
  <c r="I11" i="41"/>
  <c r="F15" i="28" s="1"/>
  <c r="I10" i="41"/>
  <c r="F14" i="28" s="1"/>
  <c r="I9" i="41"/>
  <c r="F13" i="28" s="1"/>
  <c r="I8" i="41"/>
  <c r="F12" i="28" s="1"/>
  <c r="I7" i="41"/>
  <c r="F11" i="28" s="1"/>
  <c r="I6" i="41"/>
  <c r="F10" i="28" s="1"/>
  <c r="I5" i="41"/>
  <c r="F9" i="28" s="1"/>
  <c r="I4" i="41"/>
  <c r="F8" i="28" l="1"/>
  <c r="E36" s="1"/>
  <c r="C37" s="1"/>
  <c r="I36" s="1"/>
  <c r="J4" i="41"/>
  <c r="J12"/>
  <c r="J20"/>
  <c r="J28"/>
  <c r="I32"/>
  <c r="J9"/>
  <c r="J13"/>
  <c r="J17"/>
  <c r="J21"/>
  <c r="J25"/>
  <c r="J29"/>
  <c r="J8"/>
  <c r="J16"/>
  <c r="J24"/>
  <c r="J6"/>
  <c r="J10"/>
  <c r="J14"/>
  <c r="J18"/>
  <c r="J22"/>
  <c r="J26"/>
  <c r="J30"/>
  <c r="J7"/>
  <c r="J11"/>
  <c r="J15"/>
  <c r="J19"/>
  <c r="J23"/>
  <c r="J27"/>
  <c r="J5"/>
  <c r="I37" i="28" l="1"/>
  <c r="J36"/>
  <c r="E184"/>
  <c r="C185" s="1"/>
  <c r="I184" s="1"/>
  <c r="E332"/>
  <c r="C333" s="1"/>
  <c r="I332" s="1"/>
  <c r="E258"/>
  <c r="C259" s="1"/>
  <c r="I258" s="1"/>
  <c r="E147"/>
  <c r="C148" s="1"/>
  <c r="I147" s="1"/>
  <c r="E295"/>
  <c r="C296" s="1"/>
  <c r="I295" s="1"/>
  <c r="I73"/>
  <c r="E406"/>
  <c r="C407" s="1"/>
  <c r="I406" s="1"/>
  <c r="E369"/>
  <c r="C370" s="1"/>
  <c r="I369" s="1"/>
  <c r="J32" i="41"/>
  <c r="F30" i="1"/>
  <c r="J12" s="1"/>
  <c r="J147" i="28" l="1"/>
  <c r="I148"/>
  <c r="I370"/>
  <c r="J369"/>
  <c r="I185"/>
  <c r="J184"/>
  <c r="J406"/>
  <c r="I407"/>
  <c r="J258"/>
  <c r="I259"/>
  <c r="I296"/>
  <c r="J295"/>
  <c r="I333"/>
  <c r="J332"/>
  <c r="I74"/>
  <c r="J73"/>
  <c r="E443" l="1"/>
  <c r="C444" s="1"/>
  <c r="I443" s="1"/>
  <c r="I444" s="1"/>
  <c r="J443" l="1"/>
  <c r="I38" l="1"/>
  <c r="J8" i="1" l="1"/>
  <c r="I12" s="1"/>
  <c r="I13" s="1"/>
  <c r="E221" i="28" l="1"/>
  <c r="C222" s="1"/>
  <c r="I221" s="1"/>
  <c r="I222" l="1"/>
  <c r="J221"/>
</calcChain>
</file>

<file path=xl/comments1.xml><?xml version="1.0" encoding="utf-8"?>
<comments xmlns="http://schemas.openxmlformats.org/spreadsheetml/2006/main">
  <authors>
    <author>USER</author>
  </authors>
  <commentList>
    <comment ref="I34" authorId="0">
      <text>
        <r>
          <rPr>
            <b/>
            <sz val="9"/>
            <color indexed="81"/>
            <rFont val="Tahoma"/>
            <family val="2"/>
          </rPr>
          <t>שווי משיכת מזומן למילוי מעטפות לאחר הפחתת המזומן הקיים בידינו.</t>
        </r>
      </text>
    </comment>
  </commentList>
</comments>
</file>

<file path=xl/sharedStrings.xml><?xml version="1.0" encoding="utf-8"?>
<sst xmlns="http://schemas.openxmlformats.org/spreadsheetml/2006/main" count="1622" uniqueCount="112">
  <si>
    <t>תאריך</t>
  </si>
  <si>
    <t>סכום</t>
  </si>
  <si>
    <t>תיאור</t>
  </si>
  <si>
    <t>אוכל</t>
  </si>
  <si>
    <t>ביגוד+הנעלה</t>
  </si>
  <si>
    <t>מתנות</t>
  </si>
  <si>
    <t>מסעדות ובילויים</t>
  </si>
  <si>
    <t>נופש וטיולים</t>
  </si>
  <si>
    <t>חשמל</t>
  </si>
  <si>
    <t>גז</t>
  </si>
  <si>
    <t>מים</t>
  </si>
  <si>
    <t>הוצאות רכב</t>
  </si>
  <si>
    <t>סלולר</t>
  </si>
  <si>
    <t>ביטוח רכב</t>
  </si>
  <si>
    <t>ביטוח בריאות</t>
  </si>
  <si>
    <t>קצבאות</t>
  </si>
  <si>
    <t>החזרים ביטוחיים</t>
  </si>
  <si>
    <t>תרופות ותוספים</t>
  </si>
  <si>
    <t>ריהוט וכלים לבית</t>
  </si>
  <si>
    <t>אחזקה</t>
  </si>
  <si>
    <t>חגי ישראל</t>
  </si>
  <si>
    <t>הוצאות קבועות חודשי</t>
  </si>
  <si>
    <t>הוצאות משתנות חודשי</t>
  </si>
  <si>
    <t>סוג</t>
  </si>
  <si>
    <t>משכנתא</t>
  </si>
  <si>
    <t>שכירות</t>
  </si>
  <si>
    <t>הכנסות משכירות</t>
  </si>
  <si>
    <t>חסכון בר מצווה</t>
  </si>
  <si>
    <t>ביטוח חיים</t>
  </si>
  <si>
    <t>הכנסות משתנות</t>
  </si>
  <si>
    <t>הכנסות קבועות</t>
  </si>
  <si>
    <t>סה"כ</t>
  </si>
  <si>
    <t>חישגד</t>
  </si>
  <si>
    <t>דלק</t>
  </si>
  <si>
    <t>נסיעות</t>
  </si>
  <si>
    <t>חניה</t>
  </si>
  <si>
    <t>כביש 6</t>
  </si>
  <si>
    <t>משחקים וספרים לילדים</t>
  </si>
  <si>
    <t>עיתונים וספרים</t>
  </si>
  <si>
    <t>עמלות בנק ואשראי</t>
  </si>
  <si>
    <t>פינוקים</t>
  </si>
  <si>
    <t xml:space="preserve">סה"כ </t>
  </si>
  <si>
    <t>חסכון חתונה</t>
  </si>
  <si>
    <t>הבראה</t>
  </si>
  <si>
    <t>מס הכנסה שלילי</t>
  </si>
  <si>
    <t>מחשבים חשמל ואלקטרוניקה</t>
  </si>
  <si>
    <t>צדקה ומעשרות</t>
  </si>
  <si>
    <t>סעיף תוצאתי</t>
  </si>
  <si>
    <t>סכום בפועל</t>
  </si>
  <si>
    <t>יתרה</t>
  </si>
  <si>
    <t>הכנסות נוספות ממשכורת</t>
  </si>
  <si>
    <t>קוסמטיקה והגיינה</t>
  </si>
  <si>
    <t>הערות/משימות:</t>
  </si>
  <si>
    <t>אמצעי תשלום</t>
  </si>
  <si>
    <t>סעיף</t>
  </si>
  <si>
    <t>הוצאות קבועות</t>
  </si>
  <si>
    <t>תשלומים</t>
  </si>
  <si>
    <t>הוצאות משתנות בפועל</t>
  </si>
  <si>
    <t>הגמ"ח המרכזי</t>
  </si>
  <si>
    <t>סיום ביטוחים:</t>
  </si>
  <si>
    <t>יתרות</t>
  </si>
  <si>
    <t>תחילת חודש</t>
  </si>
  <si>
    <t>סוף חודש</t>
  </si>
  <si>
    <t>חסכונות</t>
  </si>
  <si>
    <t>שם הלוואה</t>
  </si>
  <si>
    <t>סה"כ יתרה חודשית</t>
  </si>
  <si>
    <t>הכנסה</t>
  </si>
  <si>
    <t>הוצאה</t>
  </si>
  <si>
    <t>לא לחישוב</t>
  </si>
  <si>
    <t>פירוט הוצאות משתנות</t>
  </si>
  <si>
    <t>מאזן חודשי</t>
  </si>
  <si>
    <t>מקווה/ספר</t>
  </si>
  <si>
    <t>סכום להוצאה</t>
  </si>
  <si>
    <t>בלתמים</t>
  </si>
  <si>
    <t>צדקה</t>
  </si>
  <si>
    <t>ארנונה</t>
  </si>
  <si>
    <t>ועד בית</t>
  </si>
  <si>
    <t>חסכון ביטוחים</t>
  </si>
  <si>
    <t>ביטוח</t>
  </si>
  <si>
    <t>תאריך סיום</t>
  </si>
  <si>
    <t>חסכון</t>
  </si>
  <si>
    <t>למספר חודשים</t>
  </si>
  <si>
    <t>רכב</t>
  </si>
  <si>
    <t>ממתי חסכון</t>
  </si>
  <si>
    <t>דצמבר</t>
  </si>
  <si>
    <t>חיים למשכנתא</t>
  </si>
  <si>
    <t>ביטוח מבנה משכנתא</t>
  </si>
  <si>
    <t>סה"כ הוצאה לעומת הכנסה</t>
  </si>
  <si>
    <t>31.12.19</t>
  </si>
  <si>
    <t>(12) מתוך (1)</t>
  </si>
  <si>
    <t>מעשרות</t>
  </si>
  <si>
    <t>מאזן ינואר 2020</t>
  </si>
  <si>
    <t>מאזן פברואר 2020</t>
  </si>
  <si>
    <t>מאזן מרץ 2020</t>
  </si>
  <si>
    <t>מאזן אפריל 2020</t>
  </si>
  <si>
    <t>מאזן מאי 2020</t>
  </si>
  <si>
    <t>מאזן יוני 2020</t>
  </si>
  <si>
    <t>מאזן יולי 2020</t>
  </si>
  <si>
    <t>מאזן אוגוסט 2020</t>
  </si>
  <si>
    <t>מאזן ספטמבר 2020</t>
  </si>
  <si>
    <t>מאזן אוקטובר 2020</t>
  </si>
  <si>
    <t>מאזן נובמבר 2020</t>
  </si>
  <si>
    <t>מאזן דצמבר 2020</t>
  </si>
  <si>
    <t>משכורת א</t>
  </si>
  <si>
    <t>משכורת ב</t>
  </si>
  <si>
    <t>החזר הלוואה חניכי</t>
  </si>
  <si>
    <t>אחרי הפחתת דלק לעבודה 400 ש"ח. קיזוז ממעשרות גמח מרכזי, ביטוח בריאות פרטי, גמח חניכי תרומה</t>
  </si>
  <si>
    <t>שכר לימוד ילדים</t>
  </si>
  <si>
    <t>חניכי גמח תרומה</t>
  </si>
  <si>
    <t>קופת חולים</t>
  </si>
  <si>
    <t>מי עדן</t>
  </si>
  <si>
    <t>מבנה ערד</t>
  </si>
</sst>
</file>

<file path=xl/styles.xml><?xml version="1.0" encoding="utf-8"?>
<styleSheet xmlns="http://schemas.openxmlformats.org/spreadsheetml/2006/main">
  <numFmts count="5">
    <numFmt numFmtId="44" formatCode="_ &quot;₪&quot;\ * #,##0.00_ ;_ &quot;₪&quot;\ * \-#,##0.00_ ;_ &quot;₪&quot;\ * &quot;-&quot;??_ ;_ @_ "/>
    <numFmt numFmtId="164" formatCode="&quot;₪&quot;\ #,##0.00"/>
    <numFmt numFmtId="165" formatCode="0.0"/>
    <numFmt numFmtId="166" formatCode="&quot;₪&quot;\ #,##0.0"/>
    <numFmt numFmtId="167" formatCode="&quot;₪&quot;\ #,##0"/>
  </numFmts>
  <fonts count="25"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b/>
      <sz val="11"/>
      <color theme="3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rgb="FF9C6500"/>
      <name val="Arial"/>
      <family val="2"/>
      <charset val="177"/>
      <scheme val="minor"/>
    </font>
    <font>
      <sz val="9"/>
      <color theme="1"/>
      <name val="Arial"/>
      <family val="2"/>
      <charset val="177"/>
      <scheme val="minor"/>
    </font>
    <font>
      <b/>
      <sz val="1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</font>
    <font>
      <b/>
      <i/>
      <sz val="14"/>
      <color theme="0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sz val="11"/>
      <color theme="0"/>
      <name val="Arial"/>
      <family val="2"/>
      <charset val="177"/>
      <scheme val="minor"/>
    </font>
    <font>
      <b/>
      <i/>
      <sz val="12"/>
      <color theme="1" tint="0.14999847407452621"/>
      <name val="Arial"/>
      <family val="2"/>
    </font>
    <font>
      <b/>
      <i/>
      <sz val="12"/>
      <color indexed="9"/>
      <name val="Arial"/>
      <family val="2"/>
    </font>
    <font>
      <sz val="10"/>
      <color indexed="8"/>
      <name val="Arial"/>
      <family val="2"/>
    </font>
    <font>
      <b/>
      <sz val="12"/>
      <color theme="0"/>
      <name val="Arial"/>
      <family val="2"/>
      <scheme val="minor"/>
    </font>
    <font>
      <b/>
      <sz val="12"/>
      <color rgb="FF0070C0"/>
      <name val="Arial"/>
      <family val="2"/>
    </font>
    <font>
      <sz val="12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2"/>
      <color rgb="FF0070C0"/>
      <name val="Arial"/>
      <family val="2"/>
    </font>
    <font>
      <b/>
      <i/>
      <sz val="14"/>
      <color theme="1"/>
      <name val="Arial"/>
      <family val="2"/>
      <scheme val="minor"/>
    </font>
    <font>
      <sz val="11"/>
      <color theme="0" tint="-0.249977111117893"/>
      <name val="Arial"/>
      <family val="2"/>
      <charset val="177"/>
      <scheme val="minor"/>
    </font>
    <font>
      <b/>
      <sz val="9"/>
      <color indexed="81"/>
      <name val="Tahoma"/>
      <family val="2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EB9C"/>
      </patternFill>
    </fill>
    <fill>
      <patternFill patternType="solid">
        <fgColor rgb="FF00B050"/>
        <bgColor indexed="64"/>
      </patternFill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24"/>
      </patternFill>
    </fill>
    <fill>
      <patternFill patternType="solid">
        <fgColor rgb="FF00B0F0"/>
        <bgColor indexed="64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7575"/>
        <bgColor indexed="64"/>
      </patternFill>
    </fill>
    <fill>
      <patternFill patternType="solid">
        <fgColor rgb="FFFF7575"/>
        <bgColor theme="5" tint="0.79998168889431442"/>
      </patternFill>
    </fill>
    <fill>
      <patternFill patternType="solid">
        <fgColor rgb="FF99FF99"/>
        <bgColor indexed="64"/>
      </patternFill>
    </fill>
    <fill>
      <patternFill patternType="solid">
        <fgColor rgb="FFA3E5B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9981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 style="thin">
        <color indexed="64"/>
      </right>
      <top style="thick">
        <color theme="4"/>
      </top>
      <bottom style="medium">
        <color theme="4" tint="0.39997558519241921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4" fillId="5" borderId="0" applyNumberFormat="0" applyBorder="0" applyAlignment="0" applyProtection="0"/>
    <xf numFmtId="44" fontId="7" fillId="0" borderId="0" applyFont="0" applyFill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</cellStyleXfs>
  <cellXfs count="165">
    <xf numFmtId="0" fontId="0" fillId="0" borderId="0" xfId="0"/>
    <xf numFmtId="14" fontId="0" fillId="0" borderId="0" xfId="0" applyNumberFormat="1"/>
    <xf numFmtId="0" fontId="2" fillId="2" borderId="2" xfId="2" applyFill="1" applyAlignment="1">
      <alignment horizontal="center"/>
    </xf>
    <xf numFmtId="0" fontId="2" fillId="2" borderId="3" xfId="2" applyFill="1" applyBorder="1" applyAlignment="1">
      <alignment horizontal="center"/>
    </xf>
    <xf numFmtId="0" fontId="3" fillId="2" borderId="0" xfId="0" applyFont="1" applyFill="1"/>
    <xf numFmtId="1" fontId="0" fillId="0" borderId="0" xfId="0" applyNumberFormat="1"/>
    <xf numFmtId="1" fontId="3" fillId="2" borderId="0" xfId="0" applyNumberFormat="1" applyFont="1" applyFill="1"/>
    <xf numFmtId="0" fontId="0" fillId="0" borderId="0" xfId="0" applyFill="1"/>
    <xf numFmtId="0" fontId="5" fillId="0" borderId="0" xfId="0" applyFont="1"/>
    <xf numFmtId="164" fontId="0" fillId="0" borderId="0" xfId="0" applyNumberFormat="1"/>
    <xf numFmtId="14" fontId="6" fillId="5" borderId="0" xfId="3" applyNumberFormat="1" applyFont="1"/>
    <xf numFmtId="1" fontId="6" fillId="5" borderId="0" xfId="3" applyNumberFormat="1" applyFont="1"/>
    <xf numFmtId="0" fontId="6" fillId="5" borderId="0" xfId="3" applyFont="1"/>
    <xf numFmtId="0" fontId="0" fillId="0" borderId="0" xfId="0" applyAlignment="1">
      <alignment horizontal="center"/>
    </xf>
    <xf numFmtId="165" fontId="0" fillId="0" borderId="0" xfId="0" applyNumberFormat="1"/>
    <xf numFmtId="165" fontId="8" fillId="0" borderId="0" xfId="0" applyNumberFormat="1" applyFont="1" applyAlignment="1">
      <alignment horizontal="right" vertical="center" readingOrder="2"/>
    </xf>
    <xf numFmtId="0" fontId="10" fillId="6" borderId="6" xfId="1" applyFont="1" applyFill="1" applyBorder="1" applyAlignment="1">
      <alignment horizontal="center"/>
    </xf>
    <xf numFmtId="0" fontId="11" fillId="6" borderId="6" xfId="1" applyFont="1" applyFill="1" applyBorder="1" applyAlignment="1">
      <alignment horizontal="center"/>
    </xf>
    <xf numFmtId="165" fontId="0" fillId="0" borderId="9" xfId="0" applyNumberFormat="1" applyBorder="1"/>
    <xf numFmtId="165" fontId="0" fillId="0" borderId="10" xfId="0" applyNumberFormat="1" applyBorder="1"/>
    <xf numFmtId="0" fontId="3" fillId="2" borderId="5" xfId="0" applyFont="1" applyFill="1" applyBorder="1"/>
    <xf numFmtId="0" fontId="0" fillId="0" borderId="10" xfId="0" applyBorder="1"/>
    <xf numFmtId="1" fontId="0" fillId="0" borderId="12" xfId="0" applyNumberFormat="1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15" xfId="0" applyBorder="1"/>
    <xf numFmtId="0" fontId="3" fillId="2" borderId="19" xfId="0" applyFont="1" applyFill="1" applyBorder="1"/>
    <xf numFmtId="1" fontId="3" fillId="2" borderId="18" xfId="0" applyNumberFormat="1" applyFont="1" applyFill="1" applyBorder="1"/>
    <xf numFmtId="0" fontId="0" fillId="0" borderId="15" xfId="0" applyBorder="1" applyAlignment="1">
      <alignment horizontal="right"/>
    </xf>
    <xf numFmtId="166" fontId="0" fillId="0" borderId="0" xfId="0" applyNumberFormat="1" applyAlignment="1">
      <alignment horizontal="right"/>
    </xf>
    <xf numFmtId="0" fontId="3" fillId="3" borderId="13" xfId="0" applyFont="1" applyFill="1" applyBorder="1"/>
    <xf numFmtId="0" fontId="3" fillId="3" borderId="14" xfId="0" applyFont="1" applyFill="1" applyBorder="1"/>
    <xf numFmtId="164" fontId="3" fillId="3" borderId="14" xfId="0" applyNumberFormat="1" applyFont="1" applyFill="1" applyBorder="1"/>
    <xf numFmtId="0" fontId="3" fillId="3" borderId="17" xfId="0" applyFont="1" applyFill="1" applyBorder="1"/>
    <xf numFmtId="0" fontId="15" fillId="9" borderId="25" xfId="0" applyFont="1" applyFill="1" applyBorder="1" applyAlignment="1">
      <alignment horizontal="right"/>
    </xf>
    <xf numFmtId="0" fontId="14" fillId="11" borderId="4" xfId="0" applyFont="1" applyFill="1" applyBorder="1" applyAlignment="1">
      <alignment horizontal="center"/>
    </xf>
    <xf numFmtId="0" fontId="14" fillId="11" borderId="28" xfId="0" applyFont="1" applyFill="1" applyBorder="1" applyAlignment="1">
      <alignment horizontal="center"/>
    </xf>
    <xf numFmtId="0" fontId="14" fillId="11" borderId="29" xfId="0" applyFont="1" applyFill="1" applyBorder="1" applyAlignment="1">
      <alignment horizontal="center"/>
    </xf>
    <xf numFmtId="0" fontId="14" fillId="11" borderId="30" xfId="0" applyFont="1" applyFill="1" applyBorder="1" applyAlignment="1">
      <alignment horizontal="center"/>
    </xf>
    <xf numFmtId="0" fontId="14" fillId="11" borderId="31" xfId="0" applyFont="1" applyFill="1" applyBorder="1" applyAlignment="1">
      <alignment horizontal="center"/>
    </xf>
    <xf numFmtId="0" fontId="15" fillId="9" borderId="32" xfId="0" applyFont="1" applyFill="1" applyBorder="1" applyAlignment="1">
      <alignment horizontal="right"/>
    </xf>
    <xf numFmtId="167" fontId="15" fillId="13" borderId="32" xfId="4" applyNumberFormat="1" applyFont="1" applyFill="1" applyBorder="1" applyAlignment="1">
      <alignment horizontal="center"/>
    </xf>
    <xf numFmtId="0" fontId="15" fillId="13" borderId="37" xfId="4" applyNumberFormat="1" applyFont="1" applyFill="1" applyBorder="1" applyAlignment="1">
      <alignment horizontal="center"/>
    </xf>
    <xf numFmtId="166" fontId="15" fillId="12" borderId="35" xfId="4" applyNumberFormat="1" applyFont="1" applyFill="1" applyBorder="1" applyAlignment="1">
      <alignment horizontal="center"/>
    </xf>
    <xf numFmtId="166" fontId="15" fillId="13" borderId="35" xfId="4" applyNumberFormat="1" applyFont="1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2" fillId="8" borderId="27" xfId="6" applyBorder="1" applyAlignment="1">
      <alignment horizontal="center"/>
    </xf>
    <xf numFmtId="1" fontId="0" fillId="0" borderId="10" xfId="0" applyNumberFormat="1" applyBorder="1"/>
    <xf numFmtId="0" fontId="0" fillId="0" borderId="43" xfId="0" applyBorder="1"/>
    <xf numFmtId="0" fontId="0" fillId="0" borderId="43" xfId="0" applyBorder="1" applyAlignment="1">
      <alignment horizontal="center" vertical="center"/>
    </xf>
    <xf numFmtId="0" fontId="3" fillId="2" borderId="39" xfId="0" applyFont="1" applyFill="1" applyBorder="1"/>
    <xf numFmtId="1" fontId="3" fillId="2" borderId="40" xfId="0" applyNumberFormat="1" applyFont="1" applyFill="1" applyBorder="1"/>
    <xf numFmtId="0" fontId="12" fillId="8" borderId="41" xfId="6" applyBorder="1" applyAlignment="1">
      <alignment horizontal="center"/>
    </xf>
    <xf numFmtId="166" fontId="18" fillId="0" borderId="18" xfId="4" applyNumberFormat="1" applyFont="1" applyFill="1" applyBorder="1" applyAlignment="1">
      <alignment horizontal="center"/>
    </xf>
    <xf numFmtId="166" fontId="18" fillId="0" borderId="38" xfId="4" applyNumberFormat="1" applyFont="1" applyFill="1" applyBorder="1" applyAlignment="1">
      <alignment horizontal="center"/>
    </xf>
    <xf numFmtId="0" fontId="21" fillId="14" borderId="27" xfId="0" applyFont="1" applyFill="1" applyBorder="1" applyAlignment="1">
      <alignment horizontal="center"/>
    </xf>
    <xf numFmtId="0" fontId="21" fillId="14" borderId="41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/>
    </xf>
    <xf numFmtId="167" fontId="0" fillId="0" borderId="22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167" fontId="0" fillId="0" borderId="10" xfId="0" applyNumberFormat="1" applyBorder="1" applyAlignment="1">
      <alignment horizontal="center"/>
    </xf>
    <xf numFmtId="0" fontId="19" fillId="15" borderId="24" xfId="0" applyFont="1" applyFill="1" applyBorder="1" applyAlignment="1">
      <alignment horizontal="right"/>
    </xf>
    <xf numFmtId="0" fontId="17" fillId="14" borderId="23" xfId="0" applyFont="1" applyFill="1" applyBorder="1" applyAlignment="1"/>
    <xf numFmtId="0" fontId="17" fillId="14" borderId="8" xfId="0" applyFont="1" applyFill="1" applyBorder="1" applyAlignment="1"/>
    <xf numFmtId="0" fontId="0" fillId="0" borderId="7" xfId="0" applyBorder="1"/>
    <xf numFmtId="167" fontId="0" fillId="0" borderId="21" xfId="0" applyNumberFormat="1" applyBorder="1" applyAlignment="1">
      <alignment horizontal="center"/>
    </xf>
    <xf numFmtId="0" fontId="17" fillId="14" borderId="7" xfId="0" applyFont="1" applyFill="1" applyBorder="1" applyAlignment="1"/>
    <xf numFmtId="0" fontId="15" fillId="9" borderId="0" xfId="0" applyFont="1" applyFill="1" applyBorder="1" applyAlignment="1">
      <alignment horizontal="right"/>
    </xf>
    <xf numFmtId="0" fontId="17" fillId="14" borderId="30" xfId="0" applyFont="1" applyFill="1" applyBorder="1" applyAlignment="1">
      <alignment horizontal="center"/>
    </xf>
    <xf numFmtId="0" fontId="17" fillId="14" borderId="45" xfId="0" applyFont="1" applyFill="1" applyBorder="1" applyAlignment="1">
      <alignment horizontal="center"/>
    </xf>
    <xf numFmtId="0" fontId="17" fillId="14" borderId="18" xfId="0" applyFont="1" applyFill="1" applyBorder="1" applyAlignment="1">
      <alignment horizontal="center"/>
    </xf>
    <xf numFmtId="164" fontId="0" fillId="0" borderId="3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12" fillId="0" borderId="15" xfId="0" applyFont="1" applyBorder="1"/>
    <xf numFmtId="0" fontId="12" fillId="0" borderId="0" xfId="0" applyFont="1" applyBorder="1"/>
    <xf numFmtId="0" fontId="0" fillId="0" borderId="21" xfId="0" applyBorder="1"/>
    <xf numFmtId="0" fontId="23" fillId="0" borderId="0" xfId="0" applyFont="1"/>
    <xf numFmtId="165" fontId="23" fillId="0" borderId="0" xfId="0" applyNumberFormat="1" applyFont="1"/>
    <xf numFmtId="167" fontId="23" fillId="0" borderId="0" xfId="0" applyNumberFormat="1" applyFont="1"/>
    <xf numFmtId="0" fontId="0" fillId="0" borderId="0" xfId="0" applyBorder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0" xfId="0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10" fillId="6" borderId="48" xfId="1" applyFont="1" applyFill="1" applyBorder="1" applyAlignment="1">
      <alignment horizontal="center"/>
    </xf>
    <xf numFmtId="1" fontId="3" fillId="2" borderId="34" xfId="0" applyNumberFormat="1" applyFont="1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3" fillId="3" borderId="13" xfId="0" applyFont="1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10" xfId="0" applyFill="1" applyBorder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15" xfId="0" applyFill="1" applyBorder="1" applyAlignment="1">
      <alignment horizontal="right"/>
    </xf>
    <xf numFmtId="0" fontId="0" fillId="0" borderId="10" xfId="0" applyFill="1" applyBorder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167" fontId="0" fillId="0" borderId="0" xfId="0" applyNumberFormat="1" applyBorder="1"/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right"/>
    </xf>
    <xf numFmtId="0" fontId="3" fillId="17" borderId="29" xfId="0" applyFont="1" applyFill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0" xfId="0" applyBorder="1" applyAlignment="1">
      <alignment horizontal="center"/>
    </xf>
    <xf numFmtId="167" fontId="0" fillId="0" borderId="41" xfId="0" applyNumberFormat="1" applyBorder="1"/>
    <xf numFmtId="167" fontId="0" fillId="0" borderId="49" xfId="0" applyNumberFormat="1" applyBorder="1" applyAlignment="1">
      <alignment horizontal="center"/>
    </xf>
    <xf numFmtId="0" fontId="0" fillId="0" borderId="27" xfId="0" applyBorder="1" applyAlignment="1">
      <alignment horizontal="center"/>
    </xf>
    <xf numFmtId="167" fontId="0" fillId="0" borderId="26" xfId="0" applyNumberFormat="1" applyBorder="1" applyAlignment="1">
      <alignment horizontal="center"/>
    </xf>
    <xf numFmtId="0" fontId="3" fillId="19" borderId="0" xfId="0" applyFont="1" applyFill="1"/>
    <xf numFmtId="1" fontId="0" fillId="18" borderId="0" xfId="0" applyNumberFormat="1" applyFill="1" applyAlignment="1"/>
    <xf numFmtId="1" fontId="0" fillId="20" borderId="0" xfId="0" applyNumberFormat="1" applyFill="1" applyAlignment="1"/>
    <xf numFmtId="0" fontId="0" fillId="0" borderId="50" xfId="0" applyBorder="1"/>
    <xf numFmtId="0" fontId="17" fillId="14" borderId="23" xfId="0" applyFont="1" applyFill="1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13" fillId="10" borderId="15" xfId="0" applyFont="1" applyFill="1" applyBorder="1" applyAlignment="1">
      <alignment horizontal="center"/>
    </xf>
    <xf numFmtId="0" fontId="13" fillId="10" borderId="0" xfId="0" applyFont="1" applyFill="1" applyBorder="1" applyAlignment="1">
      <alignment horizontal="center"/>
    </xf>
    <xf numFmtId="0" fontId="13" fillId="10" borderId="10" xfId="0" applyFont="1" applyFill="1" applyBorder="1" applyAlignment="1">
      <alignment horizontal="center"/>
    </xf>
    <xf numFmtId="0" fontId="14" fillId="11" borderId="27" xfId="0" applyFont="1" applyFill="1" applyBorder="1" applyAlignment="1">
      <alignment horizontal="center"/>
    </xf>
    <xf numFmtId="0" fontId="14" fillId="11" borderId="26" xfId="0" applyFont="1" applyFill="1" applyBorder="1" applyAlignment="1">
      <alignment horizontal="center"/>
    </xf>
    <xf numFmtId="0" fontId="14" fillId="11" borderId="44" xfId="0" applyFont="1" applyFill="1" applyBorder="1" applyAlignment="1">
      <alignment horizontal="center"/>
    </xf>
    <xf numFmtId="0" fontId="14" fillId="11" borderId="33" xfId="0" applyFont="1" applyFill="1" applyBorder="1" applyAlignment="1">
      <alignment horizontal="center"/>
    </xf>
    <xf numFmtId="0" fontId="14" fillId="11" borderId="41" xfId="0" applyFont="1" applyFill="1" applyBorder="1" applyAlignment="1">
      <alignment horizontal="center"/>
    </xf>
    <xf numFmtId="0" fontId="10" fillId="8" borderId="23" xfId="6" applyFont="1" applyBorder="1" applyAlignment="1">
      <alignment horizontal="center"/>
    </xf>
    <xf numFmtId="0" fontId="10" fillId="8" borderId="8" xfId="6" applyFont="1" applyBorder="1" applyAlignment="1">
      <alignment horizontal="center"/>
    </xf>
    <xf numFmtId="0" fontId="16" fillId="6" borderId="7" xfId="5" applyFont="1" applyFill="1" applyBorder="1" applyAlignment="1">
      <alignment horizontal="center"/>
    </xf>
    <xf numFmtId="0" fontId="16" fillId="6" borderId="21" xfId="5" applyFont="1" applyFill="1" applyBorder="1" applyAlignment="1">
      <alignment horizontal="center"/>
    </xf>
    <xf numFmtId="167" fontId="19" fillId="16" borderId="23" xfId="4" applyNumberFormat="1" applyFont="1" applyFill="1" applyBorder="1" applyAlignment="1">
      <alignment horizontal="left"/>
    </xf>
    <xf numFmtId="167" fontId="19" fillId="16" borderId="7" xfId="4" applyNumberFormat="1" applyFont="1" applyFill="1" applyBorder="1" applyAlignment="1">
      <alignment horizontal="left"/>
    </xf>
    <xf numFmtId="167" fontId="19" fillId="16" borderId="8" xfId="4" applyNumberFormat="1" applyFont="1" applyFill="1" applyBorder="1" applyAlignment="1">
      <alignment horizontal="left"/>
    </xf>
    <xf numFmtId="167" fontId="20" fillId="15" borderId="18" xfId="0" applyNumberFormat="1" applyFont="1" applyFill="1" applyBorder="1" applyAlignment="1">
      <alignment horizontal="left"/>
    </xf>
    <xf numFmtId="167" fontId="20" fillId="15" borderId="19" xfId="0" applyNumberFormat="1" applyFont="1" applyFill="1" applyBorder="1" applyAlignment="1">
      <alignment horizontal="left"/>
    </xf>
    <xf numFmtId="167" fontId="20" fillId="15" borderId="36" xfId="0" applyNumberFormat="1" applyFont="1" applyFill="1" applyBorder="1" applyAlignment="1">
      <alignment horizontal="left"/>
    </xf>
    <xf numFmtId="166" fontId="20" fillId="15" borderId="42" xfId="0" applyNumberFormat="1" applyFont="1" applyFill="1" applyBorder="1" applyAlignment="1">
      <alignment horizontal="left"/>
    </xf>
    <xf numFmtId="166" fontId="20" fillId="15" borderId="34" xfId="0" applyNumberFormat="1" applyFont="1" applyFill="1" applyBorder="1" applyAlignment="1">
      <alignment horizontal="left"/>
    </xf>
    <xf numFmtId="0" fontId="17" fillId="14" borderId="23" xfId="0" applyFont="1" applyFill="1" applyBorder="1" applyAlignment="1">
      <alignment horizontal="center"/>
    </xf>
    <xf numFmtId="0" fontId="17" fillId="14" borderId="8" xfId="0" applyFont="1" applyFill="1" applyBorder="1" applyAlignment="1">
      <alignment horizontal="center"/>
    </xf>
    <xf numFmtId="0" fontId="17" fillId="14" borderId="27" xfId="0" applyFont="1" applyFill="1" applyBorder="1" applyAlignment="1">
      <alignment horizontal="center"/>
    </xf>
    <xf numFmtId="0" fontId="17" fillId="14" borderId="41" xfId="0" applyFont="1" applyFill="1" applyBorder="1" applyAlignment="1">
      <alignment horizontal="center"/>
    </xf>
    <xf numFmtId="0" fontId="22" fillId="3" borderId="46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47" xfId="0" applyFont="1" applyFill="1" applyBorder="1" applyAlignment="1">
      <alignment horizontal="center"/>
    </xf>
    <xf numFmtId="0" fontId="9" fillId="6" borderId="15" xfId="1" applyFont="1" applyFill="1" applyBorder="1" applyAlignment="1">
      <alignment horizontal="center"/>
    </xf>
    <xf numFmtId="0" fontId="9" fillId="6" borderId="0" xfId="1" applyFont="1" applyFill="1" applyBorder="1" applyAlignment="1">
      <alignment horizontal="center"/>
    </xf>
    <xf numFmtId="0" fontId="9" fillId="6" borderId="10" xfId="1" applyFont="1" applyFill="1" applyBorder="1" applyAlignment="1">
      <alignment horizontal="center"/>
    </xf>
    <xf numFmtId="0" fontId="1" fillId="2" borderId="1" xfId="1" applyFill="1" applyAlignment="1">
      <alignment horizontal="center"/>
    </xf>
    <xf numFmtId="0" fontId="6" fillId="4" borderId="0" xfId="0" applyFont="1" applyFill="1" applyAlignment="1">
      <alignment horizontal="right"/>
    </xf>
    <xf numFmtId="1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</cellXfs>
  <cellStyles count="7">
    <cellStyle name="Currency" xfId="4" builtinId="4"/>
    <cellStyle name="Normal" xfId="0" builtinId="0"/>
    <cellStyle name="הדגשה1" xfId="5" builtinId="29"/>
    <cellStyle name="הדגשה3" xfId="6" builtinId="37"/>
    <cellStyle name="כותרת 1" xfId="1" builtinId="16"/>
    <cellStyle name="כותרת 3" xfId="2" builtinId="18"/>
    <cellStyle name="ניטראלי" xfId="3" builtinId="28"/>
  </cellStyles>
  <dxfs count="75"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740000"/>
      </font>
      <fill>
        <patternFill>
          <bgColor rgb="FFFF7575"/>
        </patternFill>
      </fill>
    </dxf>
    <dxf>
      <font>
        <color rgb="FF006100"/>
      </font>
      <fill>
        <patternFill>
          <bgColor rgb="FFA3E5B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740000"/>
      </font>
      <fill>
        <patternFill>
          <bgColor rgb="FFFF7575"/>
        </patternFill>
      </fill>
    </dxf>
    <dxf>
      <font>
        <color rgb="FF006100"/>
      </font>
      <fill>
        <patternFill>
          <bgColor rgb="FFA3E5B0"/>
        </patternFill>
      </fill>
    </dxf>
  </dxfs>
  <tableStyles count="0" defaultTableStyle="TableStyleMedium9" defaultPivotStyle="PivotStyleLight16"/>
  <colors>
    <mruColors>
      <color rgb="FFFF9981"/>
      <color rgb="FFFF7575"/>
      <color rgb="FFA3E5B0"/>
      <color rgb="FF99FF99"/>
      <color rgb="FF85FFBC"/>
      <color rgb="FFBDFFBD"/>
      <color rgb="FFFF5D5D"/>
      <color rgb="FFBC0000"/>
      <color rgb="FFDA0000"/>
      <color rgb="FF74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446"/>
  <sheetViews>
    <sheetView rightToLeft="1" tabSelected="1" zoomScale="85" zoomScaleNormal="85" workbookViewId="0">
      <selection activeCell="D168" sqref="D168"/>
    </sheetView>
  </sheetViews>
  <sheetFormatPr defaultRowHeight="14.25"/>
  <cols>
    <col min="2" max="2" width="14.125" customWidth="1"/>
    <col min="3" max="3" width="9" customWidth="1"/>
    <col min="4" max="4" width="11.125" customWidth="1"/>
    <col min="5" max="5" width="19.125" customWidth="1"/>
    <col min="6" max="6" width="8.875" customWidth="1"/>
    <col min="7" max="7" width="5.75" customWidth="1"/>
    <col min="8" max="8" width="15" customWidth="1"/>
    <col min="9" max="9" width="13" customWidth="1"/>
    <col min="10" max="10" width="9" customWidth="1"/>
    <col min="11" max="11" width="12.75" customWidth="1"/>
    <col min="12" max="12" width="13.375" customWidth="1"/>
  </cols>
  <sheetData>
    <row r="1" spans="1:9" ht="16.5" thickBot="1">
      <c r="A1" s="141" t="s">
        <v>70</v>
      </c>
      <c r="B1" s="141"/>
      <c r="C1" s="142"/>
      <c r="D1" s="142"/>
      <c r="E1" s="142"/>
      <c r="F1" s="141"/>
      <c r="G1" s="141"/>
      <c r="H1" s="141"/>
      <c r="I1" s="141"/>
    </row>
    <row r="3" spans="1:9">
      <c r="F3" s="82"/>
    </row>
    <row r="5" spans="1:9" ht="15.75" thickBot="1">
      <c r="B5" s="131" t="s">
        <v>91</v>
      </c>
      <c r="C5" s="132"/>
      <c r="D5" s="132"/>
      <c r="E5" s="132"/>
      <c r="F5" s="132"/>
      <c r="G5" s="132"/>
      <c r="H5" s="132"/>
      <c r="I5" s="133"/>
    </row>
    <row r="6" spans="1:9" ht="15.75" thickBot="1">
      <c r="B6" s="134" t="s">
        <v>55</v>
      </c>
      <c r="C6" s="135"/>
      <c r="D6" s="136"/>
      <c r="E6" s="137" t="s">
        <v>57</v>
      </c>
      <c r="F6" s="138"/>
      <c r="G6" s="49"/>
      <c r="H6" s="139" t="s">
        <v>30</v>
      </c>
      <c r="I6" s="140"/>
    </row>
    <row r="7" spans="1:9" ht="15">
      <c r="B7" s="37" t="s">
        <v>54</v>
      </c>
      <c r="C7" s="38" t="s">
        <v>1</v>
      </c>
      <c r="D7" s="36" t="s">
        <v>56</v>
      </c>
      <c r="E7" s="39" t="s">
        <v>54</v>
      </c>
      <c r="F7" s="40" t="s">
        <v>1</v>
      </c>
      <c r="G7" s="50"/>
      <c r="H7" s="47" t="s">
        <v>23</v>
      </c>
      <c r="I7" s="53" t="s">
        <v>1</v>
      </c>
    </row>
    <row r="8" spans="1:9">
      <c r="B8" s="35" t="s">
        <v>75</v>
      </c>
      <c r="C8" s="42">
        <v>0</v>
      </c>
      <c r="D8" s="43"/>
      <c r="E8" s="41" t="s">
        <v>3</v>
      </c>
      <c r="F8" s="44">
        <f>ינואר!I4</f>
        <v>0</v>
      </c>
      <c r="G8" s="49"/>
      <c r="H8" t="s">
        <v>103</v>
      </c>
      <c r="I8" s="48">
        <v>0</v>
      </c>
    </row>
    <row r="9" spans="1:9">
      <c r="B9" s="35" t="s">
        <v>14</v>
      </c>
      <c r="C9" s="42">
        <v>0</v>
      </c>
      <c r="D9" s="43"/>
      <c r="E9" s="41" t="s">
        <v>19</v>
      </c>
      <c r="F9" s="45">
        <f>ינואר!I5</f>
        <v>0</v>
      </c>
      <c r="G9" s="49"/>
      <c r="H9" t="s">
        <v>104</v>
      </c>
      <c r="I9" s="48">
        <v>0</v>
      </c>
    </row>
    <row r="10" spans="1:9">
      <c r="B10" s="35" t="s">
        <v>28</v>
      </c>
      <c r="C10" s="42">
        <v>30</v>
      </c>
      <c r="D10" s="43" t="s">
        <v>89</v>
      </c>
      <c r="E10" s="41" t="s">
        <v>4</v>
      </c>
      <c r="F10" s="44">
        <f>ינואר!I6</f>
        <v>0</v>
      </c>
      <c r="G10" s="49"/>
      <c r="H10" t="s">
        <v>15</v>
      </c>
      <c r="I10" s="48">
        <v>0</v>
      </c>
    </row>
    <row r="11" spans="1:9" ht="15" thickBot="1">
      <c r="B11" s="35" t="s">
        <v>86</v>
      </c>
      <c r="C11" s="42">
        <v>45</v>
      </c>
      <c r="D11" s="43" t="s">
        <v>89</v>
      </c>
      <c r="E11" s="69" t="s">
        <v>73</v>
      </c>
      <c r="F11" s="45">
        <f>ינואר!I7</f>
        <v>0</v>
      </c>
      <c r="G11" s="49"/>
      <c r="H11" s="26" t="s">
        <v>26</v>
      </c>
      <c r="I11" s="48">
        <v>0</v>
      </c>
    </row>
    <row r="12" spans="1:9" ht="15.75" thickBot="1">
      <c r="B12" s="35" t="s">
        <v>13</v>
      </c>
      <c r="C12" s="42">
        <v>275</v>
      </c>
      <c r="D12" s="43" t="s">
        <v>89</v>
      </c>
      <c r="E12" s="41" t="s">
        <v>9</v>
      </c>
      <c r="F12" s="44">
        <f>ינואר!I8</f>
        <v>0</v>
      </c>
      <c r="G12" s="49"/>
      <c r="H12" s="139" t="s">
        <v>29</v>
      </c>
      <c r="I12" s="140"/>
    </row>
    <row r="13" spans="1:9">
      <c r="B13" s="35" t="s">
        <v>58</v>
      </c>
      <c r="C13" s="42">
        <v>0</v>
      </c>
      <c r="D13" s="43"/>
      <c r="E13" s="41" t="s">
        <v>33</v>
      </c>
      <c r="F13" s="45">
        <f>ינואר!I9</f>
        <v>0</v>
      </c>
      <c r="G13" s="49"/>
      <c r="H13" s="47" t="s">
        <v>23</v>
      </c>
      <c r="I13" s="53" t="s">
        <v>1</v>
      </c>
    </row>
    <row r="14" spans="1:9">
      <c r="B14" s="35" t="s">
        <v>105</v>
      </c>
      <c r="C14" s="42">
        <v>0</v>
      </c>
      <c r="D14" s="43"/>
      <c r="E14" s="41" t="s">
        <v>11</v>
      </c>
      <c r="F14" s="44">
        <f>ינואר!I10</f>
        <v>0</v>
      </c>
      <c r="G14" s="49"/>
      <c r="H14" t="s">
        <v>16</v>
      </c>
      <c r="I14" s="48"/>
    </row>
    <row r="15" spans="1:9">
      <c r="B15" s="35" t="s">
        <v>76</v>
      </c>
      <c r="C15" s="42">
        <v>0</v>
      </c>
      <c r="D15" s="43"/>
      <c r="E15" s="41" t="s">
        <v>20</v>
      </c>
      <c r="F15" s="45">
        <f>ינואר!I11</f>
        <v>0</v>
      </c>
      <c r="G15" s="49"/>
      <c r="H15" t="s">
        <v>43</v>
      </c>
      <c r="I15" s="48"/>
    </row>
    <row r="16" spans="1:9">
      <c r="B16" s="35" t="s">
        <v>107</v>
      </c>
      <c r="C16" s="42">
        <v>0</v>
      </c>
      <c r="D16" s="43"/>
      <c r="E16" s="41" t="s">
        <v>32</v>
      </c>
      <c r="F16" s="44">
        <f>ינואר!I12</f>
        <v>0</v>
      </c>
      <c r="G16" s="49"/>
      <c r="H16" t="s">
        <v>44</v>
      </c>
      <c r="I16" s="48"/>
    </row>
    <row r="17" spans="2:11">
      <c r="B17" s="35" t="s">
        <v>27</v>
      </c>
      <c r="C17" s="42">
        <v>200</v>
      </c>
      <c r="D17" s="43"/>
      <c r="E17" s="41" t="s">
        <v>35</v>
      </c>
      <c r="F17" s="45">
        <f>ינואר!I13</f>
        <v>0</v>
      </c>
      <c r="G17" s="49"/>
      <c r="H17" t="s">
        <v>5</v>
      </c>
      <c r="I17" s="48"/>
    </row>
    <row r="18" spans="2:11">
      <c r="B18" s="35" t="s">
        <v>108</v>
      </c>
      <c r="C18" s="42">
        <v>0</v>
      </c>
      <c r="D18" s="43"/>
      <c r="E18" s="41" t="s">
        <v>8</v>
      </c>
      <c r="F18" s="44">
        <f>ינואר!I14</f>
        <v>0</v>
      </c>
      <c r="G18" s="49"/>
      <c r="H18" s="8" t="s">
        <v>50</v>
      </c>
      <c r="I18" s="48"/>
    </row>
    <row r="19" spans="2:11" ht="15.75" thickBot="1">
      <c r="B19" s="35" t="s">
        <v>109</v>
      </c>
      <c r="C19" s="42">
        <v>0</v>
      </c>
      <c r="D19" s="43"/>
      <c r="E19" s="41" t="s">
        <v>36</v>
      </c>
      <c r="F19" s="45">
        <f>ינואר!I15</f>
        <v>0</v>
      </c>
      <c r="G19" s="49"/>
      <c r="H19" s="51" t="s">
        <v>31</v>
      </c>
      <c r="I19" s="52">
        <f>SUM(I8:I18)</f>
        <v>0</v>
      </c>
    </row>
    <row r="20" spans="2:11" ht="15" thickBot="1">
      <c r="B20" s="35" t="s">
        <v>90</v>
      </c>
      <c r="C20" s="42">
        <v>0</v>
      </c>
      <c r="D20" s="43" t="s">
        <v>106</v>
      </c>
      <c r="E20" s="41" t="s">
        <v>45</v>
      </c>
      <c r="F20" s="44">
        <f>ינואר!I16</f>
        <v>0</v>
      </c>
      <c r="G20" s="49"/>
    </row>
    <row r="21" spans="2:11" ht="16.5" thickBot="1">
      <c r="B21" s="35" t="s">
        <v>24</v>
      </c>
      <c r="C21" s="42">
        <v>0</v>
      </c>
      <c r="D21" s="43"/>
      <c r="E21" s="41" t="s">
        <v>10</v>
      </c>
      <c r="F21" s="45">
        <f>ינואר!I17</f>
        <v>0</v>
      </c>
      <c r="H21" s="151" t="s">
        <v>60</v>
      </c>
      <c r="I21" s="152"/>
      <c r="J21" s="26"/>
    </row>
    <row r="22" spans="2:11" ht="15">
      <c r="B22" s="35" t="s">
        <v>110</v>
      </c>
      <c r="C22" s="42">
        <v>0</v>
      </c>
      <c r="D22" s="43"/>
      <c r="E22" s="41" t="s">
        <v>6</v>
      </c>
      <c r="F22" s="44">
        <f>ינואר!I18</f>
        <v>0</v>
      </c>
      <c r="H22" s="56" t="s">
        <v>61</v>
      </c>
      <c r="I22" s="57" t="s">
        <v>62</v>
      </c>
    </row>
    <row r="23" spans="2:11" ht="15.75" thickBot="1">
      <c r="B23" s="35" t="s">
        <v>12</v>
      </c>
      <c r="C23" s="42">
        <v>0</v>
      </c>
      <c r="D23" s="43"/>
      <c r="E23" s="41" t="s">
        <v>71</v>
      </c>
      <c r="F23" s="45">
        <f>ינואר!I419</f>
        <v>0</v>
      </c>
      <c r="H23" s="54"/>
      <c r="I23" s="55"/>
    </row>
    <row r="24" spans="2:11" ht="15" thickBot="1">
      <c r="B24" s="35" t="s">
        <v>25</v>
      </c>
      <c r="C24" s="42">
        <v>3550</v>
      </c>
      <c r="D24" s="43"/>
      <c r="E24" s="41" t="s">
        <v>37</v>
      </c>
      <c r="F24" s="44">
        <f>ינואר!I20</f>
        <v>0</v>
      </c>
      <c r="H24" s="66"/>
      <c r="I24" s="66"/>
      <c r="J24" s="25"/>
    </row>
    <row r="25" spans="2:11" ht="16.5" thickBot="1">
      <c r="B25" s="35"/>
      <c r="C25" s="42"/>
      <c r="D25" s="43"/>
      <c r="E25" s="41" t="s">
        <v>5</v>
      </c>
      <c r="F25" s="45">
        <f>ינואר!I21</f>
        <v>0</v>
      </c>
      <c r="H25" s="64" t="s">
        <v>64</v>
      </c>
      <c r="I25" s="68" t="s">
        <v>31</v>
      </c>
      <c r="J25" s="65" t="s">
        <v>49</v>
      </c>
    </row>
    <row r="26" spans="2:11">
      <c r="B26" s="35"/>
      <c r="C26" s="42"/>
      <c r="D26" s="43"/>
      <c r="E26" s="41" t="s">
        <v>7</v>
      </c>
      <c r="F26" s="44">
        <f>ינואר!I22</f>
        <v>0</v>
      </c>
      <c r="H26" s="123" t="s">
        <v>105</v>
      </c>
      <c r="I26" s="67"/>
      <c r="J26" s="121">
        <f>I26-C14</f>
        <v>0</v>
      </c>
    </row>
    <row r="27" spans="2:11">
      <c r="B27" s="35"/>
      <c r="C27" s="42"/>
      <c r="D27" s="43"/>
      <c r="E27" s="41" t="s">
        <v>34</v>
      </c>
      <c r="F27" s="45">
        <f>ינואר!I23</f>
        <v>0</v>
      </c>
      <c r="G27" s="26"/>
      <c r="H27" s="120"/>
      <c r="I27" s="122"/>
      <c r="J27" s="108"/>
      <c r="K27" s="24"/>
    </row>
    <row r="28" spans="2:11" ht="15" thickBot="1">
      <c r="B28" s="35"/>
      <c r="C28" s="42"/>
      <c r="D28" s="43"/>
      <c r="E28" s="41" t="s">
        <v>38</v>
      </c>
      <c r="F28" s="44">
        <f>ינואר!I24</f>
        <v>0</v>
      </c>
      <c r="H28" s="13"/>
      <c r="I28" s="13"/>
    </row>
    <row r="29" spans="2:11" ht="16.5" thickBot="1">
      <c r="B29" s="35"/>
      <c r="C29" s="42"/>
      <c r="D29" s="43"/>
      <c r="E29" s="41" t="s">
        <v>39</v>
      </c>
      <c r="F29" s="45">
        <f>ינואר!I25</f>
        <v>0</v>
      </c>
      <c r="H29" s="129" t="s">
        <v>63</v>
      </c>
      <c r="I29" s="130"/>
    </row>
    <row r="30" spans="2:11">
      <c r="B30" s="35"/>
      <c r="C30" s="42"/>
      <c r="D30" s="43"/>
      <c r="E30" s="41" t="s">
        <v>40</v>
      </c>
      <c r="F30" s="44">
        <f>ינואר!I26</f>
        <v>0</v>
      </c>
      <c r="H30" s="58" t="s">
        <v>27</v>
      </c>
      <c r="I30" s="60">
        <v>5300</v>
      </c>
    </row>
    <row r="31" spans="2:11">
      <c r="B31" s="35"/>
      <c r="C31" s="42"/>
      <c r="D31" s="43"/>
      <c r="E31" s="41" t="s">
        <v>46</v>
      </c>
      <c r="F31" s="45">
        <f>ינואר!I27</f>
        <v>0</v>
      </c>
      <c r="H31" s="46" t="s">
        <v>42</v>
      </c>
      <c r="I31" s="62">
        <v>1500</v>
      </c>
    </row>
    <row r="32" spans="2:11" ht="15" thickBot="1">
      <c r="B32" s="35"/>
      <c r="C32" s="42"/>
      <c r="D32" s="43"/>
      <c r="E32" s="41" t="s">
        <v>51</v>
      </c>
      <c r="F32" s="44">
        <f>ינואר!I28</f>
        <v>0</v>
      </c>
      <c r="H32" s="59" t="s">
        <v>77</v>
      </c>
      <c r="I32" s="61">
        <v>150</v>
      </c>
    </row>
    <row r="33" spans="2:10" ht="15" thickBot="1">
      <c r="B33" s="35"/>
      <c r="C33" s="42"/>
      <c r="D33" s="43"/>
      <c r="E33" s="41" t="s">
        <v>18</v>
      </c>
      <c r="F33" s="45">
        <f>ינואר!I29</f>
        <v>0</v>
      </c>
    </row>
    <row r="34" spans="2:10" ht="15.75">
      <c r="B34" s="35"/>
      <c r="C34" s="42"/>
      <c r="D34" s="43"/>
      <c r="E34" s="41" t="s">
        <v>17</v>
      </c>
      <c r="F34" s="44">
        <f>ינואר!I30</f>
        <v>0</v>
      </c>
      <c r="H34" s="153" t="s">
        <v>65</v>
      </c>
      <c r="I34" s="154"/>
    </row>
    <row r="35" spans="2:10" ht="15.75">
      <c r="B35" s="35"/>
      <c r="C35" s="42"/>
      <c r="D35" s="43"/>
      <c r="E35" s="69"/>
      <c r="F35" s="45"/>
      <c r="H35" s="70" t="s">
        <v>66</v>
      </c>
      <c r="I35" s="71" t="s">
        <v>67</v>
      </c>
    </row>
    <row r="36" spans="2:10" ht="15" thickBot="1">
      <c r="B36" s="146">
        <f>SUM(C8:C34)</f>
        <v>4100</v>
      </c>
      <c r="C36" s="147"/>
      <c r="D36" s="148"/>
      <c r="E36" s="149">
        <f>SUM(F8:F34)</f>
        <v>0</v>
      </c>
      <c r="F36" s="150"/>
      <c r="H36" s="74">
        <f>I19</f>
        <v>0</v>
      </c>
      <c r="I36" s="75">
        <f>C37</f>
        <v>4100</v>
      </c>
      <c r="J36" s="77">
        <f>H36/I36</f>
        <v>0</v>
      </c>
    </row>
    <row r="37" spans="2:10" ht="16.5" thickBot="1">
      <c r="B37" s="63" t="s">
        <v>31</v>
      </c>
      <c r="C37" s="143">
        <f>B36+E36</f>
        <v>4100</v>
      </c>
      <c r="D37" s="144"/>
      <c r="E37" s="144"/>
      <c r="F37" s="145"/>
      <c r="H37" s="72" t="s">
        <v>31</v>
      </c>
      <c r="I37" s="73">
        <f>H36-I36</f>
        <v>-4100</v>
      </c>
    </row>
    <row r="38" spans="2:10">
      <c r="E38" s="80"/>
      <c r="F38" s="82"/>
      <c r="H38" s="79"/>
      <c r="I38" s="78">
        <f>H36</f>
        <v>0</v>
      </c>
    </row>
    <row r="39" spans="2:10">
      <c r="E39" s="80"/>
      <c r="F39" s="82"/>
    </row>
    <row r="42" spans="2:10" ht="15.75" thickBot="1">
      <c r="B42" s="131" t="s">
        <v>92</v>
      </c>
      <c r="C42" s="132"/>
      <c r="D42" s="132"/>
      <c r="E42" s="132"/>
      <c r="F42" s="132"/>
      <c r="G42" s="132"/>
      <c r="H42" s="132"/>
      <c r="I42" s="133"/>
    </row>
    <row r="43" spans="2:10" ht="15.75" thickBot="1">
      <c r="B43" s="134" t="s">
        <v>55</v>
      </c>
      <c r="C43" s="135"/>
      <c r="D43" s="136"/>
      <c r="E43" s="137" t="s">
        <v>57</v>
      </c>
      <c r="F43" s="138"/>
      <c r="G43" s="49"/>
      <c r="H43" s="139" t="s">
        <v>30</v>
      </c>
      <c r="I43" s="140"/>
    </row>
    <row r="44" spans="2:10" ht="15">
      <c r="B44" s="37" t="s">
        <v>54</v>
      </c>
      <c r="C44" s="38" t="s">
        <v>1</v>
      </c>
      <c r="D44" s="36" t="s">
        <v>56</v>
      </c>
      <c r="E44" s="39" t="s">
        <v>54</v>
      </c>
      <c r="F44" s="40" t="s">
        <v>1</v>
      </c>
      <c r="G44" s="50"/>
      <c r="H44" s="47" t="s">
        <v>23</v>
      </c>
      <c r="I44" s="53" t="s">
        <v>1</v>
      </c>
    </row>
    <row r="45" spans="2:10">
      <c r="B45" s="35" t="s">
        <v>75</v>
      </c>
      <c r="C45" s="42">
        <v>0</v>
      </c>
      <c r="D45" s="43"/>
      <c r="E45" s="41" t="s">
        <v>3</v>
      </c>
      <c r="F45" s="44">
        <f>פברואר!I4</f>
        <v>0</v>
      </c>
      <c r="G45" s="49"/>
      <c r="H45" t="s">
        <v>103</v>
      </c>
      <c r="I45" s="48">
        <v>0</v>
      </c>
    </row>
    <row r="46" spans="2:10">
      <c r="B46" s="35" t="s">
        <v>14</v>
      </c>
      <c r="C46" s="42">
        <v>0</v>
      </c>
      <c r="D46" s="43"/>
      <c r="E46" s="41" t="s">
        <v>19</v>
      </c>
      <c r="F46" s="45">
        <f>פברואר!I5</f>
        <v>0</v>
      </c>
      <c r="G46" s="49"/>
      <c r="H46" t="s">
        <v>104</v>
      </c>
      <c r="I46" s="48">
        <v>0</v>
      </c>
    </row>
    <row r="47" spans="2:10">
      <c r="B47" s="35" t="s">
        <v>28</v>
      </c>
      <c r="C47" s="42">
        <v>30</v>
      </c>
      <c r="D47" s="43" t="s">
        <v>89</v>
      </c>
      <c r="E47" s="41" t="s">
        <v>4</v>
      </c>
      <c r="F47" s="44">
        <f>פברואר!I6</f>
        <v>0</v>
      </c>
      <c r="G47" s="49"/>
      <c r="H47" t="s">
        <v>15</v>
      </c>
      <c r="I47" s="48">
        <v>0</v>
      </c>
    </row>
    <row r="48" spans="2:10" ht="15" thickBot="1">
      <c r="B48" s="35" t="s">
        <v>86</v>
      </c>
      <c r="C48" s="42">
        <v>45</v>
      </c>
      <c r="D48" s="43" t="s">
        <v>89</v>
      </c>
      <c r="E48" s="69" t="s">
        <v>73</v>
      </c>
      <c r="F48" s="45">
        <f>פברואר!I7</f>
        <v>0</v>
      </c>
      <c r="G48" s="49"/>
      <c r="H48" s="26" t="s">
        <v>26</v>
      </c>
      <c r="I48" s="48">
        <v>0</v>
      </c>
    </row>
    <row r="49" spans="2:10" ht="15.75" thickBot="1">
      <c r="B49" s="35" t="s">
        <v>13</v>
      </c>
      <c r="C49" s="42">
        <v>275</v>
      </c>
      <c r="D49" s="43" t="s">
        <v>89</v>
      </c>
      <c r="E49" s="41" t="s">
        <v>9</v>
      </c>
      <c r="F49" s="44">
        <f>פברואר!I8</f>
        <v>0</v>
      </c>
      <c r="G49" s="49"/>
      <c r="H49" s="139" t="s">
        <v>29</v>
      </c>
      <c r="I49" s="140"/>
    </row>
    <row r="50" spans="2:10">
      <c r="B50" s="35" t="s">
        <v>58</v>
      </c>
      <c r="C50" s="42">
        <v>0</v>
      </c>
      <c r="D50" s="43"/>
      <c r="E50" s="41" t="s">
        <v>33</v>
      </c>
      <c r="F50" s="45">
        <f>פברואר!I9</f>
        <v>0</v>
      </c>
      <c r="G50" s="49"/>
      <c r="H50" s="47" t="s">
        <v>23</v>
      </c>
      <c r="I50" s="53" t="s">
        <v>1</v>
      </c>
    </row>
    <row r="51" spans="2:10">
      <c r="B51" s="35" t="s">
        <v>105</v>
      </c>
      <c r="C51" s="42">
        <v>0</v>
      </c>
      <c r="D51" s="43"/>
      <c r="E51" s="41" t="s">
        <v>11</v>
      </c>
      <c r="F51" s="44">
        <f>פברואר!I10</f>
        <v>0</v>
      </c>
      <c r="G51" s="49"/>
      <c r="H51" t="s">
        <v>16</v>
      </c>
      <c r="I51" s="48"/>
    </row>
    <row r="52" spans="2:10">
      <c r="B52" s="35" t="s">
        <v>76</v>
      </c>
      <c r="C52" s="42">
        <v>0</v>
      </c>
      <c r="D52" s="43"/>
      <c r="E52" s="41" t="s">
        <v>20</v>
      </c>
      <c r="F52" s="45">
        <f>פברואר!I11</f>
        <v>0</v>
      </c>
      <c r="G52" s="49"/>
      <c r="H52" t="s">
        <v>43</v>
      </c>
      <c r="I52" s="48"/>
    </row>
    <row r="53" spans="2:10">
      <c r="B53" s="35" t="s">
        <v>107</v>
      </c>
      <c r="C53" s="42">
        <v>0</v>
      </c>
      <c r="D53" s="43"/>
      <c r="E53" s="41" t="s">
        <v>32</v>
      </c>
      <c r="F53" s="44">
        <f>פברואר!I12</f>
        <v>0</v>
      </c>
      <c r="G53" s="49"/>
      <c r="H53" t="s">
        <v>44</v>
      </c>
      <c r="I53" s="48"/>
    </row>
    <row r="54" spans="2:10">
      <c r="B54" s="35" t="s">
        <v>27</v>
      </c>
      <c r="C54" s="42">
        <v>200</v>
      </c>
      <c r="D54" s="43"/>
      <c r="E54" s="41" t="s">
        <v>35</v>
      </c>
      <c r="F54" s="45">
        <f>פברואר!I13</f>
        <v>0</v>
      </c>
      <c r="G54" s="49"/>
      <c r="H54" t="s">
        <v>5</v>
      </c>
      <c r="I54" s="48"/>
    </row>
    <row r="55" spans="2:10">
      <c r="B55" s="35" t="s">
        <v>108</v>
      </c>
      <c r="C55" s="42">
        <v>0</v>
      </c>
      <c r="D55" s="43"/>
      <c r="E55" s="41" t="s">
        <v>8</v>
      </c>
      <c r="F55" s="44">
        <f>פברואר!I14</f>
        <v>0</v>
      </c>
      <c r="G55" s="49"/>
      <c r="H55" s="8" t="s">
        <v>50</v>
      </c>
      <c r="I55" s="48"/>
    </row>
    <row r="56" spans="2:10" ht="15.75" thickBot="1">
      <c r="B56" s="35" t="s">
        <v>109</v>
      </c>
      <c r="C56" s="42">
        <v>0</v>
      </c>
      <c r="D56" s="43"/>
      <c r="E56" s="41" t="s">
        <v>36</v>
      </c>
      <c r="F56" s="45">
        <f>פברואר!I15</f>
        <v>0</v>
      </c>
      <c r="G56" s="49"/>
      <c r="H56" s="51" t="s">
        <v>31</v>
      </c>
      <c r="I56" s="52">
        <f>SUM(I45:I55)</f>
        <v>0</v>
      </c>
    </row>
    <row r="57" spans="2:10" ht="15" thickBot="1">
      <c r="B57" s="35" t="s">
        <v>90</v>
      </c>
      <c r="C57" s="42">
        <v>0</v>
      </c>
      <c r="D57" s="43" t="s">
        <v>106</v>
      </c>
      <c r="E57" s="41" t="s">
        <v>45</v>
      </c>
      <c r="F57" s="44">
        <f>פברואר!I16</f>
        <v>0</v>
      </c>
      <c r="G57" s="49"/>
    </row>
    <row r="58" spans="2:10" ht="16.5" thickBot="1">
      <c r="B58" s="35" t="s">
        <v>24</v>
      </c>
      <c r="C58" s="42">
        <v>0</v>
      </c>
      <c r="D58" s="43"/>
      <c r="E58" s="41" t="s">
        <v>10</v>
      </c>
      <c r="F58" s="45">
        <f>פברואר!I17</f>
        <v>0</v>
      </c>
      <c r="H58" s="151" t="s">
        <v>60</v>
      </c>
      <c r="I58" s="152"/>
      <c r="J58" s="26"/>
    </row>
    <row r="59" spans="2:10" ht="15">
      <c r="B59" s="35" t="s">
        <v>110</v>
      </c>
      <c r="C59" s="42">
        <v>0</v>
      </c>
      <c r="D59" s="43"/>
      <c r="E59" s="41" t="s">
        <v>6</v>
      </c>
      <c r="F59" s="44">
        <f>פברואר!I18</f>
        <v>0</v>
      </c>
      <c r="H59" s="56" t="s">
        <v>61</v>
      </c>
      <c r="I59" s="57" t="s">
        <v>62</v>
      </c>
    </row>
    <row r="60" spans="2:10" ht="15.75" thickBot="1">
      <c r="B60" s="35" t="s">
        <v>12</v>
      </c>
      <c r="C60" s="42">
        <v>0</v>
      </c>
      <c r="D60" s="43"/>
      <c r="E60" s="41" t="s">
        <v>71</v>
      </c>
      <c r="F60" s="45">
        <f>פברואר!I19</f>
        <v>0</v>
      </c>
      <c r="H60" s="54">
        <f>I23</f>
        <v>0</v>
      </c>
      <c r="I60" s="55"/>
    </row>
    <row r="61" spans="2:10" ht="15" thickBot="1">
      <c r="B61" s="35" t="s">
        <v>25</v>
      </c>
      <c r="C61" s="42">
        <v>3600</v>
      </c>
      <c r="D61" s="43"/>
      <c r="E61" s="41" t="s">
        <v>37</v>
      </c>
      <c r="F61" s="44">
        <f>פברואר!I20</f>
        <v>0</v>
      </c>
    </row>
    <row r="62" spans="2:10" ht="16.5" thickBot="1">
      <c r="B62" s="35"/>
      <c r="C62" s="42"/>
      <c r="D62" s="43"/>
      <c r="E62" s="41" t="s">
        <v>5</v>
      </c>
      <c r="F62" s="45">
        <f>פברואר!I21</f>
        <v>0</v>
      </c>
      <c r="H62" s="64" t="s">
        <v>64</v>
      </c>
      <c r="I62" s="68" t="s">
        <v>31</v>
      </c>
      <c r="J62" s="65" t="s">
        <v>49</v>
      </c>
    </row>
    <row r="63" spans="2:10">
      <c r="B63" s="35"/>
      <c r="C63" s="42"/>
      <c r="D63" s="43"/>
      <c r="E63" s="41" t="s">
        <v>7</v>
      </c>
      <c r="F63" s="44">
        <f>פברואר!I22</f>
        <v>0</v>
      </c>
      <c r="H63" s="123" t="s">
        <v>105</v>
      </c>
      <c r="I63" s="124">
        <f>J26</f>
        <v>0</v>
      </c>
      <c r="J63" s="121">
        <f>I63-C51</f>
        <v>0</v>
      </c>
    </row>
    <row r="64" spans="2:10">
      <c r="B64" s="35"/>
      <c r="C64" s="42"/>
      <c r="D64" s="43"/>
      <c r="E64" s="41" t="s">
        <v>34</v>
      </c>
      <c r="F64" s="45">
        <f>פברואר!I23</f>
        <v>0</v>
      </c>
    </row>
    <row r="65" spans="2:10" ht="15" thickBot="1">
      <c r="B65" s="35"/>
      <c r="C65" s="42"/>
      <c r="D65" s="43"/>
      <c r="E65" s="41" t="s">
        <v>38</v>
      </c>
      <c r="F65" s="44">
        <f>פברואר!I24</f>
        <v>0</v>
      </c>
      <c r="H65" s="13"/>
      <c r="I65" s="13"/>
    </row>
    <row r="66" spans="2:10" ht="16.5" thickBot="1">
      <c r="B66" s="35"/>
      <c r="C66" s="42"/>
      <c r="D66" s="43"/>
      <c r="E66" s="41" t="s">
        <v>39</v>
      </c>
      <c r="F66" s="45">
        <f>פברואר!I25</f>
        <v>0</v>
      </c>
      <c r="H66" s="129" t="s">
        <v>63</v>
      </c>
      <c r="I66" s="130"/>
    </row>
    <row r="67" spans="2:10">
      <c r="B67" s="35"/>
      <c r="C67" s="42"/>
      <c r="D67" s="43"/>
      <c r="E67" s="41" t="s">
        <v>40</v>
      </c>
      <c r="F67" s="44">
        <f>פברואר!I26</f>
        <v>0</v>
      </c>
      <c r="H67" s="58" t="s">
        <v>27</v>
      </c>
      <c r="I67" s="60">
        <f>I30+200</f>
        <v>5500</v>
      </c>
    </row>
    <row r="68" spans="2:10">
      <c r="B68" s="35"/>
      <c r="C68" s="42"/>
      <c r="D68" s="43"/>
      <c r="E68" s="41" t="s">
        <v>46</v>
      </c>
      <c r="F68" s="45">
        <f>פברואר!I27</f>
        <v>0</v>
      </c>
      <c r="H68" s="46" t="s">
        <v>42</v>
      </c>
      <c r="I68" s="62">
        <f>I31</f>
        <v>1500</v>
      </c>
    </row>
    <row r="69" spans="2:10" ht="15" thickBot="1">
      <c r="B69" s="35"/>
      <c r="C69" s="42"/>
      <c r="D69" s="43"/>
      <c r="E69" s="41" t="s">
        <v>51</v>
      </c>
      <c r="F69" s="44">
        <f>פברואר!I28</f>
        <v>0</v>
      </c>
      <c r="H69" s="59" t="s">
        <v>77</v>
      </c>
      <c r="I69" s="61">
        <f>I32+350</f>
        <v>500</v>
      </c>
    </row>
    <row r="70" spans="2:10" ht="15" thickBot="1">
      <c r="B70" s="35"/>
      <c r="C70" s="42"/>
      <c r="D70" s="43"/>
      <c r="E70" s="41" t="s">
        <v>18</v>
      </c>
      <c r="F70" s="45">
        <f>פברואר!I29</f>
        <v>0</v>
      </c>
    </row>
    <row r="71" spans="2:10" ht="15.75">
      <c r="B71" s="35"/>
      <c r="C71" s="42"/>
      <c r="D71" s="43"/>
      <c r="E71" s="41" t="s">
        <v>17</v>
      </c>
      <c r="F71" s="44">
        <f>פברואר!I30</f>
        <v>0</v>
      </c>
      <c r="H71" s="153" t="s">
        <v>65</v>
      </c>
      <c r="I71" s="154"/>
    </row>
    <row r="72" spans="2:10" ht="15.75">
      <c r="B72" s="35"/>
      <c r="C72" s="42"/>
      <c r="D72" s="43"/>
      <c r="E72" s="69"/>
      <c r="F72" s="45"/>
      <c r="H72" s="70" t="s">
        <v>66</v>
      </c>
      <c r="I72" s="71" t="s">
        <v>67</v>
      </c>
    </row>
    <row r="73" spans="2:10" ht="15" thickBot="1">
      <c r="B73" s="146">
        <f>SUM(C45:C71)</f>
        <v>4150</v>
      </c>
      <c r="C73" s="147"/>
      <c r="D73" s="148"/>
      <c r="E73" s="149">
        <f>SUM(F45:F71)</f>
        <v>0</v>
      </c>
      <c r="F73" s="150"/>
      <c r="H73" s="74">
        <f>I56</f>
        <v>0</v>
      </c>
      <c r="I73" s="75">
        <f>C74</f>
        <v>4150</v>
      </c>
      <c r="J73" s="77">
        <f>H73/I73</f>
        <v>0</v>
      </c>
    </row>
    <row r="74" spans="2:10" ht="16.5" thickBot="1">
      <c r="B74" s="63" t="s">
        <v>31</v>
      </c>
      <c r="C74" s="143">
        <f>B73+E73</f>
        <v>4150</v>
      </c>
      <c r="D74" s="144"/>
      <c r="E74" s="144"/>
      <c r="F74" s="145"/>
      <c r="H74" s="72" t="s">
        <v>31</v>
      </c>
      <c r="I74" s="73">
        <f>H73-I73</f>
        <v>-4150</v>
      </c>
    </row>
    <row r="75" spans="2:10">
      <c r="E75" s="80"/>
      <c r="F75" s="82"/>
      <c r="H75" s="79"/>
      <c r="I75" s="78">
        <f>H73</f>
        <v>0</v>
      </c>
    </row>
    <row r="76" spans="2:10">
      <c r="E76" s="80"/>
      <c r="F76" s="82"/>
    </row>
    <row r="79" spans="2:10" ht="15.75" thickBot="1">
      <c r="B79" s="131" t="s">
        <v>93</v>
      </c>
      <c r="C79" s="132"/>
      <c r="D79" s="132"/>
      <c r="E79" s="132"/>
      <c r="F79" s="132"/>
      <c r="G79" s="132"/>
      <c r="H79" s="132"/>
      <c r="I79" s="133"/>
    </row>
    <row r="80" spans="2:10" ht="15.75" thickBot="1">
      <c r="B80" s="134" t="s">
        <v>55</v>
      </c>
      <c r="C80" s="135"/>
      <c r="D80" s="136"/>
      <c r="E80" s="137" t="s">
        <v>57</v>
      </c>
      <c r="F80" s="138"/>
      <c r="G80" s="49"/>
      <c r="H80" s="139" t="s">
        <v>30</v>
      </c>
      <c r="I80" s="140"/>
    </row>
    <row r="81" spans="2:10" ht="15">
      <c r="B81" s="37" t="s">
        <v>54</v>
      </c>
      <c r="C81" s="38" t="s">
        <v>1</v>
      </c>
      <c r="D81" s="36" t="s">
        <v>56</v>
      </c>
      <c r="E81" s="39" t="s">
        <v>54</v>
      </c>
      <c r="F81" s="40" t="s">
        <v>1</v>
      </c>
      <c r="G81" s="50"/>
      <c r="H81" s="47" t="s">
        <v>23</v>
      </c>
      <c r="I81" s="53" t="s">
        <v>1</v>
      </c>
    </row>
    <row r="82" spans="2:10">
      <c r="B82" s="35" t="s">
        <v>75</v>
      </c>
      <c r="C82" s="42">
        <v>0</v>
      </c>
      <c r="D82" s="43"/>
      <c r="E82" s="41" t="s">
        <v>3</v>
      </c>
      <c r="F82" s="44">
        <f>מרץ!I4</f>
        <v>0</v>
      </c>
      <c r="G82" s="49"/>
      <c r="H82" t="s">
        <v>103</v>
      </c>
      <c r="I82" s="48">
        <v>0</v>
      </c>
    </row>
    <row r="83" spans="2:10">
      <c r="B83" s="35" t="s">
        <v>14</v>
      </c>
      <c r="C83" s="42">
        <v>0</v>
      </c>
      <c r="D83" s="43"/>
      <c r="E83" s="41" t="s">
        <v>19</v>
      </c>
      <c r="F83" s="44">
        <f>מרץ!I5</f>
        <v>0</v>
      </c>
      <c r="G83" s="49"/>
      <c r="H83" t="s">
        <v>104</v>
      </c>
      <c r="I83" s="48">
        <v>0</v>
      </c>
    </row>
    <row r="84" spans="2:10">
      <c r="B84" s="35" t="s">
        <v>28</v>
      </c>
      <c r="C84" s="42">
        <v>30</v>
      </c>
      <c r="D84" s="43" t="s">
        <v>89</v>
      </c>
      <c r="E84" s="41" t="s">
        <v>4</v>
      </c>
      <c r="F84" s="44">
        <f>מרץ!I6</f>
        <v>0</v>
      </c>
      <c r="G84" s="49"/>
      <c r="H84" t="s">
        <v>15</v>
      </c>
      <c r="I84" s="48">
        <v>0</v>
      </c>
    </row>
    <row r="85" spans="2:10" ht="15" thickBot="1">
      <c r="B85" s="35" t="s">
        <v>86</v>
      </c>
      <c r="C85" s="42">
        <v>45</v>
      </c>
      <c r="D85" s="43" t="s">
        <v>89</v>
      </c>
      <c r="E85" s="69" t="s">
        <v>73</v>
      </c>
      <c r="F85" s="44">
        <f>מרץ!I7</f>
        <v>0</v>
      </c>
      <c r="G85" s="49"/>
      <c r="H85" s="26" t="s">
        <v>26</v>
      </c>
      <c r="I85" s="48">
        <v>0</v>
      </c>
    </row>
    <row r="86" spans="2:10" ht="15.75" thickBot="1">
      <c r="B86" s="35" t="s">
        <v>13</v>
      </c>
      <c r="C86" s="42">
        <v>275</v>
      </c>
      <c r="D86" s="43" t="s">
        <v>89</v>
      </c>
      <c r="E86" s="41" t="s">
        <v>9</v>
      </c>
      <c r="F86" s="44">
        <f>מרץ!I8</f>
        <v>0</v>
      </c>
      <c r="G86" s="49"/>
      <c r="H86" s="139" t="s">
        <v>29</v>
      </c>
      <c r="I86" s="140"/>
    </row>
    <row r="87" spans="2:10">
      <c r="B87" s="35" t="s">
        <v>58</v>
      </c>
      <c r="C87" s="42">
        <v>0</v>
      </c>
      <c r="D87" s="43"/>
      <c r="E87" s="41" t="s">
        <v>33</v>
      </c>
      <c r="F87" s="44">
        <f>מרץ!I9</f>
        <v>0</v>
      </c>
      <c r="G87" s="49"/>
      <c r="H87" s="47" t="s">
        <v>23</v>
      </c>
      <c r="I87" s="53" t="s">
        <v>1</v>
      </c>
    </row>
    <row r="88" spans="2:10">
      <c r="B88" s="35" t="s">
        <v>105</v>
      </c>
      <c r="C88" s="42">
        <v>0</v>
      </c>
      <c r="D88" s="43"/>
      <c r="E88" s="41" t="s">
        <v>11</v>
      </c>
      <c r="F88" s="44">
        <f>מרץ!I10</f>
        <v>0</v>
      </c>
      <c r="G88" s="49"/>
      <c r="H88" t="s">
        <v>16</v>
      </c>
      <c r="I88" s="48"/>
    </row>
    <row r="89" spans="2:10">
      <c r="B89" s="35" t="s">
        <v>76</v>
      </c>
      <c r="C89" s="42">
        <v>0</v>
      </c>
      <c r="D89" s="43"/>
      <c r="E89" s="41" t="s">
        <v>20</v>
      </c>
      <c r="F89" s="44">
        <f>מרץ!I11</f>
        <v>0</v>
      </c>
      <c r="G89" s="49"/>
      <c r="H89" t="s">
        <v>43</v>
      </c>
      <c r="I89" s="48"/>
    </row>
    <row r="90" spans="2:10">
      <c r="B90" s="35" t="s">
        <v>107</v>
      </c>
      <c r="C90" s="42">
        <v>0</v>
      </c>
      <c r="D90" s="43"/>
      <c r="E90" s="41" t="s">
        <v>32</v>
      </c>
      <c r="F90" s="44">
        <f>מרץ!I12</f>
        <v>0</v>
      </c>
      <c r="G90" s="49"/>
      <c r="H90" t="s">
        <v>44</v>
      </c>
      <c r="I90" s="48"/>
    </row>
    <row r="91" spans="2:10">
      <c r="B91" s="35" t="s">
        <v>27</v>
      </c>
      <c r="C91" s="42">
        <v>200</v>
      </c>
      <c r="D91" s="43"/>
      <c r="E91" s="41" t="s">
        <v>35</v>
      </c>
      <c r="F91" s="44">
        <f>מרץ!I13</f>
        <v>0</v>
      </c>
      <c r="G91" s="49"/>
      <c r="H91" t="s">
        <v>5</v>
      </c>
      <c r="I91" s="48"/>
    </row>
    <row r="92" spans="2:10">
      <c r="B92" s="35" t="s">
        <v>108</v>
      </c>
      <c r="C92" s="42">
        <v>0</v>
      </c>
      <c r="D92" s="43"/>
      <c r="E92" s="41" t="s">
        <v>8</v>
      </c>
      <c r="F92" s="44">
        <f>מרץ!I14</f>
        <v>0</v>
      </c>
      <c r="G92" s="49"/>
      <c r="H92" s="8" t="s">
        <v>50</v>
      </c>
      <c r="I92" s="48"/>
    </row>
    <row r="93" spans="2:10" ht="15.75" thickBot="1">
      <c r="B93" s="35" t="s">
        <v>109</v>
      </c>
      <c r="C93" s="42">
        <v>0</v>
      </c>
      <c r="D93" s="43"/>
      <c r="E93" s="41" t="s">
        <v>36</v>
      </c>
      <c r="F93" s="44">
        <f>מרץ!I15</f>
        <v>0</v>
      </c>
      <c r="G93" s="49"/>
      <c r="H93" s="51" t="s">
        <v>31</v>
      </c>
      <c r="I93" s="52">
        <f>SUM(I82:I92)</f>
        <v>0</v>
      </c>
    </row>
    <row r="94" spans="2:10" ht="15" thickBot="1">
      <c r="B94" s="35" t="s">
        <v>90</v>
      </c>
      <c r="C94" s="42">
        <v>0</v>
      </c>
      <c r="D94" s="43" t="s">
        <v>106</v>
      </c>
      <c r="E94" s="41" t="s">
        <v>45</v>
      </c>
      <c r="F94" s="44">
        <f>מרץ!I16</f>
        <v>0</v>
      </c>
      <c r="G94" s="49"/>
    </row>
    <row r="95" spans="2:10" ht="16.5" thickBot="1">
      <c r="B95" s="35" t="s">
        <v>24</v>
      </c>
      <c r="C95" s="42">
        <v>0</v>
      </c>
      <c r="D95" s="43"/>
      <c r="E95" s="41" t="s">
        <v>10</v>
      </c>
      <c r="F95" s="44">
        <f>מרץ!I17</f>
        <v>0</v>
      </c>
      <c r="H95" s="151" t="s">
        <v>60</v>
      </c>
      <c r="I95" s="152"/>
      <c r="J95" s="26"/>
    </row>
    <row r="96" spans="2:10" ht="15">
      <c r="B96" s="35" t="s">
        <v>110</v>
      </c>
      <c r="C96" s="42">
        <v>0</v>
      </c>
      <c r="D96" s="43"/>
      <c r="E96" s="41" t="s">
        <v>6</v>
      </c>
      <c r="F96" s="44">
        <f>מרץ!I18</f>
        <v>0</v>
      </c>
      <c r="H96" s="56" t="s">
        <v>61</v>
      </c>
      <c r="I96" s="57" t="s">
        <v>62</v>
      </c>
    </row>
    <row r="97" spans="2:10" ht="15.75" thickBot="1">
      <c r="B97" s="35" t="s">
        <v>12</v>
      </c>
      <c r="C97" s="42">
        <v>0</v>
      </c>
      <c r="D97" s="43"/>
      <c r="E97" s="41" t="s">
        <v>71</v>
      </c>
      <c r="F97" s="44">
        <f>מרץ!I19</f>
        <v>0</v>
      </c>
      <c r="H97" s="54">
        <f>I60</f>
        <v>0</v>
      </c>
      <c r="I97" s="55"/>
    </row>
    <row r="98" spans="2:10" ht="15" thickBot="1">
      <c r="B98" s="35" t="s">
        <v>25</v>
      </c>
      <c r="C98" s="42">
        <v>3600</v>
      </c>
      <c r="D98" s="43"/>
      <c r="E98" s="41" t="s">
        <v>37</v>
      </c>
      <c r="F98" s="44">
        <f>מרץ!I20</f>
        <v>0</v>
      </c>
      <c r="H98" s="66"/>
      <c r="I98" s="66"/>
      <c r="J98" s="25"/>
    </row>
    <row r="99" spans="2:10" ht="16.5" thickBot="1">
      <c r="B99" s="35"/>
      <c r="C99" s="42"/>
      <c r="D99" s="43"/>
      <c r="E99" s="41" t="s">
        <v>5</v>
      </c>
      <c r="F99" s="44">
        <f>מרץ!I21</f>
        <v>0</v>
      </c>
      <c r="H99" s="64" t="s">
        <v>64</v>
      </c>
      <c r="I99" s="68" t="s">
        <v>31</v>
      </c>
      <c r="J99" s="65" t="s">
        <v>49</v>
      </c>
    </row>
    <row r="100" spans="2:10">
      <c r="B100" s="35"/>
      <c r="C100" s="42"/>
      <c r="D100" s="43"/>
      <c r="E100" s="41" t="s">
        <v>7</v>
      </c>
      <c r="F100" s="44">
        <f>מרץ!I22</f>
        <v>0</v>
      </c>
      <c r="H100" s="123" t="s">
        <v>105</v>
      </c>
      <c r="I100" s="124">
        <f>J63</f>
        <v>0</v>
      </c>
      <c r="J100" s="121">
        <f>I100-C88</f>
        <v>0</v>
      </c>
    </row>
    <row r="101" spans="2:10">
      <c r="B101" s="35"/>
      <c r="C101" s="42"/>
      <c r="D101" s="43"/>
      <c r="E101" s="41" t="s">
        <v>34</v>
      </c>
      <c r="F101" s="44">
        <f>מרץ!I23</f>
        <v>0</v>
      </c>
    </row>
    <row r="102" spans="2:10" ht="15" thickBot="1">
      <c r="B102" s="35"/>
      <c r="C102" s="42"/>
      <c r="D102" s="43"/>
      <c r="E102" s="41" t="s">
        <v>38</v>
      </c>
      <c r="F102" s="44">
        <f>מרץ!I24</f>
        <v>0</v>
      </c>
      <c r="H102" s="13"/>
      <c r="I102" s="13"/>
    </row>
    <row r="103" spans="2:10" ht="16.5" thickBot="1">
      <c r="B103" s="35"/>
      <c r="C103" s="42"/>
      <c r="D103" s="43"/>
      <c r="E103" s="41" t="s">
        <v>39</v>
      </c>
      <c r="F103" s="44">
        <f>מרץ!I25</f>
        <v>0</v>
      </c>
      <c r="H103" s="129" t="s">
        <v>63</v>
      </c>
      <c r="I103" s="130"/>
    </row>
    <row r="104" spans="2:10">
      <c r="B104" s="35"/>
      <c r="C104" s="42"/>
      <c r="D104" s="43"/>
      <c r="E104" s="41" t="s">
        <v>40</v>
      </c>
      <c r="F104" s="44">
        <f>מרץ!I26</f>
        <v>0</v>
      </c>
      <c r="H104" s="58" t="s">
        <v>27</v>
      </c>
      <c r="I104" s="60">
        <f>I67+200</f>
        <v>5700</v>
      </c>
    </row>
    <row r="105" spans="2:10">
      <c r="B105" s="35"/>
      <c r="C105" s="42"/>
      <c r="D105" s="43"/>
      <c r="E105" s="41" t="s">
        <v>46</v>
      </c>
      <c r="F105" s="44">
        <f>מרץ!I27</f>
        <v>0</v>
      </c>
      <c r="G105" s="49"/>
      <c r="H105" s="46" t="s">
        <v>42</v>
      </c>
      <c r="I105" s="62">
        <f>I68</f>
        <v>1500</v>
      </c>
    </row>
    <row r="106" spans="2:10" ht="15" thickBot="1">
      <c r="B106" s="35"/>
      <c r="C106" s="42"/>
      <c r="D106" s="43"/>
      <c r="E106" s="41" t="s">
        <v>51</v>
      </c>
      <c r="F106" s="44">
        <f>מרץ!I28</f>
        <v>0</v>
      </c>
      <c r="H106" s="59" t="s">
        <v>77</v>
      </c>
      <c r="I106" s="61">
        <f>I69+350</f>
        <v>850</v>
      </c>
    </row>
    <row r="107" spans="2:10" ht="15" thickBot="1">
      <c r="B107" s="35"/>
      <c r="C107" s="42"/>
      <c r="D107" s="43"/>
      <c r="E107" s="41" t="s">
        <v>18</v>
      </c>
      <c r="F107" s="44">
        <f>מרץ!I29</f>
        <v>0</v>
      </c>
    </row>
    <row r="108" spans="2:10" ht="15.75">
      <c r="B108" s="35"/>
      <c r="C108" s="42"/>
      <c r="D108" s="43"/>
      <c r="E108" s="41" t="s">
        <v>17</v>
      </c>
      <c r="F108" s="44">
        <f>מרץ!I30</f>
        <v>0</v>
      </c>
      <c r="H108" s="153" t="s">
        <v>65</v>
      </c>
      <c r="I108" s="154"/>
    </row>
    <row r="109" spans="2:10" ht="15.75">
      <c r="B109" s="35"/>
      <c r="C109" s="42"/>
      <c r="D109" s="43"/>
      <c r="E109" s="69"/>
      <c r="F109" s="45"/>
      <c r="H109" s="70" t="s">
        <v>66</v>
      </c>
      <c r="I109" s="71" t="s">
        <v>67</v>
      </c>
    </row>
    <row r="110" spans="2:10" ht="15" thickBot="1">
      <c r="B110" s="146">
        <f>SUM(C82:C108)</f>
        <v>4150</v>
      </c>
      <c r="C110" s="147"/>
      <c r="D110" s="148"/>
      <c r="E110" s="149">
        <f>SUM(F82:F108)</f>
        <v>0</v>
      </c>
      <c r="F110" s="150"/>
      <c r="H110" s="74">
        <f>I93</f>
        <v>0</v>
      </c>
      <c r="I110" s="75">
        <f>C111</f>
        <v>4150</v>
      </c>
      <c r="J110" s="77">
        <f>H110/I110</f>
        <v>0</v>
      </c>
    </row>
    <row r="111" spans="2:10" ht="16.5" thickBot="1">
      <c r="B111" s="63" t="s">
        <v>31</v>
      </c>
      <c r="C111" s="143">
        <f>B110+E110</f>
        <v>4150</v>
      </c>
      <c r="D111" s="144"/>
      <c r="E111" s="144"/>
      <c r="F111" s="145"/>
      <c r="H111" s="72" t="s">
        <v>31</v>
      </c>
      <c r="I111" s="73">
        <f>H110-I110</f>
        <v>-4150</v>
      </c>
    </row>
    <row r="112" spans="2:10">
      <c r="E112" s="80"/>
      <c r="F112" s="82"/>
      <c r="H112" s="79"/>
      <c r="I112" s="78">
        <f>H110</f>
        <v>0</v>
      </c>
    </row>
    <row r="113" spans="2:9">
      <c r="E113" s="80"/>
      <c r="F113" s="82"/>
    </row>
    <row r="114" spans="2:9">
      <c r="B114" s="24"/>
      <c r="C114" s="24"/>
      <c r="D114" s="24"/>
      <c r="E114" s="24"/>
    </row>
    <row r="116" spans="2:9" ht="15.75" thickBot="1">
      <c r="B116" s="131" t="s">
        <v>94</v>
      </c>
      <c r="C116" s="132"/>
      <c r="D116" s="132"/>
      <c r="E116" s="132"/>
      <c r="F116" s="132"/>
      <c r="G116" s="132"/>
      <c r="H116" s="132"/>
      <c r="I116" s="133"/>
    </row>
    <row r="117" spans="2:9" ht="15.75" thickBot="1">
      <c r="B117" s="134" t="s">
        <v>55</v>
      </c>
      <c r="C117" s="135"/>
      <c r="D117" s="136"/>
      <c r="E117" s="137" t="s">
        <v>57</v>
      </c>
      <c r="F117" s="138"/>
      <c r="G117" s="49"/>
      <c r="H117" s="139" t="s">
        <v>30</v>
      </c>
      <c r="I117" s="140"/>
    </row>
    <row r="118" spans="2:9" ht="15">
      <c r="B118" s="37" t="s">
        <v>54</v>
      </c>
      <c r="C118" s="38" t="s">
        <v>1</v>
      </c>
      <c r="D118" s="36" t="s">
        <v>56</v>
      </c>
      <c r="E118" s="39" t="s">
        <v>54</v>
      </c>
      <c r="F118" s="40" t="s">
        <v>1</v>
      </c>
      <c r="G118" s="50"/>
      <c r="H118" s="47" t="s">
        <v>23</v>
      </c>
      <c r="I118" s="53" t="s">
        <v>1</v>
      </c>
    </row>
    <row r="119" spans="2:9">
      <c r="B119" s="35" t="s">
        <v>75</v>
      </c>
      <c r="C119" s="42">
        <v>0</v>
      </c>
      <c r="D119" s="43"/>
      <c r="E119" s="41" t="s">
        <v>3</v>
      </c>
      <c r="F119" s="44">
        <f>אפריל!I4</f>
        <v>0</v>
      </c>
      <c r="G119" s="49"/>
      <c r="H119" t="s">
        <v>103</v>
      </c>
      <c r="I119" s="48">
        <v>0</v>
      </c>
    </row>
    <row r="120" spans="2:9">
      <c r="B120" s="35" t="s">
        <v>14</v>
      </c>
      <c r="C120" s="42">
        <v>0</v>
      </c>
      <c r="D120" s="43"/>
      <c r="E120" s="41" t="s">
        <v>19</v>
      </c>
      <c r="F120" s="44">
        <f>אפריל!I5</f>
        <v>0</v>
      </c>
      <c r="G120" s="49"/>
      <c r="H120" t="s">
        <v>104</v>
      </c>
      <c r="I120" s="48">
        <v>0</v>
      </c>
    </row>
    <row r="121" spans="2:9">
      <c r="B121" s="35" t="s">
        <v>28</v>
      </c>
      <c r="C121" s="42">
        <v>30</v>
      </c>
      <c r="D121" s="43" t="s">
        <v>89</v>
      </c>
      <c r="E121" s="41" t="s">
        <v>4</v>
      </c>
      <c r="F121" s="44">
        <f>אפריל!I6</f>
        <v>0</v>
      </c>
      <c r="G121" s="49"/>
      <c r="H121" t="s">
        <v>15</v>
      </c>
      <c r="I121" s="48">
        <v>0</v>
      </c>
    </row>
    <row r="122" spans="2:9" ht="15" thickBot="1">
      <c r="B122" s="35" t="s">
        <v>86</v>
      </c>
      <c r="C122" s="42">
        <v>45</v>
      </c>
      <c r="D122" s="43" t="s">
        <v>89</v>
      </c>
      <c r="E122" s="69" t="s">
        <v>73</v>
      </c>
      <c r="F122" s="44">
        <f>אפריל!I7</f>
        <v>0</v>
      </c>
      <c r="G122" s="49"/>
      <c r="H122" s="26" t="s">
        <v>26</v>
      </c>
      <c r="I122" s="48">
        <v>0</v>
      </c>
    </row>
    <row r="123" spans="2:9" ht="15.75" thickBot="1">
      <c r="B123" s="35" t="s">
        <v>13</v>
      </c>
      <c r="C123" s="42">
        <v>275</v>
      </c>
      <c r="D123" s="43" t="s">
        <v>89</v>
      </c>
      <c r="E123" s="41" t="s">
        <v>9</v>
      </c>
      <c r="F123" s="44">
        <f>אפריל!I8</f>
        <v>0</v>
      </c>
      <c r="G123" s="49"/>
      <c r="H123" s="139" t="s">
        <v>29</v>
      </c>
      <c r="I123" s="140"/>
    </row>
    <row r="124" spans="2:9">
      <c r="B124" s="35" t="s">
        <v>58</v>
      </c>
      <c r="C124" s="42">
        <v>0</v>
      </c>
      <c r="D124" s="43"/>
      <c r="E124" s="41" t="s">
        <v>33</v>
      </c>
      <c r="F124" s="44">
        <f>אפריל!I9</f>
        <v>0</v>
      </c>
      <c r="G124" s="49"/>
      <c r="H124" s="47" t="s">
        <v>23</v>
      </c>
      <c r="I124" s="53" t="s">
        <v>1</v>
      </c>
    </row>
    <row r="125" spans="2:9">
      <c r="B125" s="35" t="s">
        <v>105</v>
      </c>
      <c r="C125" s="42">
        <v>0</v>
      </c>
      <c r="D125" s="43"/>
      <c r="E125" s="41" t="s">
        <v>11</v>
      </c>
      <c r="F125" s="44">
        <f>אפריל!I10</f>
        <v>0</v>
      </c>
      <c r="G125" s="49"/>
      <c r="H125" t="s">
        <v>16</v>
      </c>
      <c r="I125" s="48"/>
    </row>
    <row r="126" spans="2:9">
      <c r="B126" s="35" t="s">
        <v>76</v>
      </c>
      <c r="C126" s="42">
        <v>0</v>
      </c>
      <c r="D126" s="43"/>
      <c r="E126" s="41" t="s">
        <v>20</v>
      </c>
      <c r="F126" s="44">
        <f>אפריל!I11</f>
        <v>0</v>
      </c>
      <c r="G126" s="49"/>
      <c r="H126" t="s">
        <v>43</v>
      </c>
      <c r="I126" s="48"/>
    </row>
    <row r="127" spans="2:9">
      <c r="B127" s="35" t="s">
        <v>107</v>
      </c>
      <c r="C127" s="42">
        <v>0</v>
      </c>
      <c r="D127" s="43"/>
      <c r="E127" s="41" t="s">
        <v>32</v>
      </c>
      <c r="F127" s="44">
        <f>אפריל!I12</f>
        <v>0</v>
      </c>
      <c r="G127" s="49"/>
      <c r="H127" t="s">
        <v>44</v>
      </c>
      <c r="I127" s="48"/>
    </row>
    <row r="128" spans="2:9">
      <c r="B128" s="35" t="s">
        <v>27</v>
      </c>
      <c r="C128" s="42">
        <v>200</v>
      </c>
      <c r="D128" s="43"/>
      <c r="E128" s="41" t="s">
        <v>35</v>
      </c>
      <c r="F128" s="44">
        <f>אפריל!I13</f>
        <v>0</v>
      </c>
      <c r="G128" s="49"/>
      <c r="H128" t="s">
        <v>5</v>
      </c>
      <c r="I128" s="48"/>
    </row>
    <row r="129" spans="2:10">
      <c r="B129" s="35" t="s">
        <v>108</v>
      </c>
      <c r="C129" s="42">
        <v>0</v>
      </c>
      <c r="D129" s="43"/>
      <c r="E129" s="41" t="s">
        <v>8</v>
      </c>
      <c r="F129" s="44">
        <f>אפריל!I14</f>
        <v>0</v>
      </c>
      <c r="G129" s="49"/>
      <c r="H129" s="8" t="s">
        <v>50</v>
      </c>
      <c r="I129" s="48"/>
    </row>
    <row r="130" spans="2:10" ht="15.75" thickBot="1">
      <c r="B130" s="35" t="s">
        <v>109</v>
      </c>
      <c r="C130" s="42">
        <v>0</v>
      </c>
      <c r="D130" s="43"/>
      <c r="E130" s="41" t="s">
        <v>36</v>
      </c>
      <c r="F130" s="44">
        <f>אפריל!I15</f>
        <v>0</v>
      </c>
      <c r="G130" s="49"/>
      <c r="H130" s="51" t="s">
        <v>31</v>
      </c>
      <c r="I130" s="52">
        <f>SUM(I119:I129)</f>
        <v>0</v>
      </c>
    </row>
    <row r="131" spans="2:10" ht="15" thickBot="1">
      <c r="B131" s="35" t="s">
        <v>90</v>
      </c>
      <c r="C131" s="42">
        <v>0</v>
      </c>
      <c r="D131" s="43" t="s">
        <v>106</v>
      </c>
      <c r="E131" s="41" t="s">
        <v>45</v>
      </c>
      <c r="F131" s="44">
        <f>אפריל!I16</f>
        <v>0</v>
      </c>
      <c r="G131" s="49"/>
    </row>
    <row r="132" spans="2:10" ht="16.5" thickBot="1">
      <c r="B132" s="35" t="s">
        <v>24</v>
      </c>
      <c r="C132" s="42">
        <v>0</v>
      </c>
      <c r="D132" s="43"/>
      <c r="E132" s="41" t="s">
        <v>10</v>
      </c>
      <c r="F132" s="44">
        <f>אפריל!I17</f>
        <v>0</v>
      </c>
      <c r="H132" s="151" t="s">
        <v>60</v>
      </c>
      <c r="I132" s="152"/>
      <c r="J132" s="26"/>
    </row>
    <row r="133" spans="2:10" ht="15">
      <c r="B133" s="35" t="s">
        <v>110</v>
      </c>
      <c r="C133" s="42">
        <v>0</v>
      </c>
      <c r="D133" s="43"/>
      <c r="E133" s="41" t="s">
        <v>6</v>
      </c>
      <c r="F133" s="44">
        <f>אפריל!I18</f>
        <v>0</v>
      </c>
      <c r="H133" s="56" t="s">
        <v>61</v>
      </c>
      <c r="I133" s="57" t="s">
        <v>62</v>
      </c>
    </row>
    <row r="134" spans="2:10" ht="15.75" thickBot="1">
      <c r="B134" s="35" t="s">
        <v>12</v>
      </c>
      <c r="C134" s="42">
        <v>0</v>
      </c>
      <c r="D134" s="43"/>
      <c r="E134" s="41" t="s">
        <v>71</v>
      </c>
      <c r="F134" s="44">
        <f>אפריל!I19</f>
        <v>0</v>
      </c>
      <c r="H134" s="54">
        <f>I97</f>
        <v>0</v>
      </c>
      <c r="I134" s="55"/>
    </row>
    <row r="135" spans="2:10" ht="15" thickBot="1">
      <c r="B135" s="35" t="s">
        <v>25</v>
      </c>
      <c r="C135" s="42">
        <v>3600</v>
      </c>
      <c r="D135" s="43"/>
      <c r="E135" s="41" t="s">
        <v>37</v>
      </c>
      <c r="F135" s="44">
        <f>אפריל!I20</f>
        <v>0</v>
      </c>
      <c r="H135" s="66"/>
      <c r="I135" s="66"/>
      <c r="J135" s="25"/>
    </row>
    <row r="136" spans="2:10" ht="16.5" thickBot="1">
      <c r="B136" s="35"/>
      <c r="C136" s="42"/>
      <c r="D136" s="43"/>
      <c r="E136" s="41" t="s">
        <v>5</v>
      </c>
      <c r="F136" s="44">
        <f>אפריל!I21</f>
        <v>0</v>
      </c>
      <c r="H136" s="64" t="s">
        <v>64</v>
      </c>
      <c r="I136" s="68" t="s">
        <v>31</v>
      </c>
      <c r="J136" s="65" t="s">
        <v>49</v>
      </c>
    </row>
    <row r="137" spans="2:10">
      <c r="B137" s="35"/>
      <c r="C137" s="42"/>
      <c r="D137" s="43"/>
      <c r="E137" s="41" t="s">
        <v>7</v>
      </c>
      <c r="F137" s="44">
        <f>אפריל!I22</f>
        <v>0</v>
      </c>
      <c r="H137" s="123" t="s">
        <v>105</v>
      </c>
      <c r="I137" s="124">
        <f>J100</f>
        <v>0</v>
      </c>
      <c r="J137" s="121">
        <f>I137-C125</f>
        <v>0</v>
      </c>
    </row>
    <row r="138" spans="2:10">
      <c r="B138" s="35"/>
      <c r="C138" s="42"/>
      <c r="D138" s="43"/>
      <c r="E138" s="41" t="s">
        <v>34</v>
      </c>
      <c r="F138" s="44">
        <f>אפריל!I23</f>
        <v>0</v>
      </c>
    </row>
    <row r="139" spans="2:10" ht="15" thickBot="1">
      <c r="B139" s="35"/>
      <c r="C139" s="42"/>
      <c r="D139" s="43"/>
      <c r="E139" s="41" t="s">
        <v>38</v>
      </c>
      <c r="F139" s="44">
        <f>אפריל!I24</f>
        <v>0</v>
      </c>
      <c r="H139" s="13"/>
      <c r="I139" s="13"/>
    </row>
    <row r="140" spans="2:10" ht="16.5" thickBot="1">
      <c r="B140" s="35"/>
      <c r="C140" s="42"/>
      <c r="D140" s="43"/>
      <c r="E140" s="41" t="s">
        <v>39</v>
      </c>
      <c r="F140" s="44">
        <f>אפריל!I25</f>
        <v>0</v>
      </c>
      <c r="H140" s="129" t="s">
        <v>63</v>
      </c>
      <c r="I140" s="130"/>
    </row>
    <row r="141" spans="2:10">
      <c r="B141" s="35"/>
      <c r="C141" s="42"/>
      <c r="D141" s="43"/>
      <c r="E141" s="41" t="s">
        <v>40</v>
      </c>
      <c r="F141" s="44">
        <f>אפריל!I26</f>
        <v>0</v>
      </c>
      <c r="H141" s="58" t="s">
        <v>27</v>
      </c>
      <c r="I141" s="60">
        <f>I104+200</f>
        <v>5900</v>
      </c>
    </row>
    <row r="142" spans="2:10">
      <c r="B142" s="35"/>
      <c r="C142" s="42"/>
      <c r="D142" s="43"/>
      <c r="E142" s="41" t="s">
        <v>46</v>
      </c>
      <c r="F142" s="44">
        <f>אפריל!I27</f>
        <v>0</v>
      </c>
      <c r="H142" s="46" t="s">
        <v>42</v>
      </c>
      <c r="I142" s="62">
        <f>I105</f>
        <v>1500</v>
      </c>
    </row>
    <row r="143" spans="2:10" ht="15" thickBot="1">
      <c r="B143" s="35"/>
      <c r="C143" s="42"/>
      <c r="D143" s="43"/>
      <c r="E143" s="41" t="s">
        <v>51</v>
      </c>
      <c r="F143" s="44">
        <f>אפריל!I28</f>
        <v>0</v>
      </c>
      <c r="H143" s="59" t="s">
        <v>77</v>
      </c>
      <c r="I143" s="61">
        <f>I106+350</f>
        <v>1200</v>
      </c>
    </row>
    <row r="144" spans="2:10" ht="15" thickBot="1">
      <c r="B144" s="35"/>
      <c r="C144" s="42"/>
      <c r="D144" s="43"/>
      <c r="E144" s="41" t="s">
        <v>18</v>
      </c>
      <c r="F144" s="44">
        <f>אפריל!I29</f>
        <v>0</v>
      </c>
      <c r="I144" s="66"/>
    </row>
    <row r="145" spans="2:10" ht="15.75">
      <c r="B145" s="35"/>
      <c r="C145" s="42"/>
      <c r="D145" s="43"/>
      <c r="E145" s="41" t="s">
        <v>17</v>
      </c>
      <c r="F145" s="44">
        <f>אפריל!I30</f>
        <v>0</v>
      </c>
      <c r="H145" s="153" t="s">
        <v>65</v>
      </c>
      <c r="I145" s="154"/>
    </row>
    <row r="146" spans="2:10" ht="15.75">
      <c r="B146" s="35"/>
      <c r="C146" s="42"/>
      <c r="D146" s="43"/>
      <c r="E146" s="69"/>
      <c r="F146" s="45"/>
      <c r="H146" s="70" t="s">
        <v>66</v>
      </c>
      <c r="I146" s="71" t="s">
        <v>67</v>
      </c>
    </row>
    <row r="147" spans="2:10" ht="15" thickBot="1">
      <c r="B147" s="146">
        <f>SUM(C119:C145)</f>
        <v>4150</v>
      </c>
      <c r="C147" s="147"/>
      <c r="D147" s="148"/>
      <c r="E147" s="149">
        <f>SUM(F119:F145)</f>
        <v>0</v>
      </c>
      <c r="F147" s="150"/>
      <c r="H147" s="74">
        <f>I130</f>
        <v>0</v>
      </c>
      <c r="I147" s="75">
        <f>C148</f>
        <v>4150</v>
      </c>
      <c r="J147" s="77">
        <f>H147/I147</f>
        <v>0</v>
      </c>
    </row>
    <row r="148" spans="2:10" ht="16.5" thickBot="1">
      <c r="B148" s="63" t="s">
        <v>31</v>
      </c>
      <c r="C148" s="143">
        <f>B147+E147</f>
        <v>4150</v>
      </c>
      <c r="D148" s="144"/>
      <c r="E148" s="144"/>
      <c r="F148" s="145"/>
      <c r="H148" s="72" t="s">
        <v>31</v>
      </c>
      <c r="I148" s="73">
        <f>H147-I147</f>
        <v>-4150</v>
      </c>
    </row>
    <row r="149" spans="2:10">
      <c r="E149" s="80"/>
      <c r="F149" s="82"/>
      <c r="H149" s="79"/>
      <c r="I149" s="78">
        <f>H147</f>
        <v>0</v>
      </c>
    </row>
    <row r="150" spans="2:10">
      <c r="E150" s="80"/>
      <c r="F150" s="82"/>
    </row>
    <row r="151" spans="2:10">
      <c r="E151" s="80"/>
      <c r="F151" s="82"/>
    </row>
    <row r="153" spans="2:10" ht="15.75" thickBot="1">
      <c r="B153" s="131" t="s">
        <v>95</v>
      </c>
      <c r="C153" s="132"/>
      <c r="D153" s="132"/>
      <c r="E153" s="132"/>
      <c r="F153" s="132"/>
      <c r="G153" s="132"/>
      <c r="H153" s="132"/>
      <c r="I153" s="133"/>
    </row>
    <row r="154" spans="2:10" ht="15.75" thickBot="1">
      <c r="B154" s="134" t="s">
        <v>55</v>
      </c>
      <c r="C154" s="135"/>
      <c r="D154" s="136"/>
      <c r="E154" s="137" t="s">
        <v>57</v>
      </c>
      <c r="F154" s="138"/>
      <c r="G154" s="49"/>
      <c r="H154" s="139" t="s">
        <v>30</v>
      </c>
      <c r="I154" s="140"/>
    </row>
    <row r="155" spans="2:10" ht="15">
      <c r="B155" s="37" t="s">
        <v>54</v>
      </c>
      <c r="C155" s="38" t="s">
        <v>1</v>
      </c>
      <c r="D155" s="36" t="s">
        <v>56</v>
      </c>
      <c r="E155" s="39" t="s">
        <v>54</v>
      </c>
      <c r="F155" s="40" t="s">
        <v>1</v>
      </c>
      <c r="G155" s="50"/>
      <c r="H155" s="47" t="s">
        <v>23</v>
      </c>
      <c r="I155" s="53" t="s">
        <v>1</v>
      </c>
    </row>
    <row r="156" spans="2:10">
      <c r="B156" s="35" t="s">
        <v>75</v>
      </c>
      <c r="C156" s="42">
        <v>0</v>
      </c>
      <c r="D156" s="43"/>
      <c r="E156" s="41" t="s">
        <v>3</v>
      </c>
      <c r="F156" s="44">
        <f>מאי!I4</f>
        <v>0</v>
      </c>
      <c r="G156" s="49"/>
      <c r="H156" t="s">
        <v>103</v>
      </c>
      <c r="I156" s="48">
        <v>0</v>
      </c>
    </row>
    <row r="157" spans="2:10">
      <c r="B157" s="35" t="s">
        <v>14</v>
      </c>
      <c r="C157" s="42">
        <v>0</v>
      </c>
      <c r="D157" s="43"/>
      <c r="E157" s="41" t="s">
        <v>19</v>
      </c>
      <c r="F157" s="44">
        <f>מאי!I5</f>
        <v>0</v>
      </c>
      <c r="G157" s="49"/>
      <c r="H157" t="s">
        <v>104</v>
      </c>
      <c r="I157" s="48">
        <v>0</v>
      </c>
    </row>
    <row r="158" spans="2:10">
      <c r="B158" s="35" t="s">
        <v>28</v>
      </c>
      <c r="C158" s="42">
        <v>30</v>
      </c>
      <c r="D158" s="43" t="s">
        <v>89</v>
      </c>
      <c r="E158" s="41" t="s">
        <v>4</v>
      </c>
      <c r="F158" s="44">
        <f>מאי!I6</f>
        <v>0</v>
      </c>
      <c r="G158" s="49"/>
      <c r="H158" t="s">
        <v>15</v>
      </c>
      <c r="I158" s="48">
        <v>0</v>
      </c>
    </row>
    <row r="159" spans="2:10" ht="15" thickBot="1">
      <c r="B159" s="35" t="s">
        <v>86</v>
      </c>
      <c r="C159" s="42">
        <v>45</v>
      </c>
      <c r="D159" s="43" t="s">
        <v>89</v>
      </c>
      <c r="E159" s="69" t="s">
        <v>73</v>
      </c>
      <c r="F159" s="44">
        <f>מאי!I7</f>
        <v>0</v>
      </c>
      <c r="G159" s="49"/>
      <c r="H159" s="26" t="s">
        <v>26</v>
      </c>
      <c r="I159" s="48">
        <v>0</v>
      </c>
    </row>
    <row r="160" spans="2:10" ht="15.75" thickBot="1">
      <c r="B160" s="35" t="s">
        <v>13</v>
      </c>
      <c r="C160" s="42">
        <v>275</v>
      </c>
      <c r="D160" s="43" t="s">
        <v>89</v>
      </c>
      <c r="E160" s="41" t="s">
        <v>9</v>
      </c>
      <c r="F160" s="44">
        <f>מאי!I8</f>
        <v>0</v>
      </c>
      <c r="G160" s="49"/>
      <c r="H160" s="139" t="s">
        <v>29</v>
      </c>
      <c r="I160" s="140"/>
    </row>
    <row r="161" spans="2:10">
      <c r="B161" s="35" t="s">
        <v>58</v>
      </c>
      <c r="C161" s="42">
        <v>0</v>
      </c>
      <c r="D161" s="43"/>
      <c r="E161" s="41" t="s">
        <v>33</v>
      </c>
      <c r="F161" s="44">
        <f>מאי!I9</f>
        <v>0</v>
      </c>
      <c r="G161" s="49"/>
      <c r="H161" s="47" t="s">
        <v>23</v>
      </c>
      <c r="I161" s="53" t="s">
        <v>1</v>
      </c>
    </row>
    <row r="162" spans="2:10">
      <c r="B162" s="35" t="s">
        <v>105</v>
      </c>
      <c r="C162" s="42">
        <v>0</v>
      </c>
      <c r="D162" s="43"/>
      <c r="E162" s="41" t="s">
        <v>11</v>
      </c>
      <c r="F162" s="44">
        <f>מאי!I10</f>
        <v>0</v>
      </c>
      <c r="G162" s="49"/>
      <c r="H162" t="s">
        <v>16</v>
      </c>
      <c r="I162" s="48"/>
    </row>
    <row r="163" spans="2:10">
      <c r="B163" s="35" t="s">
        <v>76</v>
      </c>
      <c r="C163" s="42">
        <v>0</v>
      </c>
      <c r="D163" s="43"/>
      <c r="E163" s="41" t="s">
        <v>20</v>
      </c>
      <c r="F163" s="44">
        <f>מאי!I11</f>
        <v>0</v>
      </c>
      <c r="G163" s="49"/>
      <c r="H163" t="s">
        <v>43</v>
      </c>
      <c r="I163" s="48"/>
    </row>
    <row r="164" spans="2:10">
      <c r="B164" s="35" t="s">
        <v>107</v>
      </c>
      <c r="C164" s="42">
        <v>0</v>
      </c>
      <c r="D164" s="43"/>
      <c r="E164" s="41" t="s">
        <v>32</v>
      </c>
      <c r="F164" s="44">
        <f>מאי!I12</f>
        <v>0</v>
      </c>
      <c r="G164" s="49"/>
      <c r="H164" t="s">
        <v>44</v>
      </c>
      <c r="I164" s="48"/>
    </row>
    <row r="165" spans="2:10">
      <c r="B165" s="35" t="s">
        <v>27</v>
      </c>
      <c r="C165" s="42">
        <v>200</v>
      </c>
      <c r="D165" s="43"/>
      <c r="E165" s="41" t="s">
        <v>35</v>
      </c>
      <c r="F165" s="44">
        <f>מאי!I13</f>
        <v>0</v>
      </c>
      <c r="G165" s="49"/>
      <c r="H165" t="s">
        <v>5</v>
      </c>
      <c r="I165" s="48"/>
    </row>
    <row r="166" spans="2:10">
      <c r="B166" s="35" t="s">
        <v>108</v>
      </c>
      <c r="C166" s="42">
        <v>0</v>
      </c>
      <c r="D166" s="43"/>
      <c r="E166" s="41" t="s">
        <v>8</v>
      </c>
      <c r="F166" s="44">
        <f>מאי!I14</f>
        <v>0</v>
      </c>
      <c r="G166" s="49"/>
      <c r="H166" s="8" t="s">
        <v>50</v>
      </c>
      <c r="I166" s="48"/>
    </row>
    <row r="167" spans="2:10" ht="15.75" thickBot="1">
      <c r="B167" s="35" t="s">
        <v>109</v>
      </c>
      <c r="C167" s="42">
        <v>0</v>
      </c>
      <c r="D167" s="43"/>
      <c r="E167" s="41" t="s">
        <v>36</v>
      </c>
      <c r="F167" s="44">
        <f>מאי!I15</f>
        <v>0</v>
      </c>
      <c r="G167" s="49"/>
      <c r="H167" s="51" t="s">
        <v>31</v>
      </c>
      <c r="I167" s="52">
        <f>SUM(I156:I166)</f>
        <v>0</v>
      </c>
    </row>
    <row r="168" spans="2:10" ht="15" thickBot="1">
      <c r="B168" s="35" t="s">
        <v>90</v>
      </c>
      <c r="C168" s="42">
        <v>0</v>
      </c>
      <c r="D168" s="43" t="s">
        <v>106</v>
      </c>
      <c r="E168" s="41" t="s">
        <v>45</v>
      </c>
      <c r="F168" s="44">
        <f>מאי!I16</f>
        <v>0</v>
      </c>
      <c r="G168" s="49"/>
    </row>
    <row r="169" spans="2:10" ht="16.5" thickBot="1">
      <c r="B169" s="35" t="s">
        <v>24</v>
      </c>
      <c r="C169" s="42">
        <v>0</v>
      </c>
      <c r="D169" s="43"/>
      <c r="E169" s="41" t="s">
        <v>10</v>
      </c>
      <c r="F169" s="44">
        <f>מאי!I17</f>
        <v>0</v>
      </c>
      <c r="H169" s="151" t="s">
        <v>60</v>
      </c>
      <c r="I169" s="152"/>
      <c r="J169" s="26"/>
    </row>
    <row r="170" spans="2:10" ht="15">
      <c r="B170" s="35" t="s">
        <v>110</v>
      </c>
      <c r="C170" s="42">
        <v>0</v>
      </c>
      <c r="D170" s="43"/>
      <c r="E170" s="41" t="s">
        <v>6</v>
      </c>
      <c r="F170" s="44">
        <f>מאי!I18</f>
        <v>0</v>
      </c>
      <c r="H170" s="56" t="s">
        <v>61</v>
      </c>
      <c r="I170" s="57" t="s">
        <v>62</v>
      </c>
    </row>
    <row r="171" spans="2:10" ht="15.75" thickBot="1">
      <c r="B171" s="35" t="s">
        <v>12</v>
      </c>
      <c r="C171" s="42">
        <v>0</v>
      </c>
      <c r="D171" s="43"/>
      <c r="E171" s="41" t="s">
        <v>71</v>
      </c>
      <c r="F171" s="44">
        <f>מאי!I19</f>
        <v>0</v>
      </c>
      <c r="H171" s="54">
        <f>I134</f>
        <v>0</v>
      </c>
      <c r="I171" s="55"/>
    </row>
    <row r="172" spans="2:10" ht="15" thickBot="1">
      <c r="B172" s="35" t="s">
        <v>25</v>
      </c>
      <c r="C172" s="42">
        <v>3600</v>
      </c>
      <c r="D172" s="43"/>
      <c r="E172" s="41" t="s">
        <v>37</v>
      </c>
      <c r="F172" s="44">
        <f>מאי!I20</f>
        <v>0</v>
      </c>
      <c r="H172" s="66"/>
      <c r="I172" s="66"/>
      <c r="J172" s="25"/>
    </row>
    <row r="173" spans="2:10" ht="16.5" thickBot="1">
      <c r="B173" s="35"/>
      <c r="C173" s="42"/>
      <c r="D173" s="43"/>
      <c r="E173" s="41" t="s">
        <v>5</v>
      </c>
      <c r="F173" s="44">
        <f>מאי!I21</f>
        <v>0</v>
      </c>
      <c r="H173" s="64" t="s">
        <v>64</v>
      </c>
      <c r="I173" s="68" t="s">
        <v>31</v>
      </c>
      <c r="J173" s="65" t="s">
        <v>49</v>
      </c>
    </row>
    <row r="174" spans="2:10">
      <c r="B174" s="35"/>
      <c r="C174" s="42"/>
      <c r="D174" s="43"/>
      <c r="E174" s="41" t="s">
        <v>7</v>
      </c>
      <c r="F174" s="44">
        <f>מאי!I22</f>
        <v>0</v>
      </c>
      <c r="H174" s="123" t="s">
        <v>105</v>
      </c>
      <c r="I174" s="124">
        <f>J137</f>
        <v>0</v>
      </c>
      <c r="J174" s="121">
        <f>I174-C162</f>
        <v>0</v>
      </c>
    </row>
    <row r="175" spans="2:10">
      <c r="B175" s="35"/>
      <c r="C175" s="42"/>
      <c r="D175" s="43"/>
      <c r="E175" s="41" t="s">
        <v>34</v>
      </c>
      <c r="F175" s="44">
        <f>מאי!I23</f>
        <v>0</v>
      </c>
    </row>
    <row r="176" spans="2:10" ht="15" thickBot="1">
      <c r="B176" s="35"/>
      <c r="C176" s="42"/>
      <c r="D176" s="43"/>
      <c r="E176" s="41" t="s">
        <v>38</v>
      </c>
      <c r="F176" s="44">
        <f>מאי!I24</f>
        <v>0</v>
      </c>
      <c r="H176" s="13"/>
      <c r="I176" s="13"/>
    </row>
    <row r="177" spans="2:10" ht="16.5" thickBot="1">
      <c r="B177" s="35"/>
      <c r="C177" s="42"/>
      <c r="D177" s="43"/>
      <c r="E177" s="41" t="s">
        <v>39</v>
      </c>
      <c r="F177" s="44">
        <f>מאי!I25</f>
        <v>0</v>
      </c>
      <c r="H177" s="129" t="s">
        <v>63</v>
      </c>
      <c r="I177" s="130"/>
    </row>
    <row r="178" spans="2:10">
      <c r="B178" s="35"/>
      <c r="C178" s="42"/>
      <c r="D178" s="43"/>
      <c r="E178" s="41" t="s">
        <v>40</v>
      </c>
      <c r="F178" s="44">
        <f>מאי!I26</f>
        <v>0</v>
      </c>
      <c r="H178" s="58" t="s">
        <v>27</v>
      </c>
      <c r="I178" s="60">
        <f>I141+200</f>
        <v>6100</v>
      </c>
    </row>
    <row r="179" spans="2:10">
      <c r="B179" s="35"/>
      <c r="C179" s="42"/>
      <c r="D179" s="43"/>
      <c r="E179" s="41" t="s">
        <v>46</v>
      </c>
      <c r="F179" s="44">
        <f>מאי!I27</f>
        <v>0</v>
      </c>
      <c r="H179" s="46" t="s">
        <v>42</v>
      </c>
      <c r="I179" s="62">
        <f>I142</f>
        <v>1500</v>
      </c>
    </row>
    <row r="180" spans="2:10" ht="15" thickBot="1">
      <c r="B180" s="35"/>
      <c r="C180" s="42"/>
      <c r="D180" s="43"/>
      <c r="E180" s="41" t="s">
        <v>51</v>
      </c>
      <c r="F180" s="44">
        <f>מאי!I28</f>
        <v>0</v>
      </c>
      <c r="H180" s="59" t="s">
        <v>77</v>
      </c>
      <c r="I180" s="61">
        <f>I143+350</f>
        <v>1550</v>
      </c>
    </row>
    <row r="181" spans="2:10" ht="15" thickBot="1">
      <c r="B181" s="35"/>
      <c r="C181" s="42"/>
      <c r="D181" s="43"/>
      <c r="E181" s="41" t="s">
        <v>18</v>
      </c>
      <c r="F181" s="44">
        <f>מאי!I29</f>
        <v>0</v>
      </c>
    </row>
    <row r="182" spans="2:10" ht="15.75">
      <c r="B182" s="35"/>
      <c r="C182" s="42"/>
      <c r="D182" s="43"/>
      <c r="E182" s="41" t="s">
        <v>17</v>
      </c>
      <c r="F182" s="44">
        <f>מאי!I30</f>
        <v>0</v>
      </c>
      <c r="H182" s="153" t="s">
        <v>65</v>
      </c>
      <c r="I182" s="154"/>
    </row>
    <row r="183" spans="2:10" ht="15.75">
      <c r="B183" s="35"/>
      <c r="C183" s="42"/>
      <c r="D183" s="43"/>
      <c r="E183" s="69"/>
      <c r="F183" s="45"/>
      <c r="H183" s="70" t="s">
        <v>66</v>
      </c>
      <c r="I183" s="71" t="s">
        <v>67</v>
      </c>
    </row>
    <row r="184" spans="2:10" ht="15" thickBot="1">
      <c r="B184" s="146">
        <f>SUM(C156:C182)</f>
        <v>4150</v>
      </c>
      <c r="C184" s="147"/>
      <c r="D184" s="148"/>
      <c r="E184" s="149">
        <f>SUM(F156:F182)</f>
        <v>0</v>
      </c>
      <c r="F184" s="150"/>
      <c r="H184" s="74">
        <f>I167</f>
        <v>0</v>
      </c>
      <c r="I184" s="75">
        <f>C185</f>
        <v>4150</v>
      </c>
      <c r="J184" s="77">
        <f>H184/I184</f>
        <v>0</v>
      </c>
    </row>
    <row r="185" spans="2:10" ht="16.5" thickBot="1">
      <c r="B185" s="63" t="s">
        <v>31</v>
      </c>
      <c r="C185" s="143">
        <f>B184+E184</f>
        <v>4150</v>
      </c>
      <c r="D185" s="144"/>
      <c r="E185" s="144"/>
      <c r="F185" s="145"/>
      <c r="H185" s="72" t="s">
        <v>31</v>
      </c>
      <c r="I185" s="73">
        <f>H184-I184</f>
        <v>-4150</v>
      </c>
    </row>
    <row r="186" spans="2:10">
      <c r="E186" s="80"/>
      <c r="F186" s="82"/>
      <c r="H186" s="79"/>
      <c r="I186" s="78">
        <f>H184</f>
        <v>0</v>
      </c>
    </row>
    <row r="187" spans="2:10">
      <c r="E187" s="80"/>
      <c r="F187" s="82"/>
    </row>
    <row r="190" spans="2:10" ht="15.75" thickBot="1">
      <c r="B190" s="131" t="s">
        <v>96</v>
      </c>
      <c r="C190" s="132"/>
      <c r="D190" s="132"/>
      <c r="E190" s="132"/>
      <c r="F190" s="132"/>
      <c r="G190" s="132"/>
      <c r="H190" s="132"/>
      <c r="I190" s="133"/>
    </row>
    <row r="191" spans="2:10" ht="15.75" thickBot="1">
      <c r="B191" s="134" t="s">
        <v>55</v>
      </c>
      <c r="C191" s="135"/>
      <c r="D191" s="136"/>
      <c r="E191" s="137" t="s">
        <v>57</v>
      </c>
      <c r="F191" s="138"/>
      <c r="G191" s="49"/>
      <c r="H191" s="139" t="s">
        <v>30</v>
      </c>
      <c r="I191" s="140"/>
    </row>
    <row r="192" spans="2:10" ht="15">
      <c r="B192" s="37" t="s">
        <v>54</v>
      </c>
      <c r="C192" s="38" t="s">
        <v>1</v>
      </c>
      <c r="D192" s="36" t="s">
        <v>56</v>
      </c>
      <c r="E192" s="39" t="s">
        <v>54</v>
      </c>
      <c r="F192" s="40" t="s">
        <v>1</v>
      </c>
      <c r="G192" s="50"/>
      <c r="H192" s="47" t="s">
        <v>23</v>
      </c>
      <c r="I192" s="53" t="s">
        <v>1</v>
      </c>
    </row>
    <row r="193" spans="2:10">
      <c r="B193" s="35" t="s">
        <v>75</v>
      </c>
      <c r="C193" s="42">
        <v>0</v>
      </c>
      <c r="D193" s="43"/>
      <c r="E193" s="41" t="s">
        <v>3</v>
      </c>
      <c r="F193" s="44">
        <f>יוני!I4</f>
        <v>0</v>
      </c>
      <c r="G193" s="49"/>
      <c r="H193" t="s">
        <v>103</v>
      </c>
      <c r="I193" s="48">
        <v>0</v>
      </c>
    </row>
    <row r="194" spans="2:10">
      <c r="B194" s="35" t="s">
        <v>14</v>
      </c>
      <c r="C194" s="42">
        <v>0</v>
      </c>
      <c r="D194" s="43"/>
      <c r="E194" s="41" t="s">
        <v>19</v>
      </c>
      <c r="F194" s="44">
        <f>יוני!I5</f>
        <v>0</v>
      </c>
      <c r="G194" s="49"/>
      <c r="H194" t="s">
        <v>104</v>
      </c>
      <c r="I194" s="48">
        <v>0</v>
      </c>
    </row>
    <row r="195" spans="2:10">
      <c r="B195" s="35" t="s">
        <v>28</v>
      </c>
      <c r="C195" s="42">
        <v>30</v>
      </c>
      <c r="D195" s="43" t="s">
        <v>89</v>
      </c>
      <c r="E195" s="41" t="s">
        <v>4</v>
      </c>
      <c r="F195" s="44">
        <f>יוני!I6</f>
        <v>0</v>
      </c>
      <c r="G195" s="49"/>
      <c r="H195" t="s">
        <v>15</v>
      </c>
      <c r="I195" s="48">
        <v>0</v>
      </c>
    </row>
    <row r="196" spans="2:10" ht="15" thickBot="1">
      <c r="B196" s="35" t="s">
        <v>86</v>
      </c>
      <c r="C196" s="42">
        <v>45</v>
      </c>
      <c r="D196" s="43" t="s">
        <v>89</v>
      </c>
      <c r="E196" s="69" t="s">
        <v>73</v>
      </c>
      <c r="F196" s="44">
        <f>יוני!I7</f>
        <v>0</v>
      </c>
      <c r="G196" s="49"/>
      <c r="H196" s="26" t="s">
        <v>26</v>
      </c>
      <c r="I196" s="48">
        <v>0</v>
      </c>
    </row>
    <row r="197" spans="2:10" ht="15.75" thickBot="1">
      <c r="B197" s="35" t="s">
        <v>13</v>
      </c>
      <c r="C197" s="42">
        <v>275</v>
      </c>
      <c r="D197" s="43" t="s">
        <v>89</v>
      </c>
      <c r="E197" s="41" t="s">
        <v>9</v>
      </c>
      <c r="F197" s="44">
        <f>יוני!I8</f>
        <v>0</v>
      </c>
      <c r="G197" s="49"/>
      <c r="H197" s="139" t="s">
        <v>29</v>
      </c>
      <c r="I197" s="140"/>
    </row>
    <row r="198" spans="2:10">
      <c r="B198" s="35" t="s">
        <v>58</v>
      </c>
      <c r="C198" s="42">
        <v>0</v>
      </c>
      <c r="D198" s="43"/>
      <c r="E198" s="41" t="s">
        <v>33</v>
      </c>
      <c r="F198" s="44">
        <f>יוני!I9</f>
        <v>0</v>
      </c>
      <c r="G198" s="49"/>
      <c r="H198" s="47" t="s">
        <v>23</v>
      </c>
      <c r="I198" s="53" t="s">
        <v>1</v>
      </c>
    </row>
    <row r="199" spans="2:10">
      <c r="B199" s="35" t="s">
        <v>105</v>
      </c>
      <c r="C199" s="42">
        <v>0</v>
      </c>
      <c r="D199" s="43"/>
      <c r="E199" s="41" t="s">
        <v>11</v>
      </c>
      <c r="F199" s="44">
        <f>יוני!I10</f>
        <v>0</v>
      </c>
      <c r="G199" s="49"/>
      <c r="H199" t="s">
        <v>16</v>
      </c>
      <c r="I199" s="48"/>
    </row>
    <row r="200" spans="2:10">
      <c r="B200" s="35" t="s">
        <v>76</v>
      </c>
      <c r="C200" s="42">
        <v>0</v>
      </c>
      <c r="D200" s="43"/>
      <c r="E200" s="41" t="s">
        <v>20</v>
      </c>
      <c r="F200" s="44">
        <f>יוני!I11</f>
        <v>0</v>
      </c>
      <c r="G200" s="49"/>
      <c r="H200" t="s">
        <v>43</v>
      </c>
      <c r="I200" s="48"/>
    </row>
    <row r="201" spans="2:10">
      <c r="B201" s="35" t="s">
        <v>107</v>
      </c>
      <c r="C201" s="42">
        <v>0</v>
      </c>
      <c r="D201" s="43"/>
      <c r="E201" s="41" t="s">
        <v>32</v>
      </c>
      <c r="F201" s="44">
        <f>יוני!I12</f>
        <v>0</v>
      </c>
      <c r="G201" s="49"/>
      <c r="H201" t="s">
        <v>44</v>
      </c>
      <c r="I201" s="48"/>
    </row>
    <row r="202" spans="2:10">
      <c r="B202" s="35" t="s">
        <v>27</v>
      </c>
      <c r="C202" s="42">
        <v>200</v>
      </c>
      <c r="D202" s="43"/>
      <c r="E202" s="41" t="s">
        <v>35</v>
      </c>
      <c r="F202" s="44">
        <f>יוני!I13</f>
        <v>0</v>
      </c>
      <c r="G202" s="49"/>
      <c r="H202" t="s">
        <v>5</v>
      </c>
      <c r="I202" s="48"/>
    </row>
    <row r="203" spans="2:10">
      <c r="B203" s="35" t="s">
        <v>108</v>
      </c>
      <c r="C203" s="42">
        <v>0</v>
      </c>
      <c r="D203" s="43"/>
      <c r="E203" s="41" t="s">
        <v>8</v>
      </c>
      <c r="F203" s="44">
        <f>יוני!I14</f>
        <v>0</v>
      </c>
      <c r="G203" s="49"/>
      <c r="H203" s="8" t="s">
        <v>50</v>
      </c>
      <c r="I203" s="48"/>
    </row>
    <row r="204" spans="2:10" ht="15.75" thickBot="1">
      <c r="B204" s="35" t="s">
        <v>109</v>
      </c>
      <c r="C204" s="42">
        <v>0</v>
      </c>
      <c r="D204" s="43"/>
      <c r="E204" s="41" t="s">
        <v>36</v>
      </c>
      <c r="F204" s="44">
        <f>יוני!I15</f>
        <v>0</v>
      </c>
      <c r="G204" s="49"/>
      <c r="H204" s="51" t="s">
        <v>31</v>
      </c>
      <c r="I204" s="52">
        <f>SUM(I193:I203)</f>
        <v>0</v>
      </c>
    </row>
    <row r="205" spans="2:10" ht="15" thickBot="1">
      <c r="B205" s="35" t="s">
        <v>90</v>
      </c>
      <c r="C205" s="42">
        <v>0</v>
      </c>
      <c r="D205" s="43" t="s">
        <v>106</v>
      </c>
      <c r="E205" s="41" t="s">
        <v>45</v>
      </c>
      <c r="F205" s="44">
        <f>יוני!I16</f>
        <v>0</v>
      </c>
      <c r="G205" s="49"/>
    </row>
    <row r="206" spans="2:10" ht="16.5" thickBot="1">
      <c r="B206" s="35" t="s">
        <v>24</v>
      </c>
      <c r="C206" s="42">
        <v>0</v>
      </c>
      <c r="D206" s="43"/>
      <c r="E206" s="41" t="s">
        <v>10</v>
      </c>
      <c r="F206" s="44">
        <f>יוני!I17</f>
        <v>0</v>
      </c>
      <c r="H206" s="151" t="s">
        <v>60</v>
      </c>
      <c r="I206" s="152"/>
      <c r="J206" s="26"/>
    </row>
    <row r="207" spans="2:10" ht="15">
      <c r="B207" s="35" t="s">
        <v>110</v>
      </c>
      <c r="C207" s="42">
        <v>0</v>
      </c>
      <c r="D207" s="43"/>
      <c r="E207" s="41" t="s">
        <v>6</v>
      </c>
      <c r="F207" s="44">
        <f>יוני!I18</f>
        <v>0</v>
      </c>
      <c r="H207" s="56" t="s">
        <v>61</v>
      </c>
      <c r="I207" s="57" t="s">
        <v>62</v>
      </c>
    </row>
    <row r="208" spans="2:10" ht="15.75" thickBot="1">
      <c r="B208" s="35" t="s">
        <v>12</v>
      </c>
      <c r="C208" s="42">
        <v>0</v>
      </c>
      <c r="D208" s="43"/>
      <c r="E208" s="41" t="s">
        <v>71</v>
      </c>
      <c r="F208" s="44">
        <f>יוני!I19</f>
        <v>0</v>
      </c>
      <c r="H208" s="54">
        <f>I171</f>
        <v>0</v>
      </c>
      <c r="I208" s="55"/>
    </row>
    <row r="209" spans="2:10" ht="15" thickBot="1">
      <c r="B209" s="35" t="s">
        <v>25</v>
      </c>
      <c r="C209" s="42">
        <v>3600</v>
      </c>
      <c r="D209" s="43"/>
      <c r="E209" s="41" t="s">
        <v>37</v>
      </c>
      <c r="F209" s="44">
        <f>יוני!I20</f>
        <v>0</v>
      </c>
      <c r="H209" s="66"/>
      <c r="I209" s="66"/>
      <c r="J209" s="25"/>
    </row>
    <row r="210" spans="2:10" ht="16.5" thickBot="1">
      <c r="B210" s="35"/>
      <c r="C210" s="42"/>
      <c r="D210" s="43"/>
      <c r="E210" s="41" t="s">
        <v>5</v>
      </c>
      <c r="F210" s="44">
        <f>יוני!I21</f>
        <v>0</v>
      </c>
      <c r="H210" s="64" t="s">
        <v>64</v>
      </c>
      <c r="I210" s="68" t="s">
        <v>31</v>
      </c>
      <c r="J210" s="65" t="s">
        <v>49</v>
      </c>
    </row>
    <row r="211" spans="2:10">
      <c r="B211" s="35"/>
      <c r="C211" s="42"/>
      <c r="D211" s="43"/>
      <c r="E211" s="41" t="s">
        <v>7</v>
      </c>
      <c r="F211" s="44">
        <f>יוני!I22</f>
        <v>0</v>
      </c>
      <c r="H211" s="123" t="s">
        <v>105</v>
      </c>
      <c r="I211" s="124">
        <f>J174</f>
        <v>0</v>
      </c>
      <c r="J211" s="121">
        <f>I211-C199</f>
        <v>0</v>
      </c>
    </row>
    <row r="212" spans="2:10">
      <c r="B212" s="35"/>
      <c r="C212" s="42"/>
      <c r="D212" s="43"/>
      <c r="E212" s="41" t="s">
        <v>34</v>
      </c>
      <c r="F212" s="44">
        <f>יוני!I23</f>
        <v>0</v>
      </c>
    </row>
    <row r="213" spans="2:10" ht="15" thickBot="1">
      <c r="B213" s="35"/>
      <c r="C213" s="42"/>
      <c r="D213" s="43"/>
      <c r="E213" s="41" t="s">
        <v>38</v>
      </c>
      <c r="F213" s="44">
        <f>יוני!I24</f>
        <v>0</v>
      </c>
      <c r="H213" s="13"/>
      <c r="I213" s="13"/>
    </row>
    <row r="214" spans="2:10" ht="16.5" thickBot="1">
      <c r="B214" s="35"/>
      <c r="C214" s="42"/>
      <c r="D214" s="43"/>
      <c r="E214" s="41" t="s">
        <v>39</v>
      </c>
      <c r="F214" s="44">
        <f>יוני!I25</f>
        <v>0</v>
      </c>
      <c r="H214" s="129" t="s">
        <v>63</v>
      </c>
      <c r="I214" s="130"/>
    </row>
    <row r="215" spans="2:10">
      <c r="B215" s="35"/>
      <c r="C215" s="42"/>
      <c r="D215" s="43"/>
      <c r="E215" s="41" t="s">
        <v>40</v>
      </c>
      <c r="F215" s="44">
        <f>יוני!I26</f>
        <v>0</v>
      </c>
      <c r="H215" s="58" t="s">
        <v>27</v>
      </c>
      <c r="I215" s="60">
        <f>I178+200</f>
        <v>6300</v>
      </c>
    </row>
    <row r="216" spans="2:10">
      <c r="B216" s="35"/>
      <c r="C216" s="42"/>
      <c r="D216" s="43"/>
      <c r="E216" s="41" t="s">
        <v>46</v>
      </c>
      <c r="F216" s="44">
        <f>יוני!I27</f>
        <v>0</v>
      </c>
      <c r="H216" s="46" t="s">
        <v>42</v>
      </c>
      <c r="I216" s="62">
        <f>I179</f>
        <v>1500</v>
      </c>
    </row>
    <row r="217" spans="2:10" ht="15" thickBot="1">
      <c r="B217" s="35"/>
      <c r="C217" s="42"/>
      <c r="D217" s="43"/>
      <c r="E217" s="41" t="s">
        <v>51</v>
      </c>
      <c r="F217" s="44">
        <f>יוני!I28</f>
        <v>0</v>
      </c>
      <c r="H217" s="59" t="s">
        <v>77</v>
      </c>
      <c r="I217" s="61">
        <f>I180+350</f>
        <v>1900</v>
      </c>
    </row>
    <row r="218" spans="2:10" ht="15" thickBot="1">
      <c r="B218" s="35"/>
      <c r="C218" s="42"/>
      <c r="D218" s="43"/>
      <c r="E218" s="41" t="s">
        <v>18</v>
      </c>
      <c r="F218" s="44">
        <f>יוני!I29</f>
        <v>0</v>
      </c>
    </row>
    <row r="219" spans="2:10" ht="15.75">
      <c r="B219" s="35"/>
      <c r="C219" s="42"/>
      <c r="D219" s="43"/>
      <c r="E219" s="41" t="s">
        <v>17</v>
      </c>
      <c r="F219" s="44">
        <f>יוני!I30</f>
        <v>0</v>
      </c>
      <c r="H219" s="153" t="s">
        <v>65</v>
      </c>
      <c r="I219" s="154"/>
    </row>
    <row r="220" spans="2:10" ht="15.75">
      <c r="B220" s="35"/>
      <c r="C220" s="42"/>
      <c r="D220" s="43"/>
      <c r="E220" s="69"/>
      <c r="F220" s="45"/>
      <c r="H220" s="70" t="s">
        <v>66</v>
      </c>
      <c r="I220" s="71" t="s">
        <v>67</v>
      </c>
    </row>
    <row r="221" spans="2:10" ht="15" thickBot="1">
      <c r="B221" s="146">
        <f>SUM(C193:C219)</f>
        <v>4150</v>
      </c>
      <c r="C221" s="147"/>
      <c r="D221" s="148"/>
      <c r="E221" s="149">
        <f>SUM(F193:F219)</f>
        <v>0</v>
      </c>
      <c r="F221" s="150"/>
      <c r="H221" s="74">
        <f>I204</f>
        <v>0</v>
      </c>
      <c r="I221" s="75">
        <f>C222</f>
        <v>4150</v>
      </c>
      <c r="J221" s="77">
        <f>H221/I221</f>
        <v>0</v>
      </c>
    </row>
    <row r="222" spans="2:10" ht="16.5" thickBot="1">
      <c r="B222" s="63" t="s">
        <v>31</v>
      </c>
      <c r="C222" s="143">
        <f>B221+E221</f>
        <v>4150</v>
      </c>
      <c r="D222" s="144"/>
      <c r="E222" s="144"/>
      <c r="F222" s="145"/>
      <c r="H222" s="72" t="s">
        <v>31</v>
      </c>
      <c r="I222" s="73">
        <f>H221-I221</f>
        <v>-4150</v>
      </c>
    </row>
    <row r="223" spans="2:10">
      <c r="E223" s="80"/>
      <c r="F223" s="82"/>
      <c r="H223" s="79"/>
      <c r="I223" s="78">
        <f>H221</f>
        <v>0</v>
      </c>
    </row>
    <row r="224" spans="2:10">
      <c r="E224" s="80"/>
      <c r="F224" s="82"/>
    </row>
    <row r="227" spans="2:9" ht="15.75" thickBot="1">
      <c r="B227" s="131" t="s">
        <v>97</v>
      </c>
      <c r="C227" s="132"/>
      <c r="D227" s="132"/>
      <c r="E227" s="132"/>
      <c r="F227" s="132"/>
      <c r="G227" s="132"/>
      <c r="H227" s="132"/>
      <c r="I227" s="133"/>
    </row>
    <row r="228" spans="2:9" ht="15.75" thickBot="1">
      <c r="B228" s="134" t="s">
        <v>55</v>
      </c>
      <c r="C228" s="135"/>
      <c r="D228" s="136"/>
      <c r="E228" s="137" t="s">
        <v>57</v>
      </c>
      <c r="F228" s="138"/>
      <c r="G228" s="49"/>
      <c r="H228" s="139" t="s">
        <v>30</v>
      </c>
      <c r="I228" s="140"/>
    </row>
    <row r="229" spans="2:9" ht="15">
      <c r="B229" s="37" t="s">
        <v>54</v>
      </c>
      <c r="C229" s="38" t="s">
        <v>1</v>
      </c>
      <c r="D229" s="36" t="s">
        <v>56</v>
      </c>
      <c r="E229" s="39" t="s">
        <v>54</v>
      </c>
      <c r="F229" s="40" t="s">
        <v>1</v>
      </c>
      <c r="G229" s="50"/>
      <c r="H229" s="47" t="s">
        <v>23</v>
      </c>
      <c r="I229" s="53" t="s">
        <v>1</v>
      </c>
    </row>
    <row r="230" spans="2:9">
      <c r="B230" s="35" t="s">
        <v>75</v>
      </c>
      <c r="C230" s="42">
        <v>0</v>
      </c>
      <c r="D230" s="43"/>
      <c r="E230" s="41" t="s">
        <v>3</v>
      </c>
      <c r="F230" s="44">
        <f>יולי!I4</f>
        <v>0</v>
      </c>
      <c r="G230" s="49"/>
      <c r="H230" t="s">
        <v>103</v>
      </c>
      <c r="I230" s="48">
        <v>0</v>
      </c>
    </row>
    <row r="231" spans="2:9">
      <c r="B231" s="35" t="s">
        <v>14</v>
      </c>
      <c r="C231" s="42">
        <v>0</v>
      </c>
      <c r="D231" s="43"/>
      <c r="E231" s="41" t="s">
        <v>19</v>
      </c>
      <c r="F231" s="44">
        <f>יולי!I5</f>
        <v>0</v>
      </c>
      <c r="G231" s="49"/>
      <c r="H231" t="s">
        <v>104</v>
      </c>
      <c r="I231" s="48">
        <v>0</v>
      </c>
    </row>
    <row r="232" spans="2:9">
      <c r="B232" s="35" t="s">
        <v>28</v>
      </c>
      <c r="C232" s="42">
        <v>30</v>
      </c>
      <c r="D232" s="43" t="s">
        <v>89</v>
      </c>
      <c r="E232" s="41" t="s">
        <v>4</v>
      </c>
      <c r="F232" s="44">
        <f>יולי!I6</f>
        <v>0</v>
      </c>
      <c r="G232" s="49"/>
      <c r="H232" t="s">
        <v>15</v>
      </c>
      <c r="I232" s="48">
        <v>0</v>
      </c>
    </row>
    <row r="233" spans="2:9" ht="15" thickBot="1">
      <c r="B233" s="35" t="s">
        <v>86</v>
      </c>
      <c r="C233" s="42">
        <v>45</v>
      </c>
      <c r="D233" s="43" t="s">
        <v>89</v>
      </c>
      <c r="E233" s="69" t="s">
        <v>73</v>
      </c>
      <c r="F233" s="44">
        <f>יולי!I7</f>
        <v>0</v>
      </c>
      <c r="G233" s="49"/>
      <c r="H233" s="26" t="s">
        <v>26</v>
      </c>
      <c r="I233" s="48">
        <v>0</v>
      </c>
    </row>
    <row r="234" spans="2:9" ht="15.75" thickBot="1">
      <c r="B234" s="35" t="s">
        <v>13</v>
      </c>
      <c r="C234" s="42">
        <v>275</v>
      </c>
      <c r="D234" s="43" t="s">
        <v>89</v>
      </c>
      <c r="E234" s="41" t="s">
        <v>9</v>
      </c>
      <c r="F234" s="44">
        <f>יולי!I8</f>
        <v>0</v>
      </c>
      <c r="G234" s="49"/>
      <c r="H234" s="139" t="s">
        <v>29</v>
      </c>
      <c r="I234" s="140"/>
    </row>
    <row r="235" spans="2:9">
      <c r="B235" s="35" t="s">
        <v>58</v>
      </c>
      <c r="C235" s="42">
        <v>0</v>
      </c>
      <c r="D235" s="43"/>
      <c r="E235" s="41" t="s">
        <v>33</v>
      </c>
      <c r="F235" s="44">
        <f>יולי!I9</f>
        <v>0</v>
      </c>
      <c r="G235" s="49"/>
      <c r="H235" s="47" t="s">
        <v>23</v>
      </c>
      <c r="I235" s="53" t="s">
        <v>1</v>
      </c>
    </row>
    <row r="236" spans="2:9">
      <c r="B236" s="35" t="s">
        <v>105</v>
      </c>
      <c r="C236" s="42">
        <v>0</v>
      </c>
      <c r="D236" s="43"/>
      <c r="E236" s="41" t="s">
        <v>11</v>
      </c>
      <c r="F236" s="44">
        <f>יולי!I10</f>
        <v>0</v>
      </c>
      <c r="G236" s="49"/>
      <c r="H236" t="s">
        <v>16</v>
      </c>
      <c r="I236" s="48"/>
    </row>
    <row r="237" spans="2:9">
      <c r="B237" s="35" t="s">
        <v>76</v>
      </c>
      <c r="C237" s="42">
        <v>0</v>
      </c>
      <c r="D237" s="43"/>
      <c r="E237" s="41" t="s">
        <v>20</v>
      </c>
      <c r="F237" s="44">
        <f>יולי!I11</f>
        <v>0</v>
      </c>
      <c r="G237" s="49"/>
      <c r="H237" t="s">
        <v>43</v>
      </c>
      <c r="I237" s="48"/>
    </row>
    <row r="238" spans="2:9">
      <c r="B238" s="35" t="s">
        <v>107</v>
      </c>
      <c r="C238" s="42">
        <v>0</v>
      </c>
      <c r="D238" s="43"/>
      <c r="E238" s="41" t="s">
        <v>32</v>
      </c>
      <c r="F238" s="44">
        <f>יולי!I12</f>
        <v>0</v>
      </c>
      <c r="G238" s="49"/>
      <c r="H238" t="s">
        <v>44</v>
      </c>
      <c r="I238" s="48"/>
    </row>
    <row r="239" spans="2:9">
      <c r="B239" s="35" t="s">
        <v>27</v>
      </c>
      <c r="C239" s="42">
        <v>200</v>
      </c>
      <c r="D239" s="43"/>
      <c r="E239" s="41" t="s">
        <v>35</v>
      </c>
      <c r="F239" s="44">
        <f>יולי!I13</f>
        <v>0</v>
      </c>
      <c r="G239" s="49"/>
      <c r="H239" t="s">
        <v>5</v>
      </c>
      <c r="I239" s="48"/>
    </row>
    <row r="240" spans="2:9">
      <c r="B240" s="35" t="s">
        <v>108</v>
      </c>
      <c r="C240" s="42">
        <v>0</v>
      </c>
      <c r="D240" s="43"/>
      <c r="E240" s="41" t="s">
        <v>8</v>
      </c>
      <c r="F240" s="44">
        <f>יולי!I14</f>
        <v>0</v>
      </c>
      <c r="G240" s="49"/>
      <c r="H240" s="8" t="s">
        <v>50</v>
      </c>
      <c r="I240" s="48"/>
    </row>
    <row r="241" spans="2:10" ht="15.75" thickBot="1">
      <c r="B241" s="35" t="s">
        <v>109</v>
      </c>
      <c r="C241" s="42">
        <v>0</v>
      </c>
      <c r="D241" s="43"/>
      <c r="E241" s="41" t="s">
        <v>36</v>
      </c>
      <c r="F241" s="44">
        <f>יולי!I15</f>
        <v>0</v>
      </c>
      <c r="G241" s="49"/>
      <c r="H241" s="51" t="s">
        <v>31</v>
      </c>
      <c r="I241" s="52">
        <f>SUM(I230:I240)</f>
        <v>0</v>
      </c>
    </row>
    <row r="242" spans="2:10" ht="15" thickBot="1">
      <c r="B242" s="35" t="s">
        <v>90</v>
      </c>
      <c r="C242" s="42">
        <v>0</v>
      </c>
      <c r="D242" s="43" t="s">
        <v>106</v>
      </c>
      <c r="E242" s="41" t="s">
        <v>45</v>
      </c>
      <c r="F242" s="44">
        <f>יולי!I16</f>
        <v>0</v>
      </c>
      <c r="G242" s="49"/>
    </row>
    <row r="243" spans="2:10" ht="16.5" thickBot="1">
      <c r="B243" s="35" t="s">
        <v>24</v>
      </c>
      <c r="C243" s="42">
        <v>0</v>
      </c>
      <c r="D243" s="43"/>
      <c r="E243" s="41" t="s">
        <v>10</v>
      </c>
      <c r="F243" s="44">
        <f>יולי!I17</f>
        <v>0</v>
      </c>
      <c r="H243" s="151" t="s">
        <v>60</v>
      </c>
      <c r="I243" s="152"/>
      <c r="J243" s="26"/>
    </row>
    <row r="244" spans="2:10" ht="15">
      <c r="B244" s="35" t="s">
        <v>110</v>
      </c>
      <c r="C244" s="42">
        <v>0</v>
      </c>
      <c r="D244" s="43"/>
      <c r="E244" s="41" t="s">
        <v>6</v>
      </c>
      <c r="F244" s="44">
        <f>יולי!I18</f>
        <v>0</v>
      </c>
      <c r="H244" s="56" t="s">
        <v>61</v>
      </c>
      <c r="I244" s="57" t="s">
        <v>62</v>
      </c>
    </row>
    <row r="245" spans="2:10" ht="15.75" thickBot="1">
      <c r="B245" s="35" t="s">
        <v>12</v>
      </c>
      <c r="C245" s="42">
        <v>0</v>
      </c>
      <c r="D245" s="43"/>
      <c r="E245" s="41" t="s">
        <v>71</v>
      </c>
      <c r="F245" s="44">
        <f>יולי!I19</f>
        <v>0</v>
      </c>
      <c r="H245" s="54">
        <f>I208</f>
        <v>0</v>
      </c>
      <c r="I245" s="55"/>
    </row>
    <row r="246" spans="2:10" ht="15" thickBot="1">
      <c r="B246" s="35" t="s">
        <v>25</v>
      </c>
      <c r="C246" s="42">
        <v>3600</v>
      </c>
      <c r="D246" s="43"/>
      <c r="E246" s="41" t="s">
        <v>37</v>
      </c>
      <c r="F246" s="44">
        <f>יולי!I20</f>
        <v>0</v>
      </c>
      <c r="H246" s="66"/>
      <c r="I246" s="66"/>
      <c r="J246" s="25"/>
    </row>
    <row r="247" spans="2:10" ht="16.5" thickBot="1">
      <c r="B247" s="35"/>
      <c r="C247" s="42"/>
      <c r="D247" s="43"/>
      <c r="E247" s="41" t="s">
        <v>5</v>
      </c>
      <c r="F247" s="44">
        <f>יולי!I21</f>
        <v>0</v>
      </c>
      <c r="H247" s="64" t="s">
        <v>64</v>
      </c>
      <c r="I247" s="68" t="s">
        <v>31</v>
      </c>
      <c r="J247" s="65" t="s">
        <v>49</v>
      </c>
    </row>
    <row r="248" spans="2:10">
      <c r="B248" s="35"/>
      <c r="C248" s="42"/>
      <c r="D248" s="43"/>
      <c r="E248" s="41" t="s">
        <v>7</v>
      </c>
      <c r="F248" s="44">
        <f>יולי!I22</f>
        <v>0</v>
      </c>
      <c r="H248" s="123" t="s">
        <v>105</v>
      </c>
      <c r="I248" s="124">
        <f>J211</f>
        <v>0</v>
      </c>
      <c r="J248" s="121">
        <f>I248-C236</f>
        <v>0</v>
      </c>
    </row>
    <row r="249" spans="2:10">
      <c r="B249" s="35"/>
      <c r="C249" s="42"/>
      <c r="D249" s="43"/>
      <c r="E249" s="41" t="s">
        <v>34</v>
      </c>
      <c r="F249" s="44">
        <f>יולי!I23</f>
        <v>0</v>
      </c>
    </row>
    <row r="250" spans="2:10" ht="15" thickBot="1">
      <c r="B250" s="35"/>
      <c r="C250" s="42"/>
      <c r="D250" s="43"/>
      <c r="E250" s="41" t="s">
        <v>38</v>
      </c>
      <c r="F250" s="44">
        <f>יולי!I24</f>
        <v>0</v>
      </c>
      <c r="H250" s="13"/>
      <c r="I250" s="13"/>
    </row>
    <row r="251" spans="2:10" ht="16.5" thickBot="1">
      <c r="B251" s="35"/>
      <c r="C251" s="42"/>
      <c r="D251" s="43"/>
      <c r="E251" s="41" t="s">
        <v>39</v>
      </c>
      <c r="F251" s="44">
        <f>יולי!I25</f>
        <v>0</v>
      </c>
      <c r="H251" s="129" t="s">
        <v>63</v>
      </c>
      <c r="I251" s="130"/>
    </row>
    <row r="252" spans="2:10">
      <c r="B252" s="35"/>
      <c r="C252" s="42"/>
      <c r="D252" s="43"/>
      <c r="E252" s="41" t="s">
        <v>40</v>
      </c>
      <c r="F252" s="44">
        <f>יולי!I26</f>
        <v>0</v>
      </c>
      <c r="H252" s="58" t="s">
        <v>27</v>
      </c>
      <c r="I252" s="60">
        <f>I215+200</f>
        <v>6500</v>
      </c>
    </row>
    <row r="253" spans="2:10">
      <c r="B253" s="35"/>
      <c r="C253" s="42"/>
      <c r="D253" s="43"/>
      <c r="E253" s="41" t="s">
        <v>46</v>
      </c>
      <c r="F253" s="44">
        <f>יולי!I27</f>
        <v>0</v>
      </c>
      <c r="H253" s="46" t="s">
        <v>42</v>
      </c>
      <c r="I253" s="62">
        <f>I216</f>
        <v>1500</v>
      </c>
    </row>
    <row r="254" spans="2:10" ht="15" thickBot="1">
      <c r="B254" s="35"/>
      <c r="C254" s="42"/>
      <c r="D254" s="43"/>
      <c r="E254" s="41" t="s">
        <v>51</v>
      </c>
      <c r="F254" s="44">
        <f>יולי!I28</f>
        <v>0</v>
      </c>
      <c r="H254" s="59" t="s">
        <v>77</v>
      </c>
      <c r="I254" s="61">
        <f>I217+350</f>
        <v>2250</v>
      </c>
    </row>
    <row r="255" spans="2:10" ht="15" thickBot="1">
      <c r="B255" s="35"/>
      <c r="C255" s="42"/>
      <c r="D255" s="43"/>
      <c r="E255" s="41" t="s">
        <v>18</v>
      </c>
      <c r="F255" s="44">
        <f>יולי!I29</f>
        <v>0</v>
      </c>
    </row>
    <row r="256" spans="2:10" ht="15.75">
      <c r="B256" s="35"/>
      <c r="C256" s="42"/>
      <c r="D256" s="43"/>
      <c r="E256" s="41" t="s">
        <v>17</v>
      </c>
      <c r="F256" s="44">
        <f>יולי!I30</f>
        <v>0</v>
      </c>
      <c r="H256" s="153" t="s">
        <v>65</v>
      </c>
      <c r="I256" s="154"/>
    </row>
    <row r="257" spans="2:10" ht="15.75">
      <c r="B257" s="35"/>
      <c r="C257" s="42"/>
      <c r="D257" s="43"/>
      <c r="E257" s="69"/>
      <c r="F257" s="45">
        <f>יולי!J31</f>
        <v>0</v>
      </c>
      <c r="H257" s="70" t="s">
        <v>66</v>
      </c>
      <c r="I257" s="71" t="s">
        <v>67</v>
      </c>
    </row>
    <row r="258" spans="2:10" ht="15" thickBot="1">
      <c r="B258" s="146">
        <f>SUM(C230:C256)</f>
        <v>4150</v>
      </c>
      <c r="C258" s="147"/>
      <c r="D258" s="148"/>
      <c r="E258" s="149">
        <f>SUM(F230:F257)</f>
        <v>0</v>
      </c>
      <c r="F258" s="150"/>
      <c r="H258" s="74">
        <f>I241</f>
        <v>0</v>
      </c>
      <c r="I258" s="75">
        <f>C259</f>
        <v>4150</v>
      </c>
      <c r="J258" s="77">
        <f>H258/I258</f>
        <v>0</v>
      </c>
    </row>
    <row r="259" spans="2:10" ht="16.5" thickBot="1">
      <c r="B259" s="63" t="s">
        <v>31</v>
      </c>
      <c r="C259" s="143">
        <f>B258+E258</f>
        <v>4150</v>
      </c>
      <c r="D259" s="144"/>
      <c r="E259" s="144"/>
      <c r="F259" s="145"/>
      <c r="H259" s="72" t="s">
        <v>31</v>
      </c>
      <c r="I259" s="73">
        <f>H258-I258</f>
        <v>-4150</v>
      </c>
    </row>
    <row r="260" spans="2:10">
      <c r="E260" s="80"/>
      <c r="F260" s="82"/>
      <c r="H260" s="79"/>
      <c r="I260" s="78">
        <f>H258</f>
        <v>0</v>
      </c>
    </row>
    <row r="261" spans="2:10">
      <c r="E261" s="80"/>
      <c r="F261" s="82"/>
    </row>
    <row r="264" spans="2:10" ht="15.75" thickBot="1">
      <c r="B264" s="131" t="s">
        <v>98</v>
      </c>
      <c r="C264" s="132"/>
      <c r="D264" s="132"/>
      <c r="E264" s="132"/>
      <c r="F264" s="132"/>
      <c r="G264" s="132"/>
      <c r="H264" s="132"/>
      <c r="I264" s="133"/>
    </row>
    <row r="265" spans="2:10" ht="15.75" thickBot="1">
      <c r="B265" s="134" t="s">
        <v>55</v>
      </c>
      <c r="C265" s="135"/>
      <c r="D265" s="136"/>
      <c r="E265" s="137" t="s">
        <v>57</v>
      </c>
      <c r="F265" s="138"/>
      <c r="G265" s="49"/>
      <c r="H265" s="139" t="s">
        <v>30</v>
      </c>
      <c r="I265" s="140"/>
    </row>
    <row r="266" spans="2:10" ht="15">
      <c r="B266" s="37" t="s">
        <v>54</v>
      </c>
      <c r="C266" s="38" t="s">
        <v>1</v>
      </c>
      <c r="D266" s="36" t="s">
        <v>56</v>
      </c>
      <c r="E266" s="39" t="s">
        <v>54</v>
      </c>
      <c r="F266" s="40" t="s">
        <v>1</v>
      </c>
      <c r="G266" s="50"/>
      <c r="H266" s="47" t="s">
        <v>23</v>
      </c>
      <c r="I266" s="53" t="s">
        <v>1</v>
      </c>
    </row>
    <row r="267" spans="2:10">
      <c r="B267" s="35" t="s">
        <v>75</v>
      </c>
      <c r="C267" s="42">
        <v>0</v>
      </c>
      <c r="D267" s="43"/>
      <c r="E267" s="41" t="s">
        <v>3</v>
      </c>
      <c r="F267" s="44">
        <f>אוגוסט!I4</f>
        <v>0</v>
      </c>
      <c r="G267" s="49"/>
      <c r="H267" t="s">
        <v>103</v>
      </c>
      <c r="I267" s="48">
        <v>0</v>
      </c>
    </row>
    <row r="268" spans="2:10">
      <c r="B268" s="35" t="s">
        <v>14</v>
      </c>
      <c r="C268" s="42">
        <v>0</v>
      </c>
      <c r="D268" s="43"/>
      <c r="E268" s="41" t="s">
        <v>19</v>
      </c>
      <c r="F268" s="44">
        <f>אוגוסט!I5</f>
        <v>0</v>
      </c>
      <c r="G268" s="49"/>
      <c r="H268" t="s">
        <v>104</v>
      </c>
      <c r="I268" s="48">
        <v>0</v>
      </c>
    </row>
    <row r="269" spans="2:10">
      <c r="B269" s="35" t="s">
        <v>28</v>
      </c>
      <c r="C269" s="42">
        <v>30</v>
      </c>
      <c r="D269" s="43" t="s">
        <v>89</v>
      </c>
      <c r="E269" s="41" t="s">
        <v>4</v>
      </c>
      <c r="F269" s="44">
        <f>אוגוסט!I6</f>
        <v>0</v>
      </c>
      <c r="G269" s="49"/>
      <c r="H269" t="s">
        <v>15</v>
      </c>
      <c r="I269" s="48">
        <v>0</v>
      </c>
    </row>
    <row r="270" spans="2:10" ht="15" thickBot="1">
      <c r="B270" s="35" t="s">
        <v>86</v>
      </c>
      <c r="C270" s="42">
        <v>45</v>
      </c>
      <c r="D270" s="43" t="s">
        <v>89</v>
      </c>
      <c r="E270" s="69" t="s">
        <v>73</v>
      </c>
      <c r="F270" s="44">
        <f>אוגוסט!I7</f>
        <v>0</v>
      </c>
      <c r="G270" s="49"/>
      <c r="H270" s="26" t="s">
        <v>26</v>
      </c>
      <c r="I270" s="48">
        <v>0</v>
      </c>
    </row>
    <row r="271" spans="2:10" ht="15.75" thickBot="1">
      <c r="B271" s="35" t="s">
        <v>13</v>
      </c>
      <c r="C271" s="42">
        <v>275</v>
      </c>
      <c r="D271" s="43" t="s">
        <v>89</v>
      </c>
      <c r="E271" s="41" t="s">
        <v>9</v>
      </c>
      <c r="F271" s="44">
        <f>אוגוסט!I8</f>
        <v>0</v>
      </c>
      <c r="G271" s="49"/>
      <c r="H271" s="139" t="s">
        <v>29</v>
      </c>
      <c r="I271" s="140"/>
    </row>
    <row r="272" spans="2:10">
      <c r="B272" s="35" t="s">
        <v>58</v>
      </c>
      <c r="C272" s="42">
        <v>0</v>
      </c>
      <c r="D272" s="43"/>
      <c r="E272" s="41" t="s">
        <v>33</v>
      </c>
      <c r="F272" s="44">
        <f>אוגוסט!I9</f>
        <v>0</v>
      </c>
      <c r="G272" s="49"/>
      <c r="H272" s="47" t="s">
        <v>23</v>
      </c>
      <c r="I272" s="53" t="s">
        <v>1</v>
      </c>
    </row>
    <row r="273" spans="2:10">
      <c r="B273" s="35" t="s">
        <v>105</v>
      </c>
      <c r="C273" s="42">
        <v>0</v>
      </c>
      <c r="D273" s="43"/>
      <c r="E273" s="41" t="s">
        <v>11</v>
      </c>
      <c r="F273" s="44">
        <f>אוגוסט!I10</f>
        <v>0</v>
      </c>
      <c r="G273" s="49"/>
      <c r="H273" t="s">
        <v>16</v>
      </c>
      <c r="I273" s="48"/>
    </row>
    <row r="274" spans="2:10">
      <c r="B274" s="35" t="s">
        <v>76</v>
      </c>
      <c r="C274" s="42">
        <v>0</v>
      </c>
      <c r="D274" s="43"/>
      <c r="E274" s="41" t="s">
        <v>20</v>
      </c>
      <c r="F274" s="44">
        <f>אוגוסט!I11</f>
        <v>0</v>
      </c>
      <c r="G274" s="49"/>
      <c r="H274" t="s">
        <v>43</v>
      </c>
      <c r="I274" s="48"/>
    </row>
    <row r="275" spans="2:10">
      <c r="B275" s="35" t="s">
        <v>107</v>
      </c>
      <c r="C275" s="42">
        <v>0</v>
      </c>
      <c r="D275" s="43"/>
      <c r="E275" s="41" t="s">
        <v>32</v>
      </c>
      <c r="F275" s="44">
        <f>אוגוסט!I12</f>
        <v>0</v>
      </c>
      <c r="G275" s="49"/>
      <c r="H275" t="s">
        <v>44</v>
      </c>
      <c r="I275" s="48"/>
    </row>
    <row r="276" spans="2:10">
      <c r="B276" s="35" t="s">
        <v>27</v>
      </c>
      <c r="C276" s="42">
        <v>200</v>
      </c>
      <c r="D276" s="43"/>
      <c r="E276" s="41" t="s">
        <v>35</v>
      </c>
      <c r="F276" s="44">
        <f>אוגוסט!I13</f>
        <v>0</v>
      </c>
      <c r="G276" s="49"/>
      <c r="H276" t="s">
        <v>5</v>
      </c>
      <c r="I276" s="48"/>
    </row>
    <row r="277" spans="2:10">
      <c r="B277" s="35" t="s">
        <v>108</v>
      </c>
      <c r="C277" s="42">
        <v>0</v>
      </c>
      <c r="D277" s="43"/>
      <c r="E277" s="41" t="s">
        <v>8</v>
      </c>
      <c r="F277" s="44">
        <f>אוגוסט!I14</f>
        <v>0</v>
      </c>
      <c r="G277" s="49"/>
      <c r="H277" s="8" t="s">
        <v>50</v>
      </c>
      <c r="I277" s="48"/>
    </row>
    <row r="278" spans="2:10" ht="15.75" thickBot="1">
      <c r="B278" s="35" t="s">
        <v>109</v>
      </c>
      <c r="C278" s="42">
        <v>0</v>
      </c>
      <c r="D278" s="43"/>
      <c r="E278" s="41" t="s">
        <v>36</v>
      </c>
      <c r="F278" s="44">
        <f>אוגוסט!I15</f>
        <v>0</v>
      </c>
      <c r="G278" s="49"/>
      <c r="H278" s="51" t="s">
        <v>31</v>
      </c>
      <c r="I278" s="52">
        <f>SUM(I267:I277)</f>
        <v>0</v>
      </c>
    </row>
    <row r="279" spans="2:10" ht="15" thickBot="1">
      <c r="B279" s="35" t="s">
        <v>90</v>
      </c>
      <c r="C279" s="42">
        <v>0</v>
      </c>
      <c r="D279" s="43" t="s">
        <v>106</v>
      </c>
      <c r="E279" s="41" t="s">
        <v>45</v>
      </c>
      <c r="F279" s="44">
        <f>אוגוסט!I16</f>
        <v>0</v>
      </c>
      <c r="G279" s="49"/>
    </row>
    <row r="280" spans="2:10" ht="16.5" thickBot="1">
      <c r="B280" s="35" t="s">
        <v>24</v>
      </c>
      <c r="C280" s="42">
        <v>0</v>
      </c>
      <c r="D280" s="43"/>
      <c r="E280" s="41" t="s">
        <v>10</v>
      </c>
      <c r="F280" s="44">
        <f>אוגוסט!I17</f>
        <v>0</v>
      </c>
      <c r="H280" s="151" t="s">
        <v>60</v>
      </c>
      <c r="I280" s="152"/>
      <c r="J280" s="26"/>
    </row>
    <row r="281" spans="2:10" ht="15">
      <c r="B281" s="35" t="s">
        <v>110</v>
      </c>
      <c r="C281" s="42">
        <v>0</v>
      </c>
      <c r="D281" s="43"/>
      <c r="E281" s="41" t="s">
        <v>6</v>
      </c>
      <c r="F281" s="44">
        <f>אוגוסט!I18</f>
        <v>0</v>
      </c>
      <c r="H281" s="56" t="s">
        <v>61</v>
      </c>
      <c r="I281" s="57" t="s">
        <v>62</v>
      </c>
    </row>
    <row r="282" spans="2:10" ht="15.75" thickBot="1">
      <c r="B282" s="35" t="s">
        <v>12</v>
      </c>
      <c r="C282" s="42">
        <v>0</v>
      </c>
      <c r="D282" s="43"/>
      <c r="E282" s="41" t="s">
        <v>71</v>
      </c>
      <c r="F282" s="44">
        <f>אוגוסט!I19</f>
        <v>0</v>
      </c>
      <c r="H282" s="54">
        <f>I245</f>
        <v>0</v>
      </c>
      <c r="I282" s="55"/>
    </row>
    <row r="283" spans="2:10" ht="15" thickBot="1">
      <c r="B283" s="35" t="s">
        <v>25</v>
      </c>
      <c r="C283" s="42">
        <v>3600</v>
      </c>
      <c r="D283" s="43"/>
      <c r="E283" s="41" t="s">
        <v>37</v>
      </c>
      <c r="F283" s="44">
        <f>אוגוסט!I20</f>
        <v>0</v>
      </c>
      <c r="H283" s="66"/>
      <c r="I283" s="66"/>
      <c r="J283" s="25"/>
    </row>
    <row r="284" spans="2:10" ht="16.5" thickBot="1">
      <c r="B284" s="35"/>
      <c r="C284" s="42"/>
      <c r="D284" s="43"/>
      <c r="E284" s="41" t="s">
        <v>5</v>
      </c>
      <c r="F284" s="44">
        <f>אוגוסט!I21</f>
        <v>0</v>
      </c>
      <c r="H284" s="64" t="s">
        <v>64</v>
      </c>
      <c r="I284" s="68" t="s">
        <v>31</v>
      </c>
      <c r="J284" s="65" t="s">
        <v>49</v>
      </c>
    </row>
    <row r="285" spans="2:10">
      <c r="B285" s="35"/>
      <c r="C285" s="42"/>
      <c r="D285" s="43"/>
      <c r="E285" s="41" t="s">
        <v>7</v>
      </c>
      <c r="F285" s="44">
        <f>אוגוסט!I22</f>
        <v>0</v>
      </c>
      <c r="H285" s="123" t="s">
        <v>105</v>
      </c>
      <c r="I285" s="124">
        <f>J248</f>
        <v>0</v>
      </c>
      <c r="J285" s="121">
        <f>I285-C273</f>
        <v>0</v>
      </c>
    </row>
    <row r="286" spans="2:10">
      <c r="B286" s="35"/>
      <c r="C286" s="42"/>
      <c r="D286" s="43"/>
      <c r="E286" s="41" t="s">
        <v>34</v>
      </c>
      <c r="F286" s="44">
        <f>אוגוסט!I23</f>
        <v>0</v>
      </c>
    </row>
    <row r="287" spans="2:10" ht="15" thickBot="1">
      <c r="B287" s="35"/>
      <c r="C287" s="42"/>
      <c r="D287" s="43"/>
      <c r="E287" s="41" t="s">
        <v>38</v>
      </c>
      <c r="F287" s="44">
        <f>אוגוסט!I24</f>
        <v>0</v>
      </c>
      <c r="H287" s="13"/>
      <c r="I287" s="13"/>
    </row>
    <row r="288" spans="2:10" ht="16.5" thickBot="1">
      <c r="B288" s="35"/>
      <c r="C288" s="42"/>
      <c r="D288" s="43"/>
      <c r="E288" s="41" t="s">
        <v>39</v>
      </c>
      <c r="F288" s="44">
        <f>אוגוסט!I25</f>
        <v>0</v>
      </c>
      <c r="H288" s="129" t="s">
        <v>63</v>
      </c>
      <c r="I288" s="130"/>
    </row>
    <row r="289" spans="2:10">
      <c r="B289" s="35"/>
      <c r="C289" s="42"/>
      <c r="D289" s="43"/>
      <c r="E289" s="41" t="s">
        <v>40</v>
      </c>
      <c r="F289" s="44">
        <f>אוגוסט!I26</f>
        <v>0</v>
      </c>
      <c r="H289" s="58" t="s">
        <v>27</v>
      </c>
      <c r="I289" s="60">
        <f>I252+200</f>
        <v>6700</v>
      </c>
    </row>
    <row r="290" spans="2:10">
      <c r="B290" s="35"/>
      <c r="C290" s="42"/>
      <c r="D290" s="43"/>
      <c r="E290" s="41" t="s">
        <v>46</v>
      </c>
      <c r="F290" s="44">
        <f>אוגוסט!I27</f>
        <v>0</v>
      </c>
      <c r="H290" s="46" t="s">
        <v>42</v>
      </c>
      <c r="I290" s="62">
        <f>I253</f>
        <v>1500</v>
      </c>
    </row>
    <row r="291" spans="2:10" ht="15" thickBot="1">
      <c r="B291" s="35"/>
      <c r="C291" s="42"/>
      <c r="D291" s="43"/>
      <c r="E291" s="41" t="s">
        <v>51</v>
      </c>
      <c r="F291" s="44">
        <f>אוגוסט!I28</f>
        <v>0</v>
      </c>
      <c r="H291" s="59" t="s">
        <v>77</v>
      </c>
      <c r="I291" s="61">
        <f>I254+350</f>
        <v>2600</v>
      </c>
    </row>
    <row r="292" spans="2:10" ht="15" thickBot="1">
      <c r="B292" s="35"/>
      <c r="C292" s="42"/>
      <c r="D292" s="43"/>
      <c r="E292" s="41" t="s">
        <v>18</v>
      </c>
      <c r="F292" s="44">
        <f>אוגוסט!I29</f>
        <v>0</v>
      </c>
    </row>
    <row r="293" spans="2:10" ht="15.75">
      <c r="B293" s="35"/>
      <c r="C293" s="42"/>
      <c r="D293" s="43"/>
      <c r="E293" s="41" t="s">
        <v>17</v>
      </c>
      <c r="F293" s="44">
        <f>אוגוסט!I30</f>
        <v>0</v>
      </c>
      <c r="H293" s="153" t="s">
        <v>65</v>
      </c>
      <c r="I293" s="154"/>
    </row>
    <row r="294" spans="2:10" ht="15.75">
      <c r="B294" s="35"/>
      <c r="C294" s="42"/>
      <c r="D294" s="43"/>
      <c r="E294" s="69"/>
      <c r="F294" s="44">
        <f>אוגוסט!I31</f>
        <v>0</v>
      </c>
      <c r="H294" s="70" t="s">
        <v>66</v>
      </c>
      <c r="I294" s="71" t="s">
        <v>67</v>
      </c>
    </row>
    <row r="295" spans="2:10" ht="15" thickBot="1">
      <c r="B295" s="146">
        <f>SUM(C267:C293)</f>
        <v>4150</v>
      </c>
      <c r="C295" s="147"/>
      <c r="D295" s="148"/>
      <c r="E295" s="149">
        <f>SUM(F267:F294)</f>
        <v>0</v>
      </c>
      <c r="F295" s="150"/>
      <c r="H295" s="74">
        <f>I278</f>
        <v>0</v>
      </c>
      <c r="I295" s="75">
        <f>C296</f>
        <v>4150</v>
      </c>
      <c r="J295" s="77">
        <f>H295/I295</f>
        <v>0</v>
      </c>
    </row>
    <row r="296" spans="2:10" ht="16.5" thickBot="1">
      <c r="B296" s="63" t="s">
        <v>31</v>
      </c>
      <c r="C296" s="143">
        <f>B295+E295</f>
        <v>4150</v>
      </c>
      <c r="D296" s="144"/>
      <c r="E296" s="144"/>
      <c r="F296" s="145"/>
      <c r="H296" s="72" t="s">
        <v>31</v>
      </c>
      <c r="I296" s="73">
        <f>H295-I295</f>
        <v>-4150</v>
      </c>
    </row>
    <row r="297" spans="2:10">
      <c r="E297" s="80"/>
      <c r="F297" s="82"/>
      <c r="H297" s="79"/>
      <c r="I297" s="78">
        <f>H295</f>
        <v>0</v>
      </c>
    </row>
    <row r="298" spans="2:10">
      <c r="E298" s="80"/>
      <c r="F298" s="82"/>
    </row>
    <row r="301" spans="2:10" ht="15.75" thickBot="1">
      <c r="B301" s="131" t="s">
        <v>99</v>
      </c>
      <c r="C301" s="132"/>
      <c r="D301" s="132"/>
      <c r="E301" s="132"/>
      <c r="F301" s="132"/>
      <c r="G301" s="132"/>
      <c r="H301" s="132"/>
      <c r="I301" s="133"/>
    </row>
    <row r="302" spans="2:10" ht="15.75" thickBot="1">
      <c r="B302" s="134" t="s">
        <v>55</v>
      </c>
      <c r="C302" s="135"/>
      <c r="D302" s="136"/>
      <c r="E302" s="137" t="s">
        <v>57</v>
      </c>
      <c r="F302" s="138"/>
      <c r="G302" s="49"/>
      <c r="H302" s="139" t="s">
        <v>30</v>
      </c>
      <c r="I302" s="140"/>
    </row>
    <row r="303" spans="2:10" ht="15">
      <c r="B303" s="37" t="s">
        <v>54</v>
      </c>
      <c r="C303" s="38" t="s">
        <v>1</v>
      </c>
      <c r="D303" s="36" t="s">
        <v>56</v>
      </c>
      <c r="E303" s="39" t="s">
        <v>54</v>
      </c>
      <c r="F303" s="40" t="s">
        <v>1</v>
      </c>
      <c r="G303" s="50"/>
      <c r="H303" s="47" t="s">
        <v>23</v>
      </c>
      <c r="I303" s="53" t="s">
        <v>1</v>
      </c>
    </row>
    <row r="304" spans="2:10">
      <c r="B304" s="35" t="s">
        <v>75</v>
      </c>
      <c r="C304" s="42">
        <v>0</v>
      </c>
      <c r="D304" s="43"/>
      <c r="E304" s="41" t="s">
        <v>3</v>
      </c>
      <c r="F304" s="44">
        <f>ספטמבר!I4</f>
        <v>0</v>
      </c>
      <c r="G304" s="49"/>
      <c r="H304" t="s">
        <v>103</v>
      </c>
      <c r="I304" s="48">
        <v>0</v>
      </c>
    </row>
    <row r="305" spans="2:10">
      <c r="B305" s="35" t="s">
        <v>14</v>
      </c>
      <c r="C305" s="42">
        <v>0</v>
      </c>
      <c r="D305" s="43"/>
      <c r="E305" s="41" t="s">
        <v>19</v>
      </c>
      <c r="F305" s="44">
        <f>ספטמבר!I5</f>
        <v>0</v>
      </c>
      <c r="G305" s="49"/>
      <c r="H305" t="s">
        <v>104</v>
      </c>
      <c r="I305" s="48">
        <v>0</v>
      </c>
    </row>
    <row r="306" spans="2:10">
      <c r="B306" s="35" t="s">
        <v>28</v>
      </c>
      <c r="C306" s="42">
        <v>30</v>
      </c>
      <c r="D306" s="43" t="s">
        <v>89</v>
      </c>
      <c r="E306" s="41" t="s">
        <v>4</v>
      </c>
      <c r="F306" s="44">
        <f>ספטמבר!I6</f>
        <v>0</v>
      </c>
      <c r="G306" s="49"/>
      <c r="H306" t="s">
        <v>15</v>
      </c>
      <c r="I306" s="48">
        <v>0</v>
      </c>
    </row>
    <row r="307" spans="2:10" ht="15" thickBot="1">
      <c r="B307" s="35" t="s">
        <v>86</v>
      </c>
      <c r="C307" s="42">
        <v>45</v>
      </c>
      <c r="D307" s="43" t="s">
        <v>89</v>
      </c>
      <c r="E307" s="69" t="s">
        <v>73</v>
      </c>
      <c r="F307" s="44">
        <f>ספטמבר!I7</f>
        <v>0</v>
      </c>
      <c r="G307" s="49"/>
      <c r="H307" s="26" t="s">
        <v>26</v>
      </c>
      <c r="I307" s="48">
        <v>0</v>
      </c>
    </row>
    <row r="308" spans="2:10" ht="15.75" thickBot="1">
      <c r="B308" s="35" t="s">
        <v>13</v>
      </c>
      <c r="C308" s="42">
        <v>275</v>
      </c>
      <c r="D308" s="43" t="s">
        <v>89</v>
      </c>
      <c r="E308" s="41" t="s">
        <v>9</v>
      </c>
      <c r="F308" s="44">
        <f>ספטמבר!I8</f>
        <v>0</v>
      </c>
      <c r="G308" s="49"/>
      <c r="H308" s="139" t="s">
        <v>29</v>
      </c>
      <c r="I308" s="140"/>
    </row>
    <row r="309" spans="2:10">
      <c r="B309" s="35" t="s">
        <v>58</v>
      </c>
      <c r="C309" s="42">
        <v>0</v>
      </c>
      <c r="D309" s="43"/>
      <c r="E309" s="41" t="s">
        <v>33</v>
      </c>
      <c r="F309" s="44">
        <f>ספטמבר!I9</f>
        <v>0</v>
      </c>
      <c r="G309" s="49"/>
      <c r="H309" s="47" t="s">
        <v>23</v>
      </c>
      <c r="I309" s="53" t="s">
        <v>1</v>
      </c>
    </row>
    <row r="310" spans="2:10">
      <c r="B310" s="35" t="s">
        <v>105</v>
      </c>
      <c r="C310" s="42">
        <v>0</v>
      </c>
      <c r="D310" s="43"/>
      <c r="E310" s="41" t="s">
        <v>11</v>
      </c>
      <c r="F310" s="44">
        <f>ספטמבר!I10</f>
        <v>0</v>
      </c>
      <c r="G310" s="49"/>
      <c r="H310" t="s">
        <v>16</v>
      </c>
      <c r="I310" s="48"/>
    </row>
    <row r="311" spans="2:10">
      <c r="B311" s="35" t="s">
        <v>76</v>
      </c>
      <c r="C311" s="42">
        <v>0</v>
      </c>
      <c r="D311" s="43"/>
      <c r="E311" s="41" t="s">
        <v>20</v>
      </c>
      <c r="F311" s="44">
        <f>ספטמבר!I11</f>
        <v>0</v>
      </c>
      <c r="G311" s="49"/>
      <c r="H311" t="s">
        <v>43</v>
      </c>
      <c r="I311" s="48"/>
    </row>
    <row r="312" spans="2:10">
      <c r="B312" s="35" t="s">
        <v>107</v>
      </c>
      <c r="C312" s="42">
        <v>0</v>
      </c>
      <c r="D312" s="43"/>
      <c r="E312" s="41" t="s">
        <v>32</v>
      </c>
      <c r="F312" s="44">
        <f>ספטמבר!I12</f>
        <v>0</v>
      </c>
      <c r="G312" s="49"/>
      <c r="H312" t="s">
        <v>44</v>
      </c>
      <c r="I312" s="48"/>
    </row>
    <row r="313" spans="2:10">
      <c r="B313" s="35" t="s">
        <v>27</v>
      </c>
      <c r="C313" s="42">
        <v>200</v>
      </c>
      <c r="D313" s="43"/>
      <c r="E313" s="41" t="s">
        <v>35</v>
      </c>
      <c r="F313" s="44">
        <f>ספטמבר!I13</f>
        <v>0</v>
      </c>
      <c r="G313" s="49"/>
      <c r="H313" t="s">
        <v>5</v>
      </c>
      <c r="I313" s="48"/>
    </row>
    <row r="314" spans="2:10">
      <c r="B314" s="35" t="s">
        <v>108</v>
      </c>
      <c r="C314" s="42">
        <v>0</v>
      </c>
      <c r="D314" s="43"/>
      <c r="E314" s="41" t="s">
        <v>8</v>
      </c>
      <c r="F314" s="44">
        <f>ספטמבר!I14</f>
        <v>0</v>
      </c>
      <c r="G314" s="49"/>
      <c r="H314" s="8" t="s">
        <v>50</v>
      </c>
      <c r="I314" s="48"/>
    </row>
    <row r="315" spans="2:10" ht="15.75" thickBot="1">
      <c r="B315" s="35" t="s">
        <v>109</v>
      </c>
      <c r="C315" s="42">
        <v>0</v>
      </c>
      <c r="D315" s="43"/>
      <c r="E315" s="41" t="s">
        <v>36</v>
      </c>
      <c r="F315" s="44">
        <f>ספטמבר!I15</f>
        <v>0</v>
      </c>
      <c r="G315" s="49"/>
      <c r="H315" s="51" t="s">
        <v>31</v>
      </c>
      <c r="I315" s="52">
        <f>SUM(I304:I314)</f>
        <v>0</v>
      </c>
    </row>
    <row r="316" spans="2:10" ht="15" thickBot="1">
      <c r="B316" s="35" t="s">
        <v>90</v>
      </c>
      <c r="C316" s="42">
        <v>0</v>
      </c>
      <c r="D316" s="43" t="s">
        <v>106</v>
      </c>
      <c r="E316" s="41" t="s">
        <v>45</v>
      </c>
      <c r="F316" s="44">
        <f>ספטמבר!I16</f>
        <v>0</v>
      </c>
      <c r="G316" s="49"/>
    </row>
    <row r="317" spans="2:10" ht="16.5" thickBot="1">
      <c r="B317" s="35" t="s">
        <v>24</v>
      </c>
      <c r="C317" s="42">
        <v>0</v>
      </c>
      <c r="D317" s="43"/>
      <c r="E317" s="41" t="s">
        <v>10</v>
      </c>
      <c r="F317" s="44">
        <f>ספטמבר!I17</f>
        <v>0</v>
      </c>
      <c r="H317" s="151" t="s">
        <v>60</v>
      </c>
      <c r="I317" s="152"/>
      <c r="J317" s="26"/>
    </row>
    <row r="318" spans="2:10" ht="15">
      <c r="B318" s="35" t="s">
        <v>110</v>
      </c>
      <c r="C318" s="42">
        <v>0</v>
      </c>
      <c r="D318" s="43"/>
      <c r="E318" s="41" t="s">
        <v>6</v>
      </c>
      <c r="F318" s="44">
        <f>ספטמבר!I18</f>
        <v>0</v>
      </c>
      <c r="H318" s="56" t="s">
        <v>61</v>
      </c>
      <c r="I318" s="57" t="s">
        <v>62</v>
      </c>
    </row>
    <row r="319" spans="2:10" ht="15.75" thickBot="1">
      <c r="B319" s="35" t="s">
        <v>12</v>
      </c>
      <c r="C319" s="42">
        <v>0</v>
      </c>
      <c r="D319" s="43"/>
      <c r="E319" s="41" t="s">
        <v>71</v>
      </c>
      <c r="F319" s="44">
        <f>ספטמבר!I19</f>
        <v>0</v>
      </c>
      <c r="H319" s="54">
        <f>I282</f>
        <v>0</v>
      </c>
      <c r="I319" s="55"/>
    </row>
    <row r="320" spans="2:10" ht="15" thickBot="1">
      <c r="B320" s="35" t="s">
        <v>25</v>
      </c>
      <c r="C320" s="42">
        <v>3600</v>
      </c>
      <c r="D320" s="43"/>
      <c r="E320" s="41" t="s">
        <v>37</v>
      </c>
      <c r="F320" s="44">
        <f>ספטמבר!I20</f>
        <v>0</v>
      </c>
      <c r="H320" s="66"/>
      <c r="I320" s="66"/>
      <c r="J320" s="25"/>
    </row>
    <row r="321" spans="2:10" ht="16.5" thickBot="1">
      <c r="B321" s="35"/>
      <c r="C321" s="42"/>
      <c r="D321" s="43"/>
      <c r="E321" s="41" t="s">
        <v>5</v>
      </c>
      <c r="F321" s="44">
        <f>ספטמבר!I21</f>
        <v>0</v>
      </c>
      <c r="H321" s="64" t="s">
        <v>64</v>
      </c>
      <c r="I321" s="68" t="s">
        <v>31</v>
      </c>
      <c r="J321" s="65" t="s">
        <v>49</v>
      </c>
    </row>
    <row r="322" spans="2:10">
      <c r="B322" s="35"/>
      <c r="C322" s="42"/>
      <c r="D322" s="43"/>
      <c r="E322" s="41" t="s">
        <v>7</v>
      </c>
      <c r="F322" s="44">
        <f>ספטמבר!I22</f>
        <v>0</v>
      </c>
      <c r="H322" s="123" t="s">
        <v>105</v>
      </c>
      <c r="I322" s="124">
        <f>J285</f>
        <v>0</v>
      </c>
      <c r="J322" s="121">
        <f>I322-C310</f>
        <v>0</v>
      </c>
    </row>
    <row r="323" spans="2:10">
      <c r="B323" s="35"/>
      <c r="C323" s="42"/>
      <c r="D323" s="43"/>
      <c r="E323" s="41" t="s">
        <v>34</v>
      </c>
      <c r="F323" s="44">
        <f>ספטמבר!I23</f>
        <v>0</v>
      </c>
    </row>
    <row r="324" spans="2:10" ht="15" thickBot="1">
      <c r="B324" s="35"/>
      <c r="C324" s="42"/>
      <c r="D324" s="43"/>
      <c r="E324" s="41" t="s">
        <v>38</v>
      </c>
      <c r="F324" s="44">
        <f>ספטמבר!I24</f>
        <v>0</v>
      </c>
      <c r="H324" s="13"/>
      <c r="I324" s="13"/>
    </row>
    <row r="325" spans="2:10" ht="16.5" thickBot="1">
      <c r="B325" s="35"/>
      <c r="C325" s="42"/>
      <c r="D325" s="43"/>
      <c r="E325" s="41" t="s">
        <v>39</v>
      </c>
      <c r="F325" s="44">
        <f>ספטמבר!I25</f>
        <v>0</v>
      </c>
      <c r="H325" s="129" t="s">
        <v>63</v>
      </c>
      <c r="I325" s="130"/>
    </row>
    <row r="326" spans="2:10">
      <c r="B326" s="35"/>
      <c r="C326" s="42"/>
      <c r="D326" s="43"/>
      <c r="E326" s="41" t="s">
        <v>40</v>
      </c>
      <c r="F326" s="44">
        <f>ספטמבר!I26</f>
        <v>0</v>
      </c>
      <c r="H326" s="58" t="s">
        <v>27</v>
      </c>
      <c r="I326" s="60">
        <f>I289+200</f>
        <v>6900</v>
      </c>
    </row>
    <row r="327" spans="2:10">
      <c r="B327" s="35"/>
      <c r="C327" s="42"/>
      <c r="D327" s="43"/>
      <c r="E327" s="41" t="s">
        <v>46</v>
      </c>
      <c r="F327" s="44">
        <f>ספטמבר!I27</f>
        <v>0</v>
      </c>
      <c r="H327" s="46" t="s">
        <v>42</v>
      </c>
      <c r="I327" s="62">
        <f>I290</f>
        <v>1500</v>
      </c>
    </row>
    <row r="328" spans="2:10" ht="15" thickBot="1">
      <c r="B328" s="35"/>
      <c r="C328" s="42"/>
      <c r="D328" s="43"/>
      <c r="E328" s="41" t="s">
        <v>51</v>
      </c>
      <c r="F328" s="44">
        <f>ספטמבר!I28</f>
        <v>0</v>
      </c>
      <c r="H328" s="59" t="s">
        <v>77</v>
      </c>
      <c r="I328" s="61">
        <f>I291+350</f>
        <v>2950</v>
      </c>
    </row>
    <row r="329" spans="2:10" ht="15" thickBot="1">
      <c r="B329" s="35"/>
      <c r="C329" s="42"/>
      <c r="D329" s="43"/>
      <c r="E329" s="41" t="s">
        <v>18</v>
      </c>
      <c r="F329" s="44">
        <f>ספטמבר!I29</f>
        <v>0</v>
      </c>
    </row>
    <row r="330" spans="2:10" ht="15.75">
      <c r="B330" s="35"/>
      <c r="C330" s="42"/>
      <c r="D330" s="43"/>
      <c r="E330" s="41" t="s">
        <v>17</v>
      </c>
      <c r="F330" s="44">
        <f>ספטמבר!I30</f>
        <v>0</v>
      </c>
      <c r="H330" s="153" t="s">
        <v>65</v>
      </c>
      <c r="I330" s="154"/>
    </row>
    <row r="331" spans="2:10" ht="15.75">
      <c r="B331" s="35"/>
      <c r="C331" s="42"/>
      <c r="D331" s="43"/>
      <c r="E331" s="69"/>
      <c r="F331" s="45">
        <f>ספטמבר!J31</f>
        <v>0</v>
      </c>
      <c r="H331" s="70" t="s">
        <v>66</v>
      </c>
      <c r="I331" s="71" t="s">
        <v>67</v>
      </c>
    </row>
    <row r="332" spans="2:10" ht="15" thickBot="1">
      <c r="B332" s="146">
        <f>SUM(C304:C330)</f>
        <v>4150</v>
      </c>
      <c r="C332" s="147"/>
      <c r="D332" s="148"/>
      <c r="E332" s="149">
        <f>SUM(F304:F331)</f>
        <v>0</v>
      </c>
      <c r="F332" s="150"/>
      <c r="H332" s="74">
        <f>I315</f>
        <v>0</v>
      </c>
      <c r="I332" s="75">
        <f>C333</f>
        <v>4150</v>
      </c>
      <c r="J332" s="77">
        <f>H332/I332</f>
        <v>0</v>
      </c>
    </row>
    <row r="333" spans="2:10" ht="16.5" thickBot="1">
      <c r="B333" s="63" t="s">
        <v>31</v>
      </c>
      <c r="C333" s="143">
        <f>B332+E332</f>
        <v>4150</v>
      </c>
      <c r="D333" s="144"/>
      <c r="E333" s="144"/>
      <c r="F333" s="145"/>
      <c r="H333" s="72" t="s">
        <v>31</v>
      </c>
      <c r="I333" s="73">
        <f>H332-I332</f>
        <v>-4150</v>
      </c>
    </row>
    <row r="334" spans="2:10">
      <c r="E334" s="80"/>
      <c r="F334" s="82"/>
      <c r="H334" s="79"/>
      <c r="I334" s="78">
        <f>H332</f>
        <v>0</v>
      </c>
    </row>
    <row r="335" spans="2:10">
      <c r="E335" s="80"/>
      <c r="F335" s="82"/>
    </row>
    <row r="338" spans="2:9" ht="15.75" thickBot="1">
      <c r="B338" s="131" t="s">
        <v>100</v>
      </c>
      <c r="C338" s="132"/>
      <c r="D338" s="132"/>
      <c r="E338" s="132"/>
      <c r="F338" s="132"/>
      <c r="G338" s="132"/>
      <c r="H338" s="132"/>
      <c r="I338" s="133"/>
    </row>
    <row r="339" spans="2:9" ht="15.75" thickBot="1">
      <c r="B339" s="134" t="s">
        <v>55</v>
      </c>
      <c r="C339" s="135"/>
      <c r="D339" s="136"/>
      <c r="E339" s="137" t="s">
        <v>57</v>
      </c>
      <c r="F339" s="138"/>
      <c r="G339" s="49"/>
      <c r="H339" s="139" t="s">
        <v>30</v>
      </c>
      <c r="I339" s="140"/>
    </row>
    <row r="340" spans="2:9" ht="15">
      <c r="B340" s="37" t="s">
        <v>54</v>
      </c>
      <c r="C340" s="38" t="s">
        <v>1</v>
      </c>
      <c r="D340" s="36" t="s">
        <v>56</v>
      </c>
      <c r="E340" s="39" t="s">
        <v>54</v>
      </c>
      <c r="F340" s="40" t="s">
        <v>1</v>
      </c>
      <c r="G340" s="50"/>
      <c r="H340" s="47" t="s">
        <v>23</v>
      </c>
      <c r="I340" s="53" t="s">
        <v>1</v>
      </c>
    </row>
    <row r="341" spans="2:9">
      <c r="B341" s="35" t="s">
        <v>75</v>
      </c>
      <c r="C341" s="42">
        <v>0</v>
      </c>
      <c r="D341" s="43"/>
      <c r="E341" s="41" t="s">
        <v>3</v>
      </c>
      <c r="F341" s="44">
        <f>אוקטובר!I4</f>
        <v>0</v>
      </c>
      <c r="G341" s="49"/>
      <c r="H341" t="s">
        <v>103</v>
      </c>
      <c r="I341" s="48">
        <v>0</v>
      </c>
    </row>
    <row r="342" spans="2:9">
      <c r="B342" s="35" t="s">
        <v>14</v>
      </c>
      <c r="C342" s="42">
        <v>0</v>
      </c>
      <c r="D342" s="43"/>
      <c r="E342" s="41" t="s">
        <v>19</v>
      </c>
      <c r="F342" s="44">
        <f>אוקטובר!I5</f>
        <v>0</v>
      </c>
      <c r="G342" s="49"/>
      <c r="H342" t="s">
        <v>104</v>
      </c>
      <c r="I342" s="48">
        <v>0</v>
      </c>
    </row>
    <row r="343" spans="2:9">
      <c r="B343" s="35" t="s">
        <v>28</v>
      </c>
      <c r="C343" s="42">
        <v>30</v>
      </c>
      <c r="D343" s="43" t="s">
        <v>89</v>
      </c>
      <c r="E343" s="41" t="s">
        <v>4</v>
      </c>
      <c r="F343" s="44">
        <f>אוקטובר!I6</f>
        <v>0</v>
      </c>
      <c r="G343" s="49"/>
      <c r="H343" t="s">
        <v>15</v>
      </c>
      <c r="I343" s="48">
        <v>0</v>
      </c>
    </row>
    <row r="344" spans="2:9" ht="15" thickBot="1">
      <c r="B344" s="35" t="s">
        <v>86</v>
      </c>
      <c r="C344" s="42">
        <v>45</v>
      </c>
      <c r="D344" s="43" t="s">
        <v>89</v>
      </c>
      <c r="E344" s="69" t="s">
        <v>73</v>
      </c>
      <c r="F344" s="44">
        <f>אוקטובר!I7</f>
        <v>0</v>
      </c>
      <c r="G344" s="49"/>
      <c r="H344" s="26" t="s">
        <v>26</v>
      </c>
      <c r="I344" s="48">
        <v>0</v>
      </c>
    </row>
    <row r="345" spans="2:9" ht="15.75" thickBot="1">
      <c r="B345" s="35" t="s">
        <v>13</v>
      </c>
      <c r="C345" s="42">
        <v>275</v>
      </c>
      <c r="D345" s="43" t="s">
        <v>89</v>
      </c>
      <c r="E345" s="41" t="s">
        <v>9</v>
      </c>
      <c r="F345" s="44">
        <f>אוקטובר!I8</f>
        <v>0</v>
      </c>
      <c r="G345" s="49"/>
      <c r="H345" s="139" t="s">
        <v>29</v>
      </c>
      <c r="I345" s="140"/>
    </row>
    <row r="346" spans="2:9">
      <c r="B346" s="35" t="s">
        <v>58</v>
      </c>
      <c r="C346" s="42">
        <v>0</v>
      </c>
      <c r="D346" s="43"/>
      <c r="E346" s="41" t="s">
        <v>33</v>
      </c>
      <c r="F346" s="44">
        <f>אוקטובר!I9</f>
        <v>0</v>
      </c>
      <c r="G346" s="49"/>
      <c r="H346" s="47" t="s">
        <v>23</v>
      </c>
      <c r="I346" s="53" t="s">
        <v>1</v>
      </c>
    </row>
    <row r="347" spans="2:9">
      <c r="B347" s="35" t="s">
        <v>105</v>
      </c>
      <c r="C347" s="42">
        <v>0</v>
      </c>
      <c r="D347" s="43"/>
      <c r="E347" s="41" t="s">
        <v>11</v>
      </c>
      <c r="F347" s="44">
        <f>אוקטובר!I10</f>
        <v>0</v>
      </c>
      <c r="G347" s="49"/>
      <c r="H347" t="s">
        <v>16</v>
      </c>
      <c r="I347" s="48"/>
    </row>
    <row r="348" spans="2:9">
      <c r="B348" s="35" t="s">
        <v>76</v>
      </c>
      <c r="C348" s="42">
        <v>0</v>
      </c>
      <c r="D348" s="43"/>
      <c r="E348" s="41" t="s">
        <v>20</v>
      </c>
      <c r="F348" s="44">
        <f>אוקטובר!I11</f>
        <v>0</v>
      </c>
      <c r="G348" s="49"/>
      <c r="H348" t="s">
        <v>43</v>
      </c>
      <c r="I348" s="48"/>
    </row>
    <row r="349" spans="2:9">
      <c r="B349" s="35" t="s">
        <v>107</v>
      </c>
      <c r="C349" s="42">
        <v>0</v>
      </c>
      <c r="D349" s="43"/>
      <c r="E349" s="41" t="s">
        <v>32</v>
      </c>
      <c r="F349" s="44">
        <f>אוקטובר!I12</f>
        <v>0</v>
      </c>
      <c r="G349" s="49"/>
      <c r="H349" t="s">
        <v>44</v>
      </c>
      <c r="I349" s="48"/>
    </row>
    <row r="350" spans="2:9">
      <c r="B350" s="35" t="s">
        <v>27</v>
      </c>
      <c r="C350" s="42">
        <v>200</v>
      </c>
      <c r="D350" s="43"/>
      <c r="E350" s="41" t="s">
        <v>35</v>
      </c>
      <c r="F350" s="44">
        <f>אוקטובר!I13</f>
        <v>0</v>
      </c>
      <c r="G350" s="49"/>
      <c r="H350" t="s">
        <v>5</v>
      </c>
      <c r="I350" s="48"/>
    </row>
    <row r="351" spans="2:9">
      <c r="B351" s="35" t="s">
        <v>108</v>
      </c>
      <c r="C351" s="42">
        <v>0</v>
      </c>
      <c r="D351" s="43"/>
      <c r="E351" s="41" t="s">
        <v>8</v>
      </c>
      <c r="F351" s="44">
        <f>אוקטובר!I14</f>
        <v>0</v>
      </c>
      <c r="G351" s="49"/>
      <c r="H351" s="8" t="s">
        <v>50</v>
      </c>
      <c r="I351" s="48"/>
    </row>
    <row r="352" spans="2:9" ht="15.75" thickBot="1">
      <c r="B352" s="35" t="s">
        <v>109</v>
      </c>
      <c r="C352" s="42">
        <v>0</v>
      </c>
      <c r="D352" s="43"/>
      <c r="E352" s="41" t="s">
        <v>36</v>
      </c>
      <c r="F352" s="44">
        <f>אוקטובר!I15</f>
        <v>0</v>
      </c>
      <c r="G352" s="49"/>
      <c r="H352" s="51" t="s">
        <v>31</v>
      </c>
      <c r="I352" s="52">
        <f>SUM(I341:I351)</f>
        <v>0</v>
      </c>
    </row>
    <row r="353" spans="2:10" ht="15" thickBot="1">
      <c r="B353" s="35" t="s">
        <v>90</v>
      </c>
      <c r="C353" s="42">
        <v>0</v>
      </c>
      <c r="D353" s="43" t="s">
        <v>106</v>
      </c>
      <c r="E353" s="41" t="s">
        <v>45</v>
      </c>
      <c r="F353" s="44">
        <f>אוקטובר!I16</f>
        <v>0</v>
      </c>
      <c r="G353" s="49"/>
    </row>
    <row r="354" spans="2:10" ht="16.5" thickBot="1">
      <c r="B354" s="35" t="s">
        <v>24</v>
      </c>
      <c r="C354" s="42">
        <v>0</v>
      </c>
      <c r="D354" s="43"/>
      <c r="E354" s="41" t="s">
        <v>10</v>
      </c>
      <c r="F354" s="44">
        <f>אוקטובר!I17</f>
        <v>0</v>
      </c>
      <c r="H354" s="151" t="s">
        <v>60</v>
      </c>
      <c r="I354" s="152"/>
      <c r="J354" s="26"/>
    </row>
    <row r="355" spans="2:10" ht="15">
      <c r="B355" s="35" t="s">
        <v>110</v>
      </c>
      <c r="C355" s="42">
        <v>0</v>
      </c>
      <c r="D355" s="43"/>
      <c r="E355" s="41" t="s">
        <v>6</v>
      </c>
      <c r="F355" s="44">
        <f>אוקטובר!I18</f>
        <v>0</v>
      </c>
      <c r="H355" s="56" t="s">
        <v>61</v>
      </c>
      <c r="I355" s="57" t="s">
        <v>62</v>
      </c>
    </row>
    <row r="356" spans="2:10" ht="15.75" thickBot="1">
      <c r="B356" s="35" t="s">
        <v>12</v>
      </c>
      <c r="C356" s="42">
        <v>0</v>
      </c>
      <c r="D356" s="43"/>
      <c r="E356" s="41" t="s">
        <v>71</v>
      </c>
      <c r="F356" s="44">
        <f>אוקטובר!I19</f>
        <v>0</v>
      </c>
      <c r="H356" s="54">
        <f>I319</f>
        <v>0</v>
      </c>
      <c r="I356" s="55"/>
    </row>
    <row r="357" spans="2:10" ht="15" thickBot="1">
      <c r="B357" s="35" t="s">
        <v>25</v>
      </c>
      <c r="C357" s="42">
        <v>3600</v>
      </c>
      <c r="D357" s="43"/>
      <c r="E357" s="41" t="s">
        <v>37</v>
      </c>
      <c r="F357" s="44">
        <f>אוקטובר!I20</f>
        <v>0</v>
      </c>
      <c r="H357" s="66"/>
      <c r="I357" s="66"/>
      <c r="J357" s="25"/>
    </row>
    <row r="358" spans="2:10" ht="16.5" thickBot="1">
      <c r="B358" s="35"/>
      <c r="C358" s="42"/>
      <c r="D358" s="43"/>
      <c r="E358" s="41" t="s">
        <v>5</v>
      </c>
      <c r="F358" s="44">
        <f>אוקטובר!I21</f>
        <v>0</v>
      </c>
      <c r="H358" s="64" t="s">
        <v>64</v>
      </c>
      <c r="I358" s="68" t="s">
        <v>31</v>
      </c>
      <c r="J358" s="65" t="s">
        <v>49</v>
      </c>
    </row>
    <row r="359" spans="2:10">
      <c r="B359" s="35"/>
      <c r="C359" s="42"/>
      <c r="D359" s="43"/>
      <c r="E359" s="41" t="s">
        <v>7</v>
      </c>
      <c r="F359" s="44">
        <f>אוקטובר!I22</f>
        <v>0</v>
      </c>
      <c r="H359" s="123" t="s">
        <v>105</v>
      </c>
      <c r="I359" s="124">
        <f>J322</f>
        <v>0</v>
      </c>
      <c r="J359" s="121">
        <f>I359-C347</f>
        <v>0</v>
      </c>
    </row>
    <row r="360" spans="2:10">
      <c r="B360" s="35"/>
      <c r="C360" s="42"/>
      <c r="D360" s="43"/>
      <c r="E360" s="41" t="s">
        <v>34</v>
      </c>
      <c r="F360" s="44">
        <f>אוקטובר!I23</f>
        <v>0</v>
      </c>
    </row>
    <row r="361" spans="2:10" ht="15" thickBot="1">
      <c r="B361" s="35"/>
      <c r="C361" s="42"/>
      <c r="D361" s="43"/>
      <c r="E361" s="41" t="s">
        <v>38</v>
      </c>
      <c r="F361" s="44">
        <f>אוקטובר!I24</f>
        <v>0</v>
      </c>
      <c r="H361" s="13"/>
      <c r="I361" s="13"/>
    </row>
    <row r="362" spans="2:10" ht="16.5" thickBot="1">
      <c r="B362" s="35"/>
      <c r="C362" s="42"/>
      <c r="D362" s="43"/>
      <c r="E362" s="41" t="s">
        <v>39</v>
      </c>
      <c r="F362" s="44">
        <f>אוקטובר!I25</f>
        <v>0</v>
      </c>
      <c r="H362" s="129" t="s">
        <v>63</v>
      </c>
      <c r="I362" s="130"/>
    </row>
    <row r="363" spans="2:10">
      <c r="B363" s="35"/>
      <c r="C363" s="42"/>
      <c r="D363" s="43"/>
      <c r="E363" s="41" t="s">
        <v>40</v>
      </c>
      <c r="F363" s="44">
        <f>אוקטובר!I26</f>
        <v>0</v>
      </c>
      <c r="H363" s="58" t="s">
        <v>27</v>
      </c>
      <c r="I363" s="60">
        <f>I326+200</f>
        <v>7100</v>
      </c>
    </row>
    <row r="364" spans="2:10">
      <c r="B364" s="35"/>
      <c r="C364" s="42"/>
      <c r="D364" s="43"/>
      <c r="E364" s="41" t="s">
        <v>46</v>
      </c>
      <c r="F364" s="44">
        <f>אוקטובר!I27</f>
        <v>0</v>
      </c>
      <c r="H364" s="46" t="s">
        <v>42</v>
      </c>
      <c r="I364" s="62">
        <f>I327</f>
        <v>1500</v>
      </c>
    </row>
    <row r="365" spans="2:10" ht="15" thickBot="1">
      <c r="B365" s="35"/>
      <c r="C365" s="42"/>
      <c r="D365" s="43"/>
      <c r="E365" s="41" t="s">
        <v>51</v>
      </c>
      <c r="F365" s="44">
        <f>אוקטובר!I28</f>
        <v>0</v>
      </c>
      <c r="H365" s="59" t="s">
        <v>77</v>
      </c>
      <c r="I365" s="61">
        <f>I328+350</f>
        <v>3300</v>
      </c>
    </row>
    <row r="366" spans="2:10" ht="15" thickBot="1">
      <c r="B366" s="35"/>
      <c r="C366" s="42"/>
      <c r="D366" s="43"/>
      <c r="E366" s="41" t="s">
        <v>18</v>
      </c>
      <c r="F366" s="44">
        <f>אוקטובר!I29</f>
        <v>0</v>
      </c>
    </row>
    <row r="367" spans="2:10" ht="15.75">
      <c r="B367" s="35"/>
      <c r="C367" s="42"/>
      <c r="D367" s="43"/>
      <c r="E367" s="41" t="s">
        <v>17</v>
      </c>
      <c r="F367" s="44">
        <f>אוקטובר!I30</f>
        <v>0</v>
      </c>
      <c r="H367" s="153" t="s">
        <v>65</v>
      </c>
      <c r="I367" s="154"/>
    </row>
    <row r="368" spans="2:10" ht="15.75">
      <c r="B368" s="35"/>
      <c r="C368" s="42"/>
      <c r="D368" s="43"/>
      <c r="E368" s="69"/>
      <c r="F368" s="45"/>
      <c r="H368" s="70" t="s">
        <v>66</v>
      </c>
      <c r="I368" s="71" t="s">
        <v>67</v>
      </c>
    </row>
    <row r="369" spans="2:10" ht="15" thickBot="1">
      <c r="B369" s="146">
        <f>SUM(C341:C367)</f>
        <v>4150</v>
      </c>
      <c r="C369" s="147"/>
      <c r="D369" s="148"/>
      <c r="E369" s="149">
        <f>SUM(F341:F368)</f>
        <v>0</v>
      </c>
      <c r="F369" s="150"/>
      <c r="H369" s="74">
        <f>I352</f>
        <v>0</v>
      </c>
      <c r="I369" s="75">
        <f>C370</f>
        <v>4150</v>
      </c>
      <c r="J369" s="77">
        <f>H369/I369</f>
        <v>0</v>
      </c>
    </row>
    <row r="370" spans="2:10" ht="16.5" thickBot="1">
      <c r="B370" s="63" t="s">
        <v>31</v>
      </c>
      <c r="C370" s="143">
        <f>B369+E369</f>
        <v>4150</v>
      </c>
      <c r="D370" s="144"/>
      <c r="E370" s="144"/>
      <c r="F370" s="145"/>
      <c r="H370" s="72" t="s">
        <v>31</v>
      </c>
      <c r="I370" s="73">
        <f>H369-I369</f>
        <v>-4150</v>
      </c>
    </row>
    <row r="371" spans="2:10">
      <c r="E371" s="80"/>
      <c r="F371" s="82"/>
      <c r="H371" s="79"/>
      <c r="I371" s="78">
        <f>H369</f>
        <v>0</v>
      </c>
    </row>
    <row r="372" spans="2:10">
      <c r="E372" s="80"/>
      <c r="F372" s="82"/>
    </row>
    <row r="375" spans="2:10" ht="15.75" thickBot="1">
      <c r="B375" s="131" t="s">
        <v>101</v>
      </c>
      <c r="C375" s="132"/>
      <c r="D375" s="132"/>
      <c r="E375" s="132"/>
      <c r="F375" s="132"/>
      <c r="G375" s="132"/>
      <c r="H375" s="132"/>
      <c r="I375" s="133"/>
    </row>
    <row r="376" spans="2:10" ht="15.75" thickBot="1">
      <c r="B376" s="134" t="s">
        <v>55</v>
      </c>
      <c r="C376" s="135"/>
      <c r="D376" s="136"/>
      <c r="E376" s="137" t="s">
        <v>57</v>
      </c>
      <c r="F376" s="138"/>
      <c r="G376" s="49"/>
      <c r="H376" s="139" t="s">
        <v>30</v>
      </c>
      <c r="I376" s="140"/>
    </row>
    <row r="377" spans="2:10" ht="15">
      <c r="B377" s="37" t="s">
        <v>54</v>
      </c>
      <c r="C377" s="38" t="s">
        <v>1</v>
      </c>
      <c r="D377" s="36" t="s">
        <v>56</v>
      </c>
      <c r="E377" s="39" t="s">
        <v>54</v>
      </c>
      <c r="F377" s="40" t="s">
        <v>1</v>
      </c>
      <c r="G377" s="50"/>
      <c r="H377" s="47" t="s">
        <v>23</v>
      </c>
      <c r="I377" s="53" t="s">
        <v>1</v>
      </c>
    </row>
    <row r="378" spans="2:10">
      <c r="B378" s="35" t="s">
        <v>75</v>
      </c>
      <c r="C378" s="42">
        <v>0</v>
      </c>
      <c r="D378" s="43"/>
      <c r="E378" s="41" t="s">
        <v>3</v>
      </c>
      <c r="F378" s="44">
        <f>נובמבר!I4</f>
        <v>0</v>
      </c>
      <c r="G378" s="49"/>
      <c r="H378" t="s">
        <v>103</v>
      </c>
      <c r="I378" s="48">
        <v>0</v>
      </c>
    </row>
    <row r="379" spans="2:10">
      <c r="B379" s="35" t="s">
        <v>14</v>
      </c>
      <c r="C379" s="42">
        <v>0</v>
      </c>
      <c r="D379" s="43"/>
      <c r="E379" s="41" t="s">
        <v>19</v>
      </c>
      <c r="F379" s="44">
        <f>נובמבר!I5</f>
        <v>0</v>
      </c>
      <c r="G379" s="49"/>
      <c r="H379" t="s">
        <v>104</v>
      </c>
      <c r="I379" s="48">
        <v>0</v>
      </c>
    </row>
    <row r="380" spans="2:10">
      <c r="B380" s="35" t="s">
        <v>28</v>
      </c>
      <c r="C380" s="42">
        <v>30</v>
      </c>
      <c r="D380" s="43" t="s">
        <v>89</v>
      </c>
      <c r="E380" s="41" t="s">
        <v>4</v>
      </c>
      <c r="F380" s="44">
        <f>נובמבר!I6</f>
        <v>0</v>
      </c>
      <c r="G380" s="49"/>
      <c r="H380" t="s">
        <v>15</v>
      </c>
      <c r="I380" s="48">
        <v>0</v>
      </c>
    </row>
    <row r="381" spans="2:10" ht="15" thickBot="1">
      <c r="B381" s="35" t="s">
        <v>86</v>
      </c>
      <c r="C381" s="42">
        <v>45</v>
      </c>
      <c r="D381" s="43" t="s">
        <v>89</v>
      </c>
      <c r="E381" s="69" t="s">
        <v>73</v>
      </c>
      <c r="F381" s="44">
        <f>נובמבר!I7</f>
        <v>0</v>
      </c>
      <c r="G381" s="49"/>
      <c r="H381" s="26" t="s">
        <v>26</v>
      </c>
      <c r="I381" s="48">
        <v>0</v>
      </c>
    </row>
    <row r="382" spans="2:10" ht="15.75" thickBot="1">
      <c r="B382" s="35" t="s">
        <v>13</v>
      </c>
      <c r="C382" s="42">
        <v>275</v>
      </c>
      <c r="D382" s="43" t="s">
        <v>89</v>
      </c>
      <c r="E382" s="41" t="s">
        <v>9</v>
      </c>
      <c r="F382" s="44">
        <f>נובמבר!I8</f>
        <v>0</v>
      </c>
      <c r="G382" s="49"/>
      <c r="H382" s="139" t="s">
        <v>29</v>
      </c>
      <c r="I382" s="140"/>
    </row>
    <row r="383" spans="2:10">
      <c r="B383" s="35" t="s">
        <v>58</v>
      </c>
      <c r="C383" s="42">
        <v>0</v>
      </c>
      <c r="D383" s="43"/>
      <c r="E383" s="41" t="s">
        <v>33</v>
      </c>
      <c r="F383" s="44">
        <f>נובמבר!I9</f>
        <v>0</v>
      </c>
      <c r="G383" s="49"/>
      <c r="H383" s="47" t="s">
        <v>23</v>
      </c>
      <c r="I383" s="53" t="s">
        <v>1</v>
      </c>
    </row>
    <row r="384" spans="2:10">
      <c r="B384" s="35" t="s">
        <v>105</v>
      </c>
      <c r="C384" s="42">
        <v>0</v>
      </c>
      <c r="D384" s="43"/>
      <c r="E384" s="41" t="s">
        <v>11</v>
      </c>
      <c r="F384" s="44">
        <f>נובמבר!I10</f>
        <v>0</v>
      </c>
      <c r="G384" s="49"/>
      <c r="H384" t="s">
        <v>16</v>
      </c>
      <c r="I384" s="48"/>
    </row>
    <row r="385" spans="2:10">
      <c r="B385" s="35" t="s">
        <v>76</v>
      </c>
      <c r="C385" s="42">
        <v>0</v>
      </c>
      <c r="D385" s="43"/>
      <c r="E385" s="41" t="s">
        <v>20</v>
      </c>
      <c r="F385" s="44">
        <f>נובמבר!I11</f>
        <v>0</v>
      </c>
      <c r="G385" s="49"/>
      <c r="H385" t="s">
        <v>43</v>
      </c>
      <c r="I385" s="48"/>
    </row>
    <row r="386" spans="2:10">
      <c r="B386" s="35" t="s">
        <v>107</v>
      </c>
      <c r="C386" s="42">
        <v>0</v>
      </c>
      <c r="D386" s="43"/>
      <c r="E386" s="41" t="s">
        <v>32</v>
      </c>
      <c r="F386" s="44">
        <f>נובמבר!I12</f>
        <v>0</v>
      </c>
      <c r="G386" s="49"/>
      <c r="H386" t="s">
        <v>44</v>
      </c>
      <c r="I386" s="48"/>
    </row>
    <row r="387" spans="2:10">
      <c r="B387" s="35" t="s">
        <v>27</v>
      </c>
      <c r="C387" s="42">
        <v>200</v>
      </c>
      <c r="D387" s="43"/>
      <c r="E387" s="41" t="s">
        <v>35</v>
      </c>
      <c r="F387" s="44">
        <f>נובמבר!I13</f>
        <v>0</v>
      </c>
      <c r="G387" s="49"/>
      <c r="H387" t="s">
        <v>5</v>
      </c>
      <c r="I387" s="48"/>
    </row>
    <row r="388" spans="2:10">
      <c r="B388" s="35" t="s">
        <v>108</v>
      </c>
      <c r="C388" s="42">
        <v>0</v>
      </c>
      <c r="D388" s="43"/>
      <c r="E388" s="41" t="s">
        <v>8</v>
      </c>
      <c r="F388" s="44">
        <f>נובמבר!I14</f>
        <v>0</v>
      </c>
      <c r="G388" s="49"/>
      <c r="H388" s="8" t="s">
        <v>50</v>
      </c>
      <c r="I388" s="48"/>
    </row>
    <row r="389" spans="2:10" ht="15.75" thickBot="1">
      <c r="B389" s="35" t="s">
        <v>109</v>
      </c>
      <c r="C389" s="42">
        <v>0</v>
      </c>
      <c r="D389" s="43"/>
      <c r="E389" s="41" t="s">
        <v>36</v>
      </c>
      <c r="F389" s="44">
        <f>נובמבר!I15</f>
        <v>0</v>
      </c>
      <c r="G389" s="49"/>
      <c r="H389" s="51" t="s">
        <v>31</v>
      </c>
      <c r="I389" s="52">
        <f>SUM(I378:I388)</f>
        <v>0</v>
      </c>
    </row>
    <row r="390" spans="2:10" ht="15" thickBot="1">
      <c r="B390" s="35" t="s">
        <v>90</v>
      </c>
      <c r="C390" s="42">
        <v>0</v>
      </c>
      <c r="D390" s="43" t="s">
        <v>106</v>
      </c>
      <c r="E390" s="41" t="s">
        <v>45</v>
      </c>
      <c r="F390" s="44">
        <f>נובמבר!I16</f>
        <v>0</v>
      </c>
      <c r="G390" s="49"/>
    </row>
    <row r="391" spans="2:10" ht="16.5" thickBot="1">
      <c r="B391" s="35" t="s">
        <v>24</v>
      </c>
      <c r="C391" s="42">
        <v>0</v>
      </c>
      <c r="D391" s="43"/>
      <c r="E391" s="41" t="s">
        <v>10</v>
      </c>
      <c r="F391" s="44">
        <f>נובמבר!I17</f>
        <v>0</v>
      </c>
      <c r="H391" s="151" t="s">
        <v>60</v>
      </c>
      <c r="I391" s="152"/>
      <c r="J391" s="26"/>
    </row>
    <row r="392" spans="2:10" ht="15">
      <c r="B392" s="35" t="s">
        <v>110</v>
      </c>
      <c r="C392" s="42">
        <v>0</v>
      </c>
      <c r="D392" s="43"/>
      <c r="E392" s="41" t="s">
        <v>6</v>
      </c>
      <c r="F392" s="44">
        <f>נובמבר!I18</f>
        <v>0</v>
      </c>
      <c r="H392" s="56" t="s">
        <v>61</v>
      </c>
      <c r="I392" s="57" t="s">
        <v>62</v>
      </c>
    </row>
    <row r="393" spans="2:10" ht="15.75" thickBot="1">
      <c r="B393" s="35" t="s">
        <v>12</v>
      </c>
      <c r="C393" s="42">
        <v>0</v>
      </c>
      <c r="D393" s="43"/>
      <c r="E393" s="41" t="s">
        <v>71</v>
      </c>
      <c r="F393" s="44">
        <f>נובמבר!I19</f>
        <v>0</v>
      </c>
      <c r="H393" s="54">
        <f>I356</f>
        <v>0</v>
      </c>
      <c r="I393" s="55"/>
    </row>
    <row r="394" spans="2:10" ht="15" thickBot="1">
      <c r="B394" s="35" t="s">
        <v>25</v>
      </c>
      <c r="C394" s="42">
        <v>3600</v>
      </c>
      <c r="D394" s="43"/>
      <c r="E394" s="41" t="s">
        <v>37</v>
      </c>
      <c r="F394" s="44">
        <f>נובמבר!I20</f>
        <v>0</v>
      </c>
      <c r="H394" s="66"/>
      <c r="I394" s="66"/>
      <c r="J394" s="25"/>
    </row>
    <row r="395" spans="2:10" ht="16.5" thickBot="1">
      <c r="B395" s="35"/>
      <c r="C395" s="42"/>
      <c r="D395" s="43"/>
      <c r="E395" s="41" t="s">
        <v>5</v>
      </c>
      <c r="F395" s="44">
        <f>נובמבר!I21</f>
        <v>0</v>
      </c>
      <c r="H395" s="64" t="s">
        <v>64</v>
      </c>
      <c r="I395" s="68" t="s">
        <v>31</v>
      </c>
      <c r="J395" s="65" t="s">
        <v>49</v>
      </c>
    </row>
    <row r="396" spans="2:10">
      <c r="B396" s="35"/>
      <c r="C396" s="42"/>
      <c r="D396" s="43"/>
      <c r="E396" s="41" t="s">
        <v>7</v>
      </c>
      <c r="F396" s="44">
        <f>נובמבר!I22</f>
        <v>0</v>
      </c>
      <c r="H396" s="123" t="s">
        <v>105</v>
      </c>
      <c r="I396" s="124">
        <f>J359</f>
        <v>0</v>
      </c>
      <c r="J396" s="121">
        <f>I396-C384</f>
        <v>0</v>
      </c>
    </row>
    <row r="397" spans="2:10">
      <c r="B397" s="35"/>
      <c r="C397" s="42"/>
      <c r="D397" s="43"/>
      <c r="E397" s="41" t="s">
        <v>34</v>
      </c>
      <c r="F397" s="44">
        <f>נובמבר!I23</f>
        <v>0</v>
      </c>
    </row>
    <row r="398" spans="2:10" ht="15" thickBot="1">
      <c r="B398" s="35"/>
      <c r="C398" s="42"/>
      <c r="D398" s="43"/>
      <c r="E398" s="41" t="s">
        <v>38</v>
      </c>
      <c r="F398" s="44">
        <f>נובמבר!I24</f>
        <v>0</v>
      </c>
      <c r="H398" s="13"/>
      <c r="I398" s="13"/>
    </row>
    <row r="399" spans="2:10" ht="16.5" thickBot="1">
      <c r="B399" s="35"/>
      <c r="C399" s="42"/>
      <c r="D399" s="43"/>
      <c r="E399" s="41" t="s">
        <v>39</v>
      </c>
      <c r="F399" s="44">
        <f>נובמבר!I25</f>
        <v>0</v>
      </c>
      <c r="H399" s="129" t="s">
        <v>63</v>
      </c>
      <c r="I399" s="130"/>
    </row>
    <row r="400" spans="2:10">
      <c r="B400" s="35"/>
      <c r="C400" s="42"/>
      <c r="D400" s="43"/>
      <c r="E400" s="41" t="s">
        <v>40</v>
      </c>
      <c r="F400" s="44">
        <f>נובמבר!I26</f>
        <v>0</v>
      </c>
      <c r="H400" s="58" t="s">
        <v>27</v>
      </c>
      <c r="I400" s="60">
        <f>I363+200</f>
        <v>7300</v>
      </c>
    </row>
    <row r="401" spans="2:10">
      <c r="B401" s="35"/>
      <c r="C401" s="42"/>
      <c r="D401" s="43"/>
      <c r="E401" s="41" t="s">
        <v>46</v>
      </c>
      <c r="F401" s="44">
        <f>נובמבר!I27</f>
        <v>0</v>
      </c>
      <c r="H401" s="46" t="s">
        <v>42</v>
      </c>
      <c r="I401" s="62">
        <f>I364</f>
        <v>1500</v>
      </c>
    </row>
    <row r="402" spans="2:10" ht="15" thickBot="1">
      <c r="B402" s="35"/>
      <c r="C402" s="42"/>
      <c r="D402" s="43"/>
      <c r="E402" s="41" t="s">
        <v>51</v>
      </c>
      <c r="F402" s="44">
        <f>נובמבר!I28</f>
        <v>0</v>
      </c>
      <c r="H402" s="59" t="s">
        <v>77</v>
      </c>
      <c r="I402" s="61">
        <f>I365+350</f>
        <v>3650</v>
      </c>
    </row>
    <row r="403" spans="2:10" ht="15" thickBot="1">
      <c r="B403" s="35"/>
      <c r="C403" s="42"/>
      <c r="D403" s="43"/>
      <c r="E403" s="41" t="s">
        <v>18</v>
      </c>
      <c r="F403" s="44">
        <f>נובמבר!I29</f>
        <v>0</v>
      </c>
    </row>
    <row r="404" spans="2:10" ht="15.75">
      <c r="B404" s="35"/>
      <c r="C404" s="42"/>
      <c r="D404" s="43"/>
      <c r="E404" s="41" t="s">
        <v>17</v>
      </c>
      <c r="F404" s="44">
        <f>נובמבר!I30</f>
        <v>0</v>
      </c>
      <c r="H404" s="153" t="s">
        <v>65</v>
      </c>
      <c r="I404" s="154"/>
    </row>
    <row r="405" spans="2:10" ht="15.75">
      <c r="B405" s="35"/>
      <c r="C405" s="42"/>
      <c r="D405" s="43"/>
      <c r="E405" s="69"/>
      <c r="F405" s="45"/>
      <c r="H405" s="70" t="s">
        <v>66</v>
      </c>
      <c r="I405" s="71" t="s">
        <v>67</v>
      </c>
    </row>
    <row r="406" spans="2:10" ht="15" thickBot="1">
      <c r="B406" s="146">
        <f>SUM(C378:C398)</f>
        <v>4150</v>
      </c>
      <c r="C406" s="147"/>
      <c r="D406" s="148"/>
      <c r="E406" s="149">
        <f>SUM(F378:F405)</f>
        <v>0</v>
      </c>
      <c r="F406" s="150"/>
      <c r="H406" s="74">
        <f>I389</f>
        <v>0</v>
      </c>
      <c r="I406" s="75">
        <f>C407</f>
        <v>4150</v>
      </c>
      <c r="J406" s="77">
        <f>H406/I406</f>
        <v>0</v>
      </c>
    </row>
    <row r="407" spans="2:10" ht="16.5" thickBot="1">
      <c r="B407" s="63" t="s">
        <v>31</v>
      </c>
      <c r="C407" s="143">
        <f>B406+E406</f>
        <v>4150</v>
      </c>
      <c r="D407" s="144"/>
      <c r="E407" s="144"/>
      <c r="F407" s="145"/>
      <c r="H407" s="72" t="s">
        <v>31</v>
      </c>
      <c r="I407" s="73">
        <f>H406-I406</f>
        <v>-4150</v>
      </c>
    </row>
    <row r="408" spans="2:10">
      <c r="E408" s="80"/>
      <c r="F408" s="82"/>
      <c r="H408" s="79"/>
      <c r="I408" s="78">
        <f>H406</f>
        <v>0</v>
      </c>
    </row>
    <row r="409" spans="2:10">
      <c r="E409" s="80"/>
      <c r="F409" s="82"/>
    </row>
    <row r="412" spans="2:10" ht="15.75" thickBot="1">
      <c r="B412" s="131" t="s">
        <v>102</v>
      </c>
      <c r="C412" s="132"/>
      <c r="D412" s="132"/>
      <c r="E412" s="132"/>
      <c r="F412" s="132"/>
      <c r="G412" s="132"/>
      <c r="H412" s="132"/>
      <c r="I412" s="133"/>
    </row>
    <row r="413" spans="2:10" ht="15.75" thickBot="1">
      <c r="B413" s="134" t="s">
        <v>55</v>
      </c>
      <c r="C413" s="135"/>
      <c r="D413" s="136"/>
      <c r="E413" s="137" t="s">
        <v>57</v>
      </c>
      <c r="F413" s="138"/>
      <c r="G413" s="49"/>
      <c r="H413" s="139" t="s">
        <v>30</v>
      </c>
      <c r="I413" s="140"/>
    </row>
    <row r="414" spans="2:10" ht="15">
      <c r="B414" s="37" t="s">
        <v>54</v>
      </c>
      <c r="C414" s="38" t="s">
        <v>1</v>
      </c>
      <c r="D414" s="36" t="s">
        <v>56</v>
      </c>
      <c r="E414" s="39" t="s">
        <v>54</v>
      </c>
      <c r="F414" s="40" t="s">
        <v>1</v>
      </c>
      <c r="G414" s="50"/>
      <c r="H414" s="47" t="s">
        <v>23</v>
      </c>
      <c r="I414" s="53" t="s">
        <v>1</v>
      </c>
    </row>
    <row r="415" spans="2:10">
      <c r="B415" s="35" t="s">
        <v>75</v>
      </c>
      <c r="C415" s="42">
        <v>0</v>
      </c>
      <c r="D415" s="43"/>
      <c r="E415" s="41" t="s">
        <v>3</v>
      </c>
      <c r="F415" s="44">
        <f>דצמבר!I4</f>
        <v>0</v>
      </c>
      <c r="G415" s="49"/>
      <c r="H415" t="s">
        <v>103</v>
      </c>
      <c r="I415" s="48">
        <v>0</v>
      </c>
    </row>
    <row r="416" spans="2:10">
      <c r="B416" s="35" t="s">
        <v>14</v>
      </c>
      <c r="C416" s="42">
        <v>0</v>
      </c>
      <c r="D416" s="43"/>
      <c r="E416" s="41" t="s">
        <v>19</v>
      </c>
      <c r="F416" s="44">
        <f>דצמבר!I5</f>
        <v>0</v>
      </c>
      <c r="G416" s="49"/>
      <c r="H416" t="s">
        <v>104</v>
      </c>
      <c r="I416" s="48">
        <v>0</v>
      </c>
    </row>
    <row r="417" spans="2:10">
      <c r="B417" s="35" t="s">
        <v>28</v>
      </c>
      <c r="C417" s="42">
        <v>30</v>
      </c>
      <c r="D417" s="43" t="s">
        <v>89</v>
      </c>
      <c r="E417" s="41" t="s">
        <v>4</v>
      </c>
      <c r="F417" s="44">
        <f>דצמבר!I6</f>
        <v>0</v>
      </c>
      <c r="G417" s="49"/>
      <c r="H417" t="s">
        <v>15</v>
      </c>
      <c r="I417" s="48">
        <v>0</v>
      </c>
    </row>
    <row r="418" spans="2:10" ht="15" thickBot="1">
      <c r="B418" s="35" t="s">
        <v>86</v>
      </c>
      <c r="C418" s="42">
        <v>45</v>
      </c>
      <c r="D418" s="43" t="s">
        <v>89</v>
      </c>
      <c r="E418" s="69" t="s">
        <v>73</v>
      </c>
      <c r="F418" s="44">
        <f>דצמבר!I7</f>
        <v>0</v>
      </c>
      <c r="G418" s="49"/>
      <c r="H418" s="26" t="s">
        <v>26</v>
      </c>
      <c r="I418" s="48">
        <v>0</v>
      </c>
    </row>
    <row r="419" spans="2:10" ht="15.75" thickBot="1">
      <c r="B419" s="35" t="s">
        <v>13</v>
      </c>
      <c r="C419" s="42">
        <v>275</v>
      </c>
      <c r="D419" s="43" t="s">
        <v>89</v>
      </c>
      <c r="E419" s="41" t="s">
        <v>9</v>
      </c>
      <c r="F419" s="44">
        <f>דצמבר!I8</f>
        <v>0</v>
      </c>
      <c r="G419" s="49"/>
      <c r="H419" s="139" t="s">
        <v>29</v>
      </c>
      <c r="I419" s="140"/>
    </row>
    <row r="420" spans="2:10">
      <c r="B420" s="35" t="s">
        <v>58</v>
      </c>
      <c r="C420" s="42">
        <v>0</v>
      </c>
      <c r="D420" s="43"/>
      <c r="E420" s="41" t="s">
        <v>33</v>
      </c>
      <c r="F420" s="44">
        <f>דצמבר!I9</f>
        <v>0</v>
      </c>
      <c r="G420" s="49"/>
      <c r="H420" s="47" t="s">
        <v>23</v>
      </c>
      <c r="I420" s="53" t="s">
        <v>1</v>
      </c>
    </row>
    <row r="421" spans="2:10">
      <c r="B421" s="35" t="s">
        <v>105</v>
      </c>
      <c r="C421" s="42">
        <v>0</v>
      </c>
      <c r="D421" s="43"/>
      <c r="E421" s="41" t="s">
        <v>11</v>
      </c>
      <c r="F421" s="44">
        <f>דצמבר!I10</f>
        <v>0</v>
      </c>
      <c r="G421" s="49"/>
      <c r="H421" t="s">
        <v>16</v>
      </c>
      <c r="I421" s="48"/>
    </row>
    <row r="422" spans="2:10">
      <c r="B422" s="35" t="s">
        <v>76</v>
      </c>
      <c r="C422" s="42">
        <v>0</v>
      </c>
      <c r="D422" s="43"/>
      <c r="E422" s="41" t="s">
        <v>20</v>
      </c>
      <c r="F422" s="44">
        <f>דצמבר!I11</f>
        <v>0</v>
      </c>
      <c r="G422" s="49"/>
      <c r="H422" t="s">
        <v>43</v>
      </c>
      <c r="I422" s="48"/>
    </row>
    <row r="423" spans="2:10">
      <c r="B423" s="35" t="s">
        <v>107</v>
      </c>
      <c r="C423" s="42">
        <v>0</v>
      </c>
      <c r="D423" s="43"/>
      <c r="E423" s="41" t="s">
        <v>32</v>
      </c>
      <c r="F423" s="44">
        <f>דצמבר!I12</f>
        <v>0</v>
      </c>
      <c r="G423" s="49"/>
      <c r="H423" t="s">
        <v>44</v>
      </c>
      <c r="I423" s="48"/>
    </row>
    <row r="424" spans="2:10">
      <c r="B424" s="35" t="s">
        <v>27</v>
      </c>
      <c r="C424" s="42">
        <v>200</v>
      </c>
      <c r="D424" s="43"/>
      <c r="E424" s="41" t="s">
        <v>35</v>
      </c>
      <c r="F424" s="44">
        <f>דצמבר!I13</f>
        <v>0</v>
      </c>
      <c r="G424" s="49"/>
      <c r="H424" t="s">
        <v>5</v>
      </c>
      <c r="I424" s="48"/>
    </row>
    <row r="425" spans="2:10">
      <c r="B425" s="35" t="s">
        <v>108</v>
      </c>
      <c r="C425" s="42">
        <v>0</v>
      </c>
      <c r="D425" s="43"/>
      <c r="E425" s="41" t="s">
        <v>8</v>
      </c>
      <c r="F425" s="44">
        <f>דצמבר!I14</f>
        <v>0</v>
      </c>
      <c r="G425" s="49"/>
      <c r="H425" s="8" t="s">
        <v>50</v>
      </c>
      <c r="I425" s="48"/>
    </row>
    <row r="426" spans="2:10" ht="15.75" thickBot="1">
      <c r="B426" s="35" t="s">
        <v>109</v>
      </c>
      <c r="C426" s="42">
        <v>0</v>
      </c>
      <c r="D426" s="43"/>
      <c r="E426" s="41" t="s">
        <v>36</v>
      </c>
      <c r="F426" s="44">
        <f>דצמבר!I15</f>
        <v>0</v>
      </c>
      <c r="G426" s="49"/>
      <c r="H426" s="51" t="s">
        <v>31</v>
      </c>
      <c r="I426" s="52">
        <f>SUM(I415:I425)</f>
        <v>0</v>
      </c>
    </row>
    <row r="427" spans="2:10" ht="15" thickBot="1">
      <c r="B427" s="35" t="s">
        <v>90</v>
      </c>
      <c r="C427" s="42">
        <v>0</v>
      </c>
      <c r="D427" s="43" t="s">
        <v>106</v>
      </c>
      <c r="E427" s="41" t="s">
        <v>45</v>
      </c>
      <c r="F427" s="44">
        <f>דצמבר!I16</f>
        <v>0</v>
      </c>
      <c r="G427" s="49"/>
    </row>
    <row r="428" spans="2:10" ht="16.5" thickBot="1">
      <c r="B428" s="35" t="s">
        <v>24</v>
      </c>
      <c r="C428" s="42">
        <v>0</v>
      </c>
      <c r="D428" s="43"/>
      <c r="E428" s="41" t="s">
        <v>10</v>
      </c>
      <c r="F428" s="44">
        <f>דצמבר!I17</f>
        <v>0</v>
      </c>
      <c r="H428" s="151" t="s">
        <v>60</v>
      </c>
      <c r="I428" s="152"/>
      <c r="J428" s="26"/>
    </row>
    <row r="429" spans="2:10" ht="15">
      <c r="B429" s="35" t="s">
        <v>110</v>
      </c>
      <c r="C429" s="42">
        <v>0</v>
      </c>
      <c r="D429" s="43"/>
      <c r="E429" s="41" t="s">
        <v>6</v>
      </c>
      <c r="F429" s="44">
        <f>דצמבר!I18</f>
        <v>0</v>
      </c>
      <c r="H429" s="56" t="s">
        <v>61</v>
      </c>
      <c r="I429" s="57" t="s">
        <v>62</v>
      </c>
    </row>
    <row r="430" spans="2:10" ht="15.75" thickBot="1">
      <c r="B430" s="35" t="s">
        <v>12</v>
      </c>
      <c r="C430" s="42">
        <v>0</v>
      </c>
      <c r="D430" s="43"/>
      <c r="E430" s="41" t="s">
        <v>71</v>
      </c>
      <c r="F430" s="44">
        <f>דצמבר!I19</f>
        <v>0</v>
      </c>
      <c r="H430" s="54">
        <f>I393</f>
        <v>0</v>
      </c>
      <c r="I430" s="55"/>
    </row>
    <row r="431" spans="2:10" ht="15" thickBot="1">
      <c r="B431" s="35" t="s">
        <v>25</v>
      </c>
      <c r="C431" s="42">
        <v>3600</v>
      </c>
      <c r="D431" s="43"/>
      <c r="E431" s="41" t="s">
        <v>37</v>
      </c>
      <c r="F431" s="44">
        <f>דצמבר!I20</f>
        <v>0</v>
      </c>
      <c r="H431" s="66"/>
      <c r="I431" s="66"/>
      <c r="J431" s="25"/>
    </row>
    <row r="432" spans="2:10" ht="16.5" thickBot="1">
      <c r="B432" s="35"/>
      <c r="C432" s="42"/>
      <c r="D432" s="43"/>
      <c r="E432" s="41" t="s">
        <v>5</v>
      </c>
      <c r="F432" s="44">
        <f>דצמבר!I21</f>
        <v>0</v>
      </c>
      <c r="H432" s="64" t="s">
        <v>64</v>
      </c>
      <c r="I432" s="68" t="s">
        <v>31</v>
      </c>
      <c r="J432" s="65" t="s">
        <v>49</v>
      </c>
    </row>
    <row r="433" spans="2:10">
      <c r="B433" s="35"/>
      <c r="C433" s="42"/>
      <c r="D433" s="43"/>
      <c r="E433" s="41" t="s">
        <v>7</v>
      </c>
      <c r="F433" s="44">
        <f>דצמבר!I22</f>
        <v>0</v>
      </c>
      <c r="H433" s="123" t="s">
        <v>105</v>
      </c>
      <c r="I433" s="124">
        <f>J396</f>
        <v>0</v>
      </c>
      <c r="J433" s="121">
        <f>I433-C421</f>
        <v>0</v>
      </c>
    </row>
    <row r="434" spans="2:10">
      <c r="B434" s="35"/>
      <c r="C434" s="42"/>
      <c r="D434" s="43"/>
      <c r="E434" s="41" t="s">
        <v>34</v>
      </c>
      <c r="F434" s="44">
        <f>דצמבר!I23</f>
        <v>0</v>
      </c>
    </row>
    <row r="435" spans="2:10" ht="15" thickBot="1">
      <c r="B435" s="35"/>
      <c r="C435" s="42"/>
      <c r="D435" s="43"/>
      <c r="E435" s="41" t="s">
        <v>38</v>
      </c>
      <c r="F435" s="44">
        <f>דצמבר!I24</f>
        <v>0</v>
      </c>
      <c r="H435" s="13"/>
      <c r="I435" s="13"/>
    </row>
    <row r="436" spans="2:10" ht="16.5" thickBot="1">
      <c r="B436" s="35"/>
      <c r="C436" s="42"/>
      <c r="D436" s="43"/>
      <c r="E436" s="41" t="s">
        <v>39</v>
      </c>
      <c r="F436" s="44">
        <f>דצמבר!I25</f>
        <v>0</v>
      </c>
      <c r="H436" s="129" t="s">
        <v>63</v>
      </c>
      <c r="I436" s="130"/>
    </row>
    <row r="437" spans="2:10">
      <c r="B437" s="35"/>
      <c r="C437" s="42"/>
      <c r="D437" s="43"/>
      <c r="E437" s="41" t="s">
        <v>40</v>
      </c>
      <c r="F437" s="44">
        <f>דצמבר!I26</f>
        <v>0</v>
      </c>
      <c r="H437" s="58" t="s">
        <v>27</v>
      </c>
      <c r="I437" s="60">
        <f>I400+200</f>
        <v>7500</v>
      </c>
    </row>
    <row r="438" spans="2:10">
      <c r="B438" s="35"/>
      <c r="C438" s="42"/>
      <c r="D438" s="43"/>
      <c r="E438" s="41" t="s">
        <v>46</v>
      </c>
      <c r="F438" s="44">
        <f>דצמבר!I27</f>
        <v>0</v>
      </c>
      <c r="H438" s="46" t="s">
        <v>42</v>
      </c>
      <c r="I438" s="62">
        <f>I401</f>
        <v>1500</v>
      </c>
    </row>
    <row r="439" spans="2:10" ht="15" thickBot="1">
      <c r="B439" s="35"/>
      <c r="C439" s="42"/>
      <c r="D439" s="43"/>
      <c r="E439" s="41" t="s">
        <v>51</v>
      </c>
      <c r="F439" s="44">
        <f>דצמבר!I28</f>
        <v>0</v>
      </c>
      <c r="H439" s="59" t="s">
        <v>77</v>
      </c>
      <c r="I439" s="61">
        <f>I402+350</f>
        <v>4000</v>
      </c>
    </row>
    <row r="440" spans="2:10" ht="15" thickBot="1">
      <c r="B440" s="35"/>
      <c r="C440" s="42"/>
      <c r="D440" s="43"/>
      <c r="E440" s="41" t="s">
        <v>18</v>
      </c>
      <c r="F440" s="44">
        <f>דצמבר!I29</f>
        <v>0</v>
      </c>
    </row>
    <row r="441" spans="2:10" ht="15.75">
      <c r="B441" s="35"/>
      <c r="C441" s="42"/>
      <c r="D441" s="43"/>
      <c r="E441" s="41" t="s">
        <v>17</v>
      </c>
      <c r="F441" s="44">
        <f>דצמבר!I30</f>
        <v>0</v>
      </c>
      <c r="H441" s="153" t="s">
        <v>65</v>
      </c>
      <c r="I441" s="154"/>
    </row>
    <row r="442" spans="2:10" ht="15.75">
      <c r="B442" s="35"/>
      <c r="C442" s="42"/>
      <c r="D442" s="43"/>
      <c r="E442" s="69"/>
      <c r="F442" s="45"/>
      <c r="H442" s="70" t="s">
        <v>66</v>
      </c>
      <c r="I442" s="71" t="s">
        <v>67</v>
      </c>
    </row>
    <row r="443" spans="2:10" ht="15" thickBot="1">
      <c r="B443" s="146">
        <f>SUM(C415:C433)</f>
        <v>4150</v>
      </c>
      <c r="C443" s="147"/>
      <c r="D443" s="148"/>
      <c r="E443" s="149">
        <f>SUM(F415:F442)</f>
        <v>0</v>
      </c>
      <c r="F443" s="150"/>
      <c r="H443" s="74">
        <f>I426</f>
        <v>0</v>
      </c>
      <c r="I443" s="75">
        <f>C444</f>
        <v>4150</v>
      </c>
      <c r="J443" s="77">
        <f>H443/I443</f>
        <v>0</v>
      </c>
    </row>
    <row r="444" spans="2:10" ht="16.5" thickBot="1">
      <c r="B444" s="63" t="s">
        <v>31</v>
      </c>
      <c r="C444" s="143">
        <f>B443+E443</f>
        <v>4150</v>
      </c>
      <c r="D444" s="144"/>
      <c r="E444" s="144"/>
      <c r="F444" s="145"/>
      <c r="H444" s="72" t="s">
        <v>31</v>
      </c>
      <c r="I444" s="73">
        <f>H443-I443</f>
        <v>-4150</v>
      </c>
    </row>
    <row r="445" spans="2:10">
      <c r="E445" s="80"/>
      <c r="F445" s="82"/>
      <c r="H445" s="79"/>
      <c r="I445" s="78">
        <f>H443</f>
        <v>0</v>
      </c>
    </row>
    <row r="446" spans="2:10">
      <c r="E446" s="80"/>
      <c r="F446" s="82"/>
    </row>
  </sheetData>
  <sortState ref="B415:D435">
    <sortCondition ref="B415"/>
  </sortState>
  <mergeCells count="121">
    <mergeCell ref="H441:I441"/>
    <mergeCell ref="B443:D443"/>
    <mergeCell ref="E443:F443"/>
    <mergeCell ref="C444:F444"/>
    <mergeCell ref="H145:I145"/>
    <mergeCell ref="B147:D147"/>
    <mergeCell ref="E147:F147"/>
    <mergeCell ref="C148:F148"/>
    <mergeCell ref="B153:I153"/>
    <mergeCell ref="B154:D154"/>
    <mergeCell ref="E154:F154"/>
    <mergeCell ref="H154:I154"/>
    <mergeCell ref="B376:D376"/>
    <mergeCell ref="E376:F376"/>
    <mergeCell ref="H376:I376"/>
    <mergeCell ref="H293:I293"/>
    <mergeCell ref="B295:D295"/>
    <mergeCell ref="E295:F295"/>
    <mergeCell ref="C296:F296"/>
    <mergeCell ref="B301:I301"/>
    <mergeCell ref="B302:D302"/>
    <mergeCell ref="E302:F302"/>
    <mergeCell ref="H330:I330"/>
    <mergeCell ref="B332:D332"/>
    <mergeCell ref="H339:I339"/>
    <mergeCell ref="H345:I345"/>
    <mergeCell ref="H354:I354"/>
    <mergeCell ref="H367:I367"/>
    <mergeCell ref="B369:D369"/>
    <mergeCell ref="E369:F369"/>
    <mergeCell ref="H419:I419"/>
    <mergeCell ref="H428:I428"/>
    <mergeCell ref="H404:I404"/>
    <mergeCell ref="B406:D406"/>
    <mergeCell ref="E406:F406"/>
    <mergeCell ref="C407:F407"/>
    <mergeCell ref="B412:I412"/>
    <mergeCell ref="B413:D413"/>
    <mergeCell ref="E413:F413"/>
    <mergeCell ref="H413:I413"/>
    <mergeCell ref="C370:F370"/>
    <mergeCell ref="B375:I375"/>
    <mergeCell ref="H382:I382"/>
    <mergeCell ref="H391:I391"/>
    <mergeCell ref="H280:I280"/>
    <mergeCell ref="H234:I234"/>
    <mergeCell ref="H243:I243"/>
    <mergeCell ref="E332:F332"/>
    <mergeCell ref="C333:F333"/>
    <mergeCell ref="B258:D258"/>
    <mergeCell ref="E258:F258"/>
    <mergeCell ref="C259:F259"/>
    <mergeCell ref="B264:I264"/>
    <mergeCell ref="B265:D265"/>
    <mergeCell ref="E265:F265"/>
    <mergeCell ref="H265:I265"/>
    <mergeCell ref="H271:I271"/>
    <mergeCell ref="H302:I302"/>
    <mergeCell ref="B338:I338"/>
    <mergeCell ref="B339:D339"/>
    <mergeCell ref="E339:F339"/>
    <mergeCell ref="H182:I182"/>
    <mergeCell ref="B184:D184"/>
    <mergeCell ref="E184:F184"/>
    <mergeCell ref="C185:F185"/>
    <mergeCell ref="B190:I190"/>
    <mergeCell ref="B191:D191"/>
    <mergeCell ref="E191:F191"/>
    <mergeCell ref="H191:I191"/>
    <mergeCell ref="H219:I219"/>
    <mergeCell ref="B221:D221"/>
    <mergeCell ref="E221:F221"/>
    <mergeCell ref="C222:F222"/>
    <mergeCell ref="B227:I227"/>
    <mergeCell ref="B228:D228"/>
    <mergeCell ref="E228:F228"/>
    <mergeCell ref="H228:I228"/>
    <mergeCell ref="H197:I197"/>
    <mergeCell ref="H206:I206"/>
    <mergeCell ref="H308:I308"/>
    <mergeCell ref="H317:I317"/>
    <mergeCell ref="H256:I256"/>
    <mergeCell ref="H160:I160"/>
    <mergeCell ref="H169:I169"/>
    <mergeCell ref="B110:D110"/>
    <mergeCell ref="E110:F110"/>
    <mergeCell ref="C111:F111"/>
    <mergeCell ref="B116:I116"/>
    <mergeCell ref="B117:D117"/>
    <mergeCell ref="E117:F117"/>
    <mergeCell ref="H117:I117"/>
    <mergeCell ref="H123:I123"/>
    <mergeCell ref="H132:I132"/>
    <mergeCell ref="H108:I108"/>
    <mergeCell ref="H49:I49"/>
    <mergeCell ref="H58:I58"/>
    <mergeCell ref="H71:I71"/>
    <mergeCell ref="B80:D80"/>
    <mergeCell ref="E80:F80"/>
    <mergeCell ref="H80:I80"/>
    <mergeCell ref="H86:I86"/>
    <mergeCell ref="H95:I95"/>
    <mergeCell ref="B73:D73"/>
    <mergeCell ref="E73:F73"/>
    <mergeCell ref="C74:F74"/>
    <mergeCell ref="B42:I42"/>
    <mergeCell ref="B43:D43"/>
    <mergeCell ref="E43:F43"/>
    <mergeCell ref="H43:I43"/>
    <mergeCell ref="B79:I79"/>
    <mergeCell ref="A1:I1"/>
    <mergeCell ref="C37:F37"/>
    <mergeCell ref="B36:D36"/>
    <mergeCell ref="E36:F36"/>
    <mergeCell ref="B5:I5"/>
    <mergeCell ref="B6:D6"/>
    <mergeCell ref="E6:F6"/>
    <mergeCell ref="H6:I6"/>
    <mergeCell ref="H12:I12"/>
    <mergeCell ref="H21:I21"/>
    <mergeCell ref="H34:I34"/>
  </mergeCells>
  <conditionalFormatting sqref="H171:I171 H208:I208 H245:I245 H282:I282 H319:I319 H356:I356 H393:I393 H430:I430 H23:I23 H60:I60 H97:I97 H134:I134">
    <cfRule type="cellIs" dxfId="74" priority="202" operator="greaterThan">
      <formula>0</formula>
    </cfRule>
    <cfRule type="cellIs" dxfId="73" priority="203" operator="lessThan">
      <formula>0</formula>
    </cfRule>
  </conditionalFormatting>
  <conditionalFormatting sqref="I74">
    <cfRule type="cellIs" dxfId="72" priority="104" operator="equal">
      <formula>0</formula>
    </cfRule>
    <cfRule type="cellIs" dxfId="71" priority="105" operator="lessThan">
      <formula>0</formula>
    </cfRule>
    <cfRule type="cellIs" dxfId="70" priority="106" operator="lessThan">
      <formula>$H$73</formula>
    </cfRule>
  </conditionalFormatting>
  <conditionalFormatting sqref="I111">
    <cfRule type="cellIs" dxfId="69" priority="97" operator="equal">
      <formula>0</formula>
    </cfRule>
    <cfRule type="cellIs" dxfId="68" priority="98" operator="lessThan">
      <formula>0</formula>
    </cfRule>
    <cfRule type="cellIs" dxfId="67" priority="99" operator="lessThan">
      <formula>$H$110</formula>
    </cfRule>
  </conditionalFormatting>
  <conditionalFormatting sqref="I148">
    <cfRule type="cellIs" dxfId="66" priority="90" operator="equal">
      <formula>0</formula>
    </cfRule>
    <cfRule type="cellIs" dxfId="65" priority="91" operator="lessThan">
      <formula>0</formula>
    </cfRule>
    <cfRule type="cellIs" dxfId="64" priority="92" operator="lessThan">
      <formula>$H$147</formula>
    </cfRule>
  </conditionalFormatting>
  <conditionalFormatting sqref="I185">
    <cfRule type="cellIs" dxfId="63" priority="83" operator="equal">
      <formula>0</formula>
    </cfRule>
    <cfRule type="cellIs" dxfId="62" priority="84" operator="lessThan">
      <formula>0</formula>
    </cfRule>
    <cfRule type="cellIs" dxfId="61" priority="85" operator="lessThan">
      <formula>$H$184</formula>
    </cfRule>
  </conditionalFormatting>
  <conditionalFormatting sqref="I222">
    <cfRule type="cellIs" dxfId="60" priority="76" operator="equal">
      <formula>0</formula>
    </cfRule>
    <cfRule type="cellIs" dxfId="59" priority="77" operator="lessThan">
      <formula>0</formula>
    </cfRule>
    <cfRule type="cellIs" dxfId="58" priority="78" operator="lessThan">
      <formula>$H$221</formula>
    </cfRule>
  </conditionalFormatting>
  <conditionalFormatting sqref="I259">
    <cfRule type="cellIs" dxfId="57" priority="62" operator="equal">
      <formula>0</formula>
    </cfRule>
    <cfRule type="cellIs" dxfId="56" priority="63" operator="lessThan">
      <formula>0</formula>
    </cfRule>
    <cfRule type="cellIs" dxfId="55" priority="64" operator="lessThan">
      <formula>$H$258</formula>
    </cfRule>
  </conditionalFormatting>
  <conditionalFormatting sqref="I296">
    <cfRule type="cellIs" dxfId="54" priority="55" operator="equal">
      <formula>0</formula>
    </cfRule>
    <cfRule type="cellIs" dxfId="53" priority="56" operator="lessThan">
      <formula>0</formula>
    </cfRule>
    <cfRule type="cellIs" dxfId="52" priority="57" operator="lessThan">
      <formula>$H$295</formula>
    </cfRule>
  </conditionalFormatting>
  <conditionalFormatting sqref="I333">
    <cfRule type="cellIs" dxfId="51" priority="48" operator="equal">
      <formula>0</formula>
    </cfRule>
    <cfRule type="cellIs" dxfId="50" priority="49" operator="lessThan">
      <formula>0</formula>
    </cfRule>
    <cfRule type="cellIs" dxfId="49" priority="50" operator="lessThan">
      <formula>$H$332</formula>
    </cfRule>
  </conditionalFormatting>
  <conditionalFormatting sqref="I370">
    <cfRule type="cellIs" dxfId="48" priority="41" operator="equal">
      <formula>0</formula>
    </cfRule>
    <cfRule type="cellIs" dxfId="47" priority="42" operator="lessThan">
      <formula>0</formula>
    </cfRule>
    <cfRule type="cellIs" dxfId="46" priority="43" operator="lessThan">
      <formula>$H$369</formula>
    </cfRule>
  </conditionalFormatting>
  <conditionalFormatting sqref="I407">
    <cfRule type="cellIs" dxfId="45" priority="34" operator="equal">
      <formula>0</formula>
    </cfRule>
    <cfRule type="cellIs" dxfId="44" priority="35" operator="lessThan">
      <formula>0</formula>
    </cfRule>
    <cfRule type="cellIs" dxfId="43" priority="36" operator="lessThan">
      <formula>$H$406</formula>
    </cfRule>
  </conditionalFormatting>
  <conditionalFormatting sqref="I444">
    <cfRule type="cellIs" dxfId="42" priority="27" operator="equal">
      <formula>0</formula>
    </cfRule>
    <cfRule type="cellIs" dxfId="41" priority="28" operator="lessThan">
      <formula>0</formula>
    </cfRule>
    <cfRule type="cellIs" dxfId="40" priority="29" operator="lessThan">
      <formula>$H$443</formula>
    </cfRule>
  </conditionalFormatting>
  <conditionalFormatting sqref="I37">
    <cfRule type="cellIs" dxfId="39" priority="13" operator="equal">
      <formula>0</formula>
    </cfRule>
    <cfRule type="cellIs" dxfId="38" priority="15" operator="lessThan">
      <formula>0</formula>
    </cfRule>
    <cfRule type="cellIs" dxfId="37" priority="16" operator="lessThan">
      <formula>$H$36</formula>
    </cfRule>
  </conditionalFormatting>
  <conditionalFormatting sqref="H23:I23">
    <cfRule type="cellIs" dxfId="36" priority="7" operator="greaterThan">
      <formula>0</formula>
    </cfRule>
    <cfRule type="cellIs" dxfId="35" priority="8" operator="lessThan">
      <formula>0</formula>
    </cfRule>
  </conditionalFormatting>
  <conditionalFormatting sqref="I37">
    <cfRule type="cellIs" dxfId="34" priority="1" operator="equal">
      <formula>0</formula>
    </cfRule>
    <cfRule type="cellIs" dxfId="33" priority="2" operator="lessThan">
      <formula>0</formula>
    </cfRule>
    <cfRule type="cellIs" dxfId="32" priority="3" operator="lessThan">
      <formula>$H$36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85FFBC"/>
  </sheetPr>
  <dimension ref="A1:L111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style="93" customWidth="1"/>
    <col min="2" max="2" width="12.375" customWidth="1"/>
    <col min="3" max="3" width="11.375" style="9" customWidth="1"/>
    <col min="4" max="4" width="12.375" customWidth="1"/>
    <col min="5" max="5" width="12.75" customWidth="1"/>
    <col min="6" max="6" width="6.875" customWidth="1"/>
    <col min="7" max="7" width="21.375" bestFit="1" customWidth="1"/>
    <col min="8" max="8" width="11.125" bestFit="1" customWidth="1"/>
    <col min="9" max="9" width="9.625" bestFit="1" customWidth="1"/>
    <col min="11" max="11" width="10.125" customWidth="1"/>
  </cols>
  <sheetData>
    <row r="1" spans="1:12" ht="16.5" customHeight="1" thickBot="1">
      <c r="F1" s="24"/>
    </row>
    <row r="2" spans="1:12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K2" s="26"/>
      <c r="L2" s="24"/>
    </row>
    <row r="3" spans="1:12" ht="16.5" thickBot="1">
      <c r="A3" s="94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L3" s="80"/>
    </row>
    <row r="4" spans="1:12">
      <c r="A4" s="102"/>
      <c r="B4" s="117"/>
      <c r="D4" s="117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2">
      <c r="A5" s="117"/>
      <c r="C5" s="30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L5" s="80"/>
    </row>
    <row r="6" spans="1:12">
      <c r="A6" s="117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L6" s="80"/>
    </row>
    <row r="7" spans="1:12">
      <c r="A7" s="117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L7" s="80"/>
    </row>
    <row r="8" spans="1:12">
      <c r="A8" s="117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L8" s="80"/>
    </row>
    <row r="9" spans="1:12">
      <c r="A9" s="117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L9" s="80"/>
    </row>
    <row r="10" spans="1:12">
      <c r="A10" s="117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L10" s="80"/>
    </row>
    <row r="11" spans="1:12">
      <c r="A11" s="117"/>
      <c r="C11" s="30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L11" s="80"/>
    </row>
    <row r="12" spans="1:12">
      <c r="A12" s="117"/>
      <c r="C12" s="30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L12" s="80"/>
    </row>
    <row r="13" spans="1:12">
      <c r="A13" s="117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L13" s="80"/>
    </row>
    <row r="14" spans="1:12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L14" s="80"/>
    </row>
    <row r="15" spans="1:12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L15" s="80"/>
    </row>
    <row r="16" spans="1:12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L16" s="80"/>
    </row>
    <row r="17" spans="1:12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L17" s="80"/>
    </row>
    <row r="18" spans="1:12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L18" s="80"/>
    </row>
    <row r="19" spans="1:12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L19" s="80"/>
    </row>
    <row r="20" spans="1:12">
      <c r="A20" s="29"/>
      <c r="B20" s="117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L20" s="80"/>
    </row>
    <row r="21" spans="1:12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L21" s="80"/>
    </row>
    <row r="22" spans="1:12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L22" s="80"/>
    </row>
    <row r="23" spans="1:12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L23" s="80"/>
    </row>
    <row r="24" spans="1:12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L24" s="80"/>
    </row>
    <row r="25" spans="1:12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L25" s="80"/>
    </row>
    <row r="26" spans="1:12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L26" s="80"/>
    </row>
    <row r="27" spans="1:12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L27" s="80"/>
    </row>
    <row r="28" spans="1:12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L28" s="80"/>
    </row>
    <row r="29" spans="1:12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L29" s="80"/>
    </row>
    <row r="30" spans="1:12">
      <c r="A30" s="83"/>
      <c r="B30" s="95"/>
      <c r="C30" s="84"/>
      <c r="D30" s="95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L30" s="80"/>
    </row>
    <row r="31" spans="1:12">
      <c r="A31" s="29"/>
      <c r="B31" s="83"/>
      <c r="C31" s="86"/>
      <c r="D31" s="83"/>
      <c r="E31" s="21"/>
      <c r="F31" s="21"/>
      <c r="G31" s="23" t="s">
        <v>68</v>
      </c>
      <c r="H31" s="23"/>
      <c r="I31" s="23"/>
      <c r="J31" s="22"/>
      <c r="L31" s="80"/>
    </row>
    <row r="32" spans="1:12" ht="15.75" thickBot="1">
      <c r="A32" s="29"/>
      <c r="B32" s="76"/>
      <c r="D32" s="76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K32" s="24"/>
    </row>
    <row r="33" spans="1:12">
      <c r="A33" s="117"/>
      <c r="B33" s="117"/>
      <c r="C33" s="84"/>
      <c r="D33" s="117"/>
      <c r="E33" s="21"/>
      <c r="J33" s="79"/>
      <c r="K33" s="24"/>
      <c r="L33" s="24"/>
    </row>
    <row r="34" spans="1:12">
      <c r="B34" s="76"/>
      <c r="D34" s="76"/>
      <c r="E34" s="21"/>
      <c r="H34" s="80"/>
      <c r="I34" s="81"/>
      <c r="K34" s="24"/>
    </row>
    <row r="35" spans="1:12">
      <c r="B35" s="92"/>
      <c r="C35" s="84"/>
      <c r="D35" s="92"/>
      <c r="E35" s="21"/>
      <c r="H35" s="80"/>
      <c r="I35" s="81"/>
    </row>
    <row r="36" spans="1:12">
      <c r="B36" s="92"/>
      <c r="C36" s="84"/>
      <c r="D36" s="92"/>
      <c r="E36" s="21"/>
      <c r="H36" s="80"/>
      <c r="I36" s="81"/>
    </row>
    <row r="37" spans="1:12">
      <c r="A37" s="76"/>
      <c r="B37" s="92"/>
      <c r="D37" s="92"/>
      <c r="E37" s="21"/>
    </row>
    <row r="38" spans="1:12">
      <c r="B38" s="92"/>
      <c r="D38" s="92"/>
      <c r="E38" s="21"/>
    </row>
    <row r="39" spans="1:12">
      <c r="A39" s="76"/>
      <c r="B39" s="92"/>
      <c r="D39" s="92"/>
      <c r="E39" s="21"/>
    </row>
    <row r="40" spans="1:12">
      <c r="B40" s="92"/>
      <c r="D40" s="92"/>
      <c r="E40" s="21"/>
    </row>
    <row r="41" spans="1:12">
      <c r="A41" s="76"/>
      <c r="B41" s="92"/>
      <c r="D41" s="92"/>
      <c r="E41" s="21"/>
    </row>
    <row r="42" spans="1:12">
      <c r="A42" s="29"/>
      <c r="B42" s="95"/>
      <c r="C42" s="84"/>
      <c r="D42" s="95"/>
      <c r="E42" s="21"/>
    </row>
    <row r="43" spans="1:12">
      <c r="A43" s="76"/>
      <c r="B43" s="92"/>
      <c r="D43" s="92"/>
      <c r="E43" s="21"/>
    </row>
    <row r="44" spans="1:12">
      <c r="B44" s="95"/>
      <c r="D44" s="95"/>
      <c r="E44" s="21"/>
    </row>
    <row r="45" spans="1:12">
      <c r="B45" s="92"/>
      <c r="D45" s="92"/>
      <c r="E45" s="21"/>
    </row>
    <row r="46" spans="1:12">
      <c r="A46" s="83"/>
      <c r="B46" s="92"/>
      <c r="C46" s="84"/>
      <c r="D46" s="92"/>
      <c r="E46" s="21"/>
    </row>
    <row r="47" spans="1:12">
      <c r="B47" s="92"/>
      <c r="D47" s="92"/>
      <c r="E47" s="21"/>
    </row>
    <row r="48" spans="1:12">
      <c r="A48" s="76"/>
      <c r="B48" s="92"/>
      <c r="D48" s="92"/>
      <c r="E48" s="21"/>
    </row>
    <row r="49" spans="1:6">
      <c r="A49" s="76"/>
      <c r="B49" s="92"/>
      <c r="D49" s="92"/>
      <c r="E49" s="21"/>
    </row>
    <row r="50" spans="1:6">
      <c r="A50" s="76"/>
      <c r="B50" s="96"/>
      <c r="D50" s="96"/>
      <c r="E50" s="21"/>
      <c r="F50" s="76"/>
    </row>
    <row r="51" spans="1:6">
      <c r="A51" s="76"/>
      <c r="B51" s="96"/>
      <c r="D51" s="96"/>
      <c r="E51" s="21"/>
    </row>
    <row r="52" spans="1:6">
      <c r="A52" s="76"/>
      <c r="B52" s="96"/>
      <c r="D52" s="96"/>
      <c r="E52" s="21"/>
    </row>
    <row r="53" spans="1:6">
      <c r="A53" s="76"/>
      <c r="B53" s="96"/>
      <c r="D53" s="96"/>
      <c r="E53" s="21"/>
    </row>
    <row r="54" spans="1:6">
      <c r="A54" s="76"/>
      <c r="B54" s="96"/>
      <c r="D54" s="92"/>
      <c r="E54" s="21"/>
    </row>
    <row r="55" spans="1:6">
      <c r="A55" s="76"/>
      <c r="B55" s="92"/>
      <c r="D55" s="92"/>
      <c r="E55" s="21"/>
    </row>
    <row r="56" spans="1:6">
      <c r="A56" s="76"/>
      <c r="B56" s="92"/>
      <c r="D56" s="92"/>
      <c r="E56" s="21"/>
    </row>
    <row r="57" spans="1:6">
      <c r="A57" s="76"/>
      <c r="B57" s="92"/>
      <c r="D57" s="92"/>
      <c r="E57" s="21"/>
    </row>
    <row r="58" spans="1:6">
      <c r="A58" s="76"/>
      <c r="B58" s="92"/>
      <c r="D58" s="92"/>
      <c r="E58" s="21"/>
    </row>
    <row r="59" spans="1:6">
      <c r="A59" s="76"/>
      <c r="B59" s="98"/>
      <c r="D59" s="98"/>
      <c r="E59" s="21"/>
    </row>
    <row r="60" spans="1:6">
      <c r="A60" s="76"/>
      <c r="B60" s="92"/>
      <c r="D60" s="92"/>
      <c r="E60" s="21"/>
    </row>
    <row r="61" spans="1:6">
      <c r="A61" s="76"/>
      <c r="B61" s="92"/>
      <c r="D61" s="92"/>
      <c r="E61" s="21"/>
    </row>
    <row r="62" spans="1:6">
      <c r="A62" s="76"/>
      <c r="B62" s="92"/>
      <c r="D62" s="92"/>
      <c r="E62" s="21"/>
    </row>
    <row r="63" spans="1:6">
      <c r="A63" s="76"/>
      <c r="B63" s="92"/>
      <c r="D63" s="92"/>
      <c r="E63" s="21"/>
    </row>
    <row r="64" spans="1:6">
      <c r="A64" s="76"/>
      <c r="B64" s="92"/>
      <c r="D64" s="92"/>
      <c r="E64" s="21"/>
    </row>
    <row r="65" spans="1:5">
      <c r="A65" s="76"/>
      <c r="B65" s="92"/>
      <c r="D65" s="92"/>
      <c r="E65" s="21"/>
    </row>
    <row r="66" spans="1:5">
      <c r="A66" s="76"/>
      <c r="B66" s="92"/>
      <c r="D66" s="92"/>
      <c r="E66" s="21"/>
    </row>
    <row r="67" spans="1:5">
      <c r="A67" s="76"/>
      <c r="B67" s="92"/>
      <c r="D67" s="92"/>
      <c r="E67" s="21"/>
    </row>
    <row r="68" spans="1:5">
      <c r="A68" s="76"/>
      <c r="B68" s="92"/>
      <c r="D68" s="92"/>
      <c r="E68" s="21"/>
    </row>
    <row r="69" spans="1:5">
      <c r="A69" s="76"/>
      <c r="B69" s="92"/>
      <c r="D69" s="92"/>
      <c r="E69" s="21"/>
    </row>
    <row r="70" spans="1:5">
      <c r="A70" s="76"/>
      <c r="B70" s="92"/>
      <c r="D70" s="92"/>
      <c r="E70" s="21"/>
    </row>
    <row r="71" spans="1:5">
      <c r="A71" s="76"/>
      <c r="B71" s="92"/>
      <c r="D71" s="92"/>
      <c r="E71" s="21"/>
    </row>
    <row r="72" spans="1:5">
      <c r="A72" s="76"/>
      <c r="B72" s="92"/>
      <c r="D72" s="92"/>
      <c r="E72" s="21"/>
    </row>
    <row r="73" spans="1:5">
      <c r="A73" s="76"/>
      <c r="B73" s="99"/>
      <c r="D73" s="99"/>
      <c r="E73" s="21"/>
    </row>
    <row r="74" spans="1:5">
      <c r="A74" s="76"/>
      <c r="B74" s="92"/>
      <c r="D74" s="92"/>
      <c r="E74" s="21"/>
    </row>
    <row r="75" spans="1:5">
      <c r="A75" s="76"/>
      <c r="B75" s="100"/>
      <c r="D75" s="100"/>
      <c r="E75" s="21"/>
    </row>
    <row r="76" spans="1:5">
      <c r="A76" s="76"/>
      <c r="B76" s="92"/>
      <c r="D76" s="92"/>
      <c r="E76" s="21"/>
    </row>
    <row r="77" spans="1:5">
      <c r="A77" s="76"/>
      <c r="B77" s="92"/>
      <c r="D77" s="92"/>
      <c r="E77" s="21"/>
    </row>
    <row r="78" spans="1:5">
      <c r="A78" s="76"/>
      <c r="B78" s="92"/>
      <c r="D78" s="92"/>
      <c r="E78" s="21"/>
    </row>
    <row r="79" spans="1:5">
      <c r="A79" s="76"/>
      <c r="B79" s="92"/>
      <c r="D79" s="92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92"/>
      <c r="D85" s="92"/>
      <c r="E85" s="21"/>
    </row>
    <row r="86" spans="1:5">
      <c r="A86" s="76"/>
      <c r="B86" s="100"/>
      <c r="D86" s="100"/>
      <c r="E86" s="21"/>
    </row>
    <row r="87" spans="1:5">
      <c r="A87" s="76"/>
      <c r="B87" s="92"/>
      <c r="D87" s="92"/>
      <c r="E87" s="21"/>
    </row>
    <row r="88" spans="1:5">
      <c r="A88" s="76"/>
      <c r="B88" s="92"/>
      <c r="D88" s="92"/>
      <c r="E88" s="21"/>
    </row>
    <row r="89" spans="1:5">
      <c r="A89" s="76"/>
      <c r="B89" s="92"/>
      <c r="D89" s="92"/>
      <c r="E89" s="21"/>
    </row>
    <row r="90" spans="1:5">
      <c r="B90" s="92"/>
      <c r="D90" s="92"/>
      <c r="E90" s="21"/>
    </row>
    <row r="91" spans="1:5">
      <c r="A91" s="101"/>
      <c r="B91" s="101"/>
      <c r="D91" s="101"/>
      <c r="E91" s="21"/>
    </row>
    <row r="92" spans="1:5">
      <c r="A92" s="101"/>
      <c r="B92" s="101"/>
      <c r="D92" s="101"/>
      <c r="E92" s="21"/>
    </row>
    <row r="93" spans="1:5">
      <c r="A93" s="76"/>
      <c r="B93" s="92"/>
      <c r="D93" s="92"/>
      <c r="E93" s="21"/>
    </row>
    <row r="94" spans="1:5">
      <c r="A94" s="101"/>
      <c r="B94" s="101"/>
      <c r="D94" s="101"/>
      <c r="E94" s="21"/>
    </row>
    <row r="95" spans="1:5">
      <c r="A95" s="101"/>
      <c r="B95" s="101"/>
      <c r="D95" s="101"/>
      <c r="E95" s="21"/>
    </row>
    <row r="96" spans="1:5">
      <c r="A96" s="101"/>
      <c r="B96" s="101"/>
      <c r="D96" s="101"/>
      <c r="E96" s="21"/>
    </row>
    <row r="97" spans="1:5">
      <c r="A97" s="101"/>
      <c r="B97" s="101"/>
      <c r="D97" s="101"/>
      <c r="E97" s="21"/>
    </row>
    <row r="98" spans="1:5">
      <c r="A98" s="101"/>
      <c r="B98" s="101"/>
      <c r="D98" s="101"/>
      <c r="E98" s="21"/>
    </row>
    <row r="99" spans="1:5">
      <c r="A99" s="76"/>
      <c r="B99" s="101"/>
      <c r="D99" s="101"/>
      <c r="E99" s="21"/>
    </row>
    <row r="100" spans="1:5">
      <c r="A100" s="76"/>
      <c r="B100" s="101"/>
      <c r="D100" s="101"/>
      <c r="E100" s="21"/>
    </row>
    <row r="101" spans="1:5">
      <c r="A101" s="76"/>
      <c r="B101" s="101"/>
      <c r="D101" s="101"/>
      <c r="E101" s="21"/>
    </row>
    <row r="102" spans="1:5">
      <c r="A102" s="101"/>
      <c r="B102" s="101"/>
      <c r="D102" s="101"/>
      <c r="E102" s="21"/>
    </row>
    <row r="103" spans="1:5">
      <c r="A103" s="101"/>
      <c r="B103" s="101"/>
      <c r="D103" s="101"/>
      <c r="E103" s="21"/>
    </row>
    <row r="104" spans="1:5">
      <c r="A104" s="101"/>
      <c r="B104" s="101"/>
      <c r="D104" s="101"/>
      <c r="E104" s="21"/>
    </row>
    <row r="105" spans="1:5">
      <c r="A105" s="101"/>
      <c r="B105" s="101"/>
      <c r="D105" s="101"/>
      <c r="E105" s="21"/>
    </row>
    <row r="106" spans="1:5">
      <c r="A106" s="101"/>
      <c r="B106" s="101"/>
      <c r="D106" s="101"/>
      <c r="E106" s="76"/>
    </row>
    <row r="107" spans="1:5">
      <c r="A107" s="101"/>
      <c r="B107" s="101"/>
      <c r="D107" s="101"/>
      <c r="E107" s="76"/>
    </row>
    <row r="108" spans="1:5">
      <c r="A108" s="101"/>
      <c r="B108" s="101"/>
      <c r="D108" s="101"/>
      <c r="E108" s="76"/>
    </row>
    <row r="109" spans="1:5">
      <c r="A109" s="101"/>
      <c r="D109" s="101"/>
      <c r="E109" s="76"/>
    </row>
    <row r="110" spans="1:5">
      <c r="A110" s="101"/>
      <c r="B110" s="101"/>
      <c r="D110" s="101"/>
      <c r="E110" s="76"/>
    </row>
    <row r="111" spans="1:5">
      <c r="A111" s="101"/>
    </row>
  </sheetData>
  <autoFilter ref="A3:E111">
    <sortState ref="A4:E111">
      <sortCondition ref="A3:A111"/>
    </sortState>
  </autoFilter>
  <sortState ref="A4:E33">
    <sortCondition ref="A4"/>
  </sortState>
  <mergeCells count="2">
    <mergeCell ref="A2:E2"/>
    <mergeCell ref="G2:J2"/>
  </mergeCells>
  <conditionalFormatting sqref="J4:J30">
    <cfRule type="cellIs" dxfId="31" priority="1" operator="greaterThan">
      <formula>0</formula>
    </cfRule>
    <cfRule type="cellIs" dxfId="30" priority="2" operator="lessThan">
      <formula>0</formula>
    </cfRule>
  </conditionalFormatting>
  <dataValidations count="1">
    <dataValidation type="list" allowBlank="1" showInputMessage="1" showErrorMessage="1" sqref="I8 D1:D1048576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M127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style="101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7.25" customWidth="1"/>
    <col min="7" max="7" width="21.25" customWidth="1"/>
    <col min="8" max="8" width="10.375" customWidth="1"/>
    <col min="9" max="9" width="11.125" bestFit="1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24"/>
    </row>
    <row r="3" spans="1:13" ht="16.5" thickBot="1">
      <c r="A3" s="94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80"/>
    </row>
    <row r="4" spans="1:13">
      <c r="A4" s="117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117"/>
      <c r="B5" s="117"/>
      <c r="D5" s="117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M5" s="80"/>
    </row>
    <row r="6" spans="1:13">
      <c r="A6" s="117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M6" s="80"/>
    </row>
    <row r="7" spans="1:13">
      <c r="A7" s="83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M7" s="80"/>
    </row>
    <row r="8" spans="1:13">
      <c r="A8" s="76"/>
      <c r="B8" s="117"/>
      <c r="C8" s="30"/>
      <c r="D8" s="117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M8" s="80"/>
    </row>
    <row r="9" spans="1:13"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M9" s="80"/>
    </row>
    <row r="10" spans="1:13"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M10" s="80"/>
    </row>
    <row r="11" spans="1:13"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M11" s="80"/>
    </row>
    <row r="12" spans="1:13">
      <c r="A12" s="83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M12" s="80"/>
    </row>
    <row r="13" spans="1:13">
      <c r="A13" s="29"/>
      <c r="B13" s="117"/>
      <c r="C13" s="84"/>
      <c r="D13" s="117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M13" s="80"/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M14" s="80"/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M15" s="80"/>
    </row>
    <row r="16" spans="1:13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M16" s="80"/>
    </row>
    <row r="17" spans="1:13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M17" s="80"/>
    </row>
    <row r="18" spans="1:13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M18" s="80"/>
    </row>
    <row r="19" spans="1:13">
      <c r="A19" s="29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M19" s="80"/>
    </row>
    <row r="20" spans="1:13">
      <c r="A20" s="29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M20" s="80"/>
    </row>
    <row r="21" spans="1:13"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M21" s="80"/>
    </row>
    <row r="22" spans="1:13">
      <c r="A22" s="83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M22" s="80"/>
    </row>
    <row r="23" spans="1:13"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M23" s="80"/>
    </row>
    <row r="24" spans="1:13"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M24" s="80"/>
    </row>
    <row r="25" spans="1:13"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M25" s="80"/>
    </row>
    <row r="26" spans="1:13"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M26" s="80"/>
    </row>
    <row r="27" spans="1:13"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M27" s="80"/>
    </row>
    <row r="28" spans="1:13"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M28" s="80"/>
    </row>
    <row r="29" spans="1:13">
      <c r="A29" s="83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M29" s="80"/>
    </row>
    <row r="30" spans="1:13">
      <c r="A30" s="117"/>
      <c r="B30" s="83"/>
      <c r="C30" s="86"/>
      <c r="D30" s="83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M30" s="80"/>
    </row>
    <row r="31" spans="1:13">
      <c r="A31" s="117"/>
      <c r="E31" s="21"/>
      <c r="F31" s="21"/>
      <c r="G31" s="23" t="s">
        <v>68</v>
      </c>
      <c r="H31" s="23"/>
      <c r="I31" s="23"/>
      <c r="J31" s="22"/>
      <c r="M31" s="80"/>
    </row>
    <row r="32" spans="1:13" ht="15.75" thickBot="1">
      <c r="A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L32" s="24"/>
    </row>
    <row r="33" spans="1:13">
      <c r="A33" s="117"/>
      <c r="E33" s="21"/>
      <c r="L33" s="24"/>
      <c r="M33" s="24"/>
    </row>
    <row r="34" spans="1:13">
      <c r="A34" s="117"/>
      <c r="E34" s="21"/>
      <c r="L34" s="24"/>
    </row>
    <row r="35" spans="1:13">
      <c r="E35" s="21"/>
    </row>
    <row r="36" spans="1:13">
      <c r="E36" s="21"/>
    </row>
    <row r="37" spans="1:13">
      <c r="E37" s="21"/>
    </row>
    <row r="38" spans="1:13">
      <c r="A38" s="117"/>
      <c r="E38" s="21"/>
    </row>
    <row r="39" spans="1:13">
      <c r="A39" s="117"/>
      <c r="E39" s="21"/>
    </row>
    <row r="40" spans="1:13">
      <c r="A40" s="117"/>
      <c r="E40" s="21"/>
    </row>
    <row r="41" spans="1:13">
      <c r="A41" s="117"/>
      <c r="E41" s="21"/>
    </row>
    <row r="42" spans="1:13">
      <c r="A42" s="117"/>
      <c r="E42" s="21"/>
    </row>
    <row r="43" spans="1:13">
      <c r="A43" s="117"/>
      <c r="E43" s="21"/>
    </row>
    <row r="44" spans="1:13">
      <c r="C44" s="30"/>
      <c r="E44" s="21"/>
    </row>
    <row r="45" spans="1:13">
      <c r="A45" s="117"/>
      <c r="C45" s="30"/>
      <c r="E45" s="21"/>
    </row>
    <row r="46" spans="1:13">
      <c r="A46" s="117"/>
      <c r="C46" s="30"/>
      <c r="E46" s="21"/>
    </row>
    <row r="47" spans="1:13">
      <c r="A47" s="117"/>
      <c r="C47" s="30"/>
      <c r="E47" s="21"/>
    </row>
    <row r="48" spans="1:13">
      <c r="A48" s="117"/>
      <c r="B48" s="117"/>
      <c r="D48" s="117"/>
      <c r="E48" s="21"/>
    </row>
    <row r="49" spans="1:5">
      <c r="A49" s="117"/>
      <c r="B49" s="117"/>
      <c r="D49" s="117"/>
      <c r="E49" s="21"/>
    </row>
    <row r="50" spans="1:5">
      <c r="A50" s="117"/>
      <c r="B50" s="117"/>
      <c r="D50" s="117"/>
      <c r="E50" s="21"/>
    </row>
    <row r="51" spans="1:5">
      <c r="A51" s="117"/>
      <c r="B51" s="101"/>
      <c r="D51" s="101"/>
      <c r="E51" s="21"/>
    </row>
    <row r="52" spans="1:5">
      <c r="A52" s="117"/>
      <c r="B52" s="101"/>
      <c r="D52" s="101"/>
      <c r="E52" s="21"/>
    </row>
    <row r="53" spans="1:5">
      <c r="A53" s="117"/>
      <c r="B53" s="101"/>
      <c r="D53" s="101"/>
      <c r="E53" s="21"/>
    </row>
    <row r="54" spans="1:5">
      <c r="A54" s="117"/>
      <c r="E54" s="21"/>
    </row>
    <row r="55" spans="1:5">
      <c r="A55" s="117"/>
      <c r="B55" s="101"/>
      <c r="D55" s="101"/>
      <c r="E55" s="21"/>
    </row>
    <row r="56" spans="1:5">
      <c r="A56" s="83"/>
      <c r="B56" s="101"/>
      <c r="D56" s="101"/>
      <c r="E56" s="21"/>
    </row>
    <row r="57" spans="1:5">
      <c r="A57" s="117"/>
      <c r="B57" s="101"/>
      <c r="D57" s="101"/>
      <c r="E57" s="21"/>
    </row>
    <row r="58" spans="1:5">
      <c r="A58" s="29"/>
      <c r="B58" s="101"/>
      <c r="D58" s="101"/>
      <c r="E58" s="21"/>
    </row>
    <row r="59" spans="1:5">
      <c r="A59" s="117"/>
      <c r="B59" s="101"/>
      <c r="D59" s="101"/>
      <c r="E59" s="21"/>
    </row>
    <row r="60" spans="1:5">
      <c r="A60" s="29"/>
      <c r="B60" s="101"/>
      <c r="D60" s="101"/>
      <c r="E60" s="21"/>
    </row>
    <row r="61" spans="1:5">
      <c r="A61" s="117"/>
      <c r="B61" s="101"/>
      <c r="D61" s="101"/>
      <c r="E61" s="21"/>
    </row>
    <row r="62" spans="1:5">
      <c r="A62" s="29"/>
      <c r="B62" s="101"/>
      <c r="D62" s="101"/>
      <c r="E62" s="21"/>
    </row>
    <row r="63" spans="1:5">
      <c r="A63" s="117"/>
      <c r="B63" s="101"/>
      <c r="D63" s="101"/>
      <c r="E63" s="21"/>
    </row>
    <row r="64" spans="1:5">
      <c r="A64" s="29"/>
      <c r="B64" s="101"/>
      <c r="D64" s="101"/>
      <c r="E64" s="21"/>
    </row>
    <row r="65" spans="1:5">
      <c r="A65" s="117"/>
      <c r="B65" s="101"/>
      <c r="D65" s="101"/>
      <c r="E65" s="21"/>
    </row>
    <row r="66" spans="1:5">
      <c r="A66" s="29"/>
      <c r="B66" s="101"/>
      <c r="D66" s="101"/>
      <c r="E66" s="21"/>
    </row>
    <row r="67" spans="1:5">
      <c r="A67" s="117"/>
      <c r="E67" s="21"/>
    </row>
    <row r="68" spans="1:5">
      <c r="A68" s="29"/>
      <c r="E68" s="21"/>
    </row>
    <row r="69" spans="1:5">
      <c r="A69" s="76"/>
      <c r="B69" s="101"/>
      <c r="D69" s="101"/>
      <c r="E69" s="21"/>
    </row>
    <row r="70" spans="1:5">
      <c r="A70" s="76"/>
      <c r="B70" s="101"/>
      <c r="D70" s="101"/>
      <c r="E70" s="21"/>
    </row>
    <row r="71" spans="1:5">
      <c r="A71" s="76"/>
      <c r="B71" s="101"/>
      <c r="D71" s="101"/>
      <c r="E71" s="21"/>
    </row>
    <row r="72" spans="1:5">
      <c r="A72" s="76"/>
      <c r="B72" s="101"/>
      <c r="D72" s="101"/>
      <c r="E72" s="21"/>
    </row>
    <row r="73" spans="1:5">
      <c r="A73" s="76"/>
      <c r="B73" s="117"/>
      <c r="C73" s="30"/>
      <c r="D73" s="117"/>
      <c r="E73" s="21"/>
    </row>
    <row r="74" spans="1:5">
      <c r="A74" s="76"/>
      <c r="B74" s="101"/>
      <c r="D74" s="101"/>
      <c r="E74" s="21"/>
    </row>
    <row r="75" spans="1:5">
      <c r="A75" s="29"/>
      <c r="B75" s="117"/>
      <c r="C75" s="30"/>
      <c r="D75" s="117"/>
      <c r="E75" s="21"/>
    </row>
    <row r="76" spans="1:5">
      <c r="A76" s="29"/>
      <c r="E76" s="21"/>
    </row>
    <row r="77" spans="1:5">
      <c r="A77" s="29"/>
      <c r="B77" s="117"/>
      <c r="C77" s="30"/>
      <c r="D77" s="117"/>
      <c r="E77" s="21"/>
    </row>
    <row r="78" spans="1:5">
      <c r="A78" s="29"/>
      <c r="B78" s="117"/>
      <c r="C78" s="30"/>
      <c r="D78" s="117"/>
      <c r="E78" s="21"/>
    </row>
    <row r="79" spans="1:5">
      <c r="A79" s="29"/>
      <c r="B79" s="117"/>
      <c r="C79" s="30"/>
      <c r="D79" s="117"/>
      <c r="E79" s="21"/>
    </row>
    <row r="80" spans="1:5">
      <c r="A80" s="29"/>
      <c r="B80" s="117"/>
      <c r="C80" s="30"/>
      <c r="D80" s="117"/>
      <c r="E80" s="21"/>
    </row>
    <row r="81" spans="1:5">
      <c r="A81" s="29"/>
      <c r="B81" s="117"/>
      <c r="C81" s="30"/>
      <c r="D81" s="117"/>
      <c r="E81" s="21"/>
    </row>
    <row r="82" spans="1:5">
      <c r="A82" s="76"/>
      <c r="B82" s="101"/>
      <c r="D82" s="92"/>
      <c r="E82" s="21"/>
    </row>
    <row r="83" spans="1:5">
      <c r="A83" s="76"/>
      <c r="B83" s="101"/>
      <c r="D83" s="101"/>
      <c r="E83" s="21"/>
    </row>
    <row r="84" spans="1:5">
      <c r="A84" s="76"/>
      <c r="B84" s="101"/>
      <c r="D84" s="101"/>
      <c r="E84" s="21"/>
    </row>
    <row r="85" spans="1:5">
      <c r="A85" s="76"/>
      <c r="B85" s="101"/>
      <c r="D85" s="101"/>
      <c r="E85" s="21"/>
    </row>
    <row r="86" spans="1:5">
      <c r="A86" s="76"/>
      <c r="B86" s="101"/>
      <c r="D86" s="101"/>
      <c r="E86" s="21"/>
    </row>
    <row r="87" spans="1:5">
      <c r="A87" s="76"/>
      <c r="B87" s="101"/>
      <c r="D87" s="101"/>
      <c r="E87" s="21"/>
    </row>
    <row r="88" spans="1:5">
      <c r="A88" s="76"/>
      <c r="B88" s="101"/>
      <c r="D88" s="101"/>
      <c r="E88" s="21"/>
    </row>
    <row r="89" spans="1:5">
      <c r="A89" s="76"/>
      <c r="B89" s="101"/>
      <c r="D89" s="101"/>
      <c r="E89" s="21"/>
    </row>
    <row r="90" spans="1:5">
      <c r="A90" s="76"/>
      <c r="B90" s="101"/>
      <c r="D90" s="101"/>
      <c r="E90" s="21"/>
    </row>
    <row r="91" spans="1:5">
      <c r="A91" s="76"/>
      <c r="B91" s="101"/>
      <c r="D91" s="101"/>
      <c r="E91" s="21"/>
    </row>
    <row r="92" spans="1:5">
      <c r="A92" s="76"/>
      <c r="B92" s="101"/>
      <c r="D92" s="101"/>
      <c r="E92" s="21"/>
    </row>
    <row r="93" spans="1:5">
      <c r="A93" s="76"/>
      <c r="B93" s="117"/>
      <c r="D93" s="117"/>
      <c r="E93" s="21"/>
    </row>
    <row r="94" spans="1:5">
      <c r="A94" s="76"/>
      <c r="B94" s="117"/>
      <c r="D94" s="117"/>
      <c r="E94" s="21"/>
    </row>
    <row r="95" spans="1:5">
      <c r="A95" s="76"/>
      <c r="B95" s="117"/>
      <c r="D95" s="117"/>
      <c r="E95" s="21"/>
    </row>
    <row r="96" spans="1:5">
      <c r="A96" s="29"/>
      <c r="B96" s="117"/>
      <c r="C96" s="30"/>
      <c r="D96" s="117"/>
      <c r="E96" s="21"/>
    </row>
    <row r="97" spans="1:5">
      <c r="A97" s="76"/>
      <c r="B97" s="117"/>
      <c r="D97" s="117"/>
      <c r="E97" s="21"/>
    </row>
    <row r="98" spans="1:5">
      <c r="A98" s="76"/>
      <c r="B98" s="117"/>
      <c r="D98" s="117"/>
      <c r="E98" s="21"/>
    </row>
    <row r="99" spans="1:5">
      <c r="A99" s="76"/>
      <c r="B99" s="117"/>
      <c r="D99" s="117"/>
      <c r="E99" s="21"/>
    </row>
    <row r="100" spans="1:5">
      <c r="A100" s="76"/>
      <c r="B100" s="117"/>
      <c r="D100" s="117"/>
      <c r="E100" s="21"/>
    </row>
    <row r="101" spans="1:5">
      <c r="A101" s="76"/>
      <c r="B101" s="117"/>
      <c r="D101" s="117"/>
      <c r="E101" s="21"/>
    </row>
    <row r="102" spans="1:5">
      <c r="A102" s="76"/>
      <c r="B102" s="117"/>
      <c r="D102" s="117"/>
      <c r="E102" s="21"/>
    </row>
    <row r="103" spans="1:5">
      <c r="A103" s="76"/>
      <c r="B103" s="117"/>
      <c r="D103" s="117"/>
      <c r="E103" s="21"/>
    </row>
    <row r="104" spans="1:5">
      <c r="A104" s="117"/>
      <c r="B104" s="117"/>
      <c r="D104" s="117"/>
      <c r="E104" s="21"/>
    </row>
    <row r="105" spans="1:5">
      <c r="A105" s="117"/>
      <c r="B105" s="117"/>
      <c r="D105" s="117"/>
      <c r="E105" s="21"/>
    </row>
    <row r="106" spans="1:5">
      <c r="A106" s="117"/>
      <c r="B106" s="117"/>
      <c r="D106" s="117"/>
      <c r="E106" s="21"/>
    </row>
    <row r="107" spans="1:5">
      <c r="A107" s="117"/>
      <c r="B107" s="117"/>
      <c r="D107" s="117"/>
      <c r="E107" s="21"/>
    </row>
    <row r="108" spans="1:5">
      <c r="A108" s="117"/>
      <c r="B108" s="117"/>
      <c r="D108" s="117"/>
      <c r="E108" s="21"/>
    </row>
    <row r="109" spans="1:5">
      <c r="A109" s="117"/>
      <c r="B109" s="117"/>
      <c r="D109" s="117"/>
      <c r="E109" s="21"/>
    </row>
    <row r="110" spans="1:5">
      <c r="A110" s="117"/>
      <c r="B110" s="117"/>
      <c r="D110" s="117"/>
      <c r="E110" s="21"/>
    </row>
    <row r="111" spans="1:5">
      <c r="A111" s="117"/>
      <c r="B111" s="117"/>
      <c r="D111" s="117"/>
      <c r="E111" s="21"/>
    </row>
    <row r="112" spans="1:5">
      <c r="A112" s="117"/>
      <c r="B112" s="117"/>
      <c r="D112" s="117"/>
      <c r="E112" s="21"/>
    </row>
    <row r="113" spans="1:5">
      <c r="A113" s="117"/>
      <c r="B113" s="117"/>
      <c r="D113" s="117"/>
      <c r="E113" s="21"/>
    </row>
    <row r="114" spans="1:5">
      <c r="A114" s="117"/>
      <c r="B114" s="117"/>
      <c r="D114" s="117"/>
      <c r="E114" s="21"/>
    </row>
    <row r="115" spans="1:5">
      <c r="A115" s="117"/>
      <c r="B115" s="117"/>
      <c r="D115" s="117"/>
      <c r="E115" s="21"/>
    </row>
    <row r="116" spans="1:5">
      <c r="B116" s="101"/>
      <c r="D116" s="101"/>
      <c r="E116" s="21"/>
    </row>
    <row r="117" spans="1:5">
      <c r="B117" s="101"/>
      <c r="D117" s="101"/>
    </row>
    <row r="118" spans="1:5">
      <c r="D118" s="101"/>
    </row>
    <row r="119" spans="1:5">
      <c r="A119" s="29"/>
      <c r="C119" s="30"/>
    </row>
    <row r="120" spans="1:5">
      <c r="B120" s="101"/>
      <c r="D120" s="101"/>
    </row>
    <row r="121" spans="1:5">
      <c r="B121" s="101"/>
      <c r="D121" s="101"/>
    </row>
    <row r="122" spans="1:5">
      <c r="B122" s="101"/>
      <c r="D122" s="101"/>
    </row>
    <row r="123" spans="1:5">
      <c r="B123" s="101"/>
      <c r="D123" s="101"/>
    </row>
    <row r="124" spans="1:5">
      <c r="B124" s="101"/>
      <c r="D124" s="101"/>
    </row>
    <row r="125" spans="1:5">
      <c r="B125" s="101"/>
      <c r="D125" s="101"/>
    </row>
    <row r="126" spans="1:5">
      <c r="B126" s="101"/>
      <c r="D126" s="101"/>
    </row>
    <row r="127" spans="1:5">
      <c r="A127" s="29"/>
    </row>
  </sheetData>
  <autoFilter ref="A3:E4">
    <sortState ref="A4:E121">
      <sortCondition ref="A3:A4"/>
    </sortState>
  </autoFilter>
  <mergeCells count="2">
    <mergeCell ref="A2:E2"/>
    <mergeCell ref="G2:J2"/>
  </mergeCells>
  <conditionalFormatting sqref="J4:J30">
    <cfRule type="cellIs" dxfId="29" priority="1" operator="greaterThan">
      <formula>0</formula>
    </cfRule>
    <cfRule type="cellIs" dxfId="28" priority="2" operator="lessThan">
      <formula>0</formula>
    </cfRule>
  </conditionalFormatting>
  <dataValidations count="2">
    <dataValidation type="list" allowBlank="1" showInputMessage="1" showErrorMessage="1" sqref="D1:D3 D550:D1048576">
      <formula1>$H$4:$H$31</formula1>
    </dataValidation>
    <dataValidation type="list" allowBlank="1" showInputMessage="1" showErrorMessage="1" sqref="D4:D549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C000"/>
  </sheetPr>
  <dimension ref="A1:M164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10.625" style="9" bestFit="1" customWidth="1"/>
    <col min="4" max="4" width="12.375" customWidth="1"/>
    <col min="5" max="5" width="12.75" customWidth="1"/>
    <col min="6" max="6" width="8.75" customWidth="1"/>
    <col min="7" max="7" width="21.125" customWidth="1"/>
    <col min="8" max="8" width="11.375" customWidth="1"/>
    <col min="9" max="9" width="9.875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24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80"/>
    </row>
    <row r="4" spans="1:13">
      <c r="A4" s="29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29"/>
      <c r="C5" s="30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>H5-I5</f>
        <v>10</v>
      </c>
    </row>
    <row r="6" spans="1:13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</row>
    <row r="7" spans="1:13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</row>
    <row r="8" spans="1:13">
      <c r="A8" s="102"/>
      <c r="B8" s="117"/>
      <c r="D8" s="117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</row>
    <row r="9" spans="1:13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</row>
    <row r="10" spans="1:13">
      <c r="A10" s="29"/>
      <c r="C10" s="30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</row>
    <row r="11" spans="1:13">
      <c r="A11" s="29"/>
      <c r="C11" s="30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</row>
    <row r="12" spans="1:13">
      <c r="A12" s="29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</row>
    <row r="13" spans="1:13">
      <c r="A13" s="29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</row>
    <row r="16" spans="1:13">
      <c r="A16" s="102"/>
      <c r="B16" s="117"/>
      <c r="D16" s="117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</row>
    <row r="17" spans="1:13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</row>
    <row r="18" spans="1:13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</row>
    <row r="19" spans="1:13">
      <c r="A19" s="29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</row>
    <row r="20" spans="1:13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</row>
    <row r="21" spans="1:13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</row>
    <row r="22" spans="1:13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</row>
    <row r="23" spans="1:13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</row>
    <row r="24" spans="1:13">
      <c r="A24" s="102"/>
      <c r="B24" s="117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</row>
    <row r="25" spans="1:13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</row>
    <row r="27" spans="1:13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</row>
    <row r="28" spans="1:13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</row>
    <row r="29" spans="1:13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</row>
    <row r="30" spans="1:13">
      <c r="A30" s="29"/>
      <c r="B30" s="117"/>
      <c r="C30" s="84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</row>
    <row r="31" spans="1:13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L32" s="24"/>
    </row>
    <row r="33" spans="1:13">
      <c r="A33" s="29"/>
      <c r="B33" s="117"/>
      <c r="C33" s="84"/>
      <c r="D33" s="117"/>
      <c r="E33" s="21"/>
      <c r="L33" s="24"/>
      <c r="M33" s="24"/>
    </row>
    <row r="34" spans="1:13">
      <c r="A34" s="29"/>
      <c r="B34" s="117"/>
      <c r="C34" s="84"/>
      <c r="D34" s="117"/>
      <c r="E34" s="21"/>
      <c r="L34" s="24"/>
    </row>
    <row r="35" spans="1:13">
      <c r="A35" s="29"/>
      <c r="B35" s="83"/>
      <c r="C35" s="86"/>
      <c r="D35" s="83"/>
      <c r="E35" s="21"/>
      <c r="I35" s="80"/>
      <c r="J35" s="81"/>
    </row>
    <row r="36" spans="1:13">
      <c r="A36" s="29"/>
      <c r="B36" s="117"/>
      <c r="C36" s="84"/>
      <c r="D36" s="117"/>
      <c r="E36" s="21"/>
      <c r="I36" s="80"/>
      <c r="J36" s="81"/>
    </row>
    <row r="37" spans="1:13">
      <c r="A37" s="29"/>
      <c r="B37" s="117"/>
      <c r="C37" s="84"/>
      <c r="D37" s="117"/>
      <c r="E37" s="21"/>
    </row>
    <row r="38" spans="1:13">
      <c r="A38" s="29"/>
      <c r="B38" s="117"/>
      <c r="C38" s="84"/>
      <c r="D38" s="117"/>
      <c r="E38" s="21"/>
    </row>
    <row r="39" spans="1:13">
      <c r="A39" s="29"/>
      <c r="B39" s="117"/>
      <c r="C39" s="84"/>
      <c r="D39" s="117"/>
      <c r="E39" s="21"/>
    </row>
    <row r="40" spans="1:13">
      <c r="A40" s="29"/>
      <c r="B40" s="117"/>
      <c r="D40" s="117"/>
      <c r="E40" s="21"/>
    </row>
    <row r="41" spans="1:13">
      <c r="A41" s="29"/>
      <c r="B41" s="117"/>
      <c r="D41" s="117"/>
      <c r="E41" s="21"/>
    </row>
    <row r="42" spans="1:13">
      <c r="A42" s="29"/>
      <c r="B42" s="117"/>
      <c r="D42" s="117"/>
      <c r="E42" s="21"/>
    </row>
    <row r="43" spans="1:13">
      <c r="A43" s="29"/>
      <c r="B43" s="117"/>
      <c r="D43" s="117"/>
      <c r="E43" s="21"/>
    </row>
    <row r="44" spans="1:13">
      <c r="A44" s="102"/>
      <c r="B44" s="117"/>
      <c r="D44" s="117"/>
      <c r="E44" s="21"/>
    </row>
    <row r="45" spans="1:13">
      <c r="A45" s="29"/>
      <c r="B45" s="117"/>
      <c r="D45" s="117"/>
      <c r="E45" s="21"/>
    </row>
    <row r="46" spans="1:13">
      <c r="A46" s="83"/>
      <c r="B46" s="117"/>
      <c r="D46" s="117"/>
      <c r="E46" s="21"/>
    </row>
    <row r="47" spans="1:13">
      <c r="A47" s="117"/>
      <c r="B47" s="117"/>
      <c r="D47" s="117"/>
      <c r="E47" s="21"/>
    </row>
    <row r="48" spans="1:13">
      <c r="A48" s="83"/>
      <c r="B48" s="117"/>
      <c r="D48" s="117"/>
      <c r="E48" s="21"/>
    </row>
    <row r="49" spans="1:5">
      <c r="A49" s="117"/>
      <c r="B49" s="117"/>
      <c r="D49" s="117"/>
      <c r="E49" s="21"/>
    </row>
    <row r="50" spans="1:5">
      <c r="A50" s="76"/>
      <c r="B50" s="117"/>
      <c r="D50" s="117"/>
      <c r="E50" s="21"/>
    </row>
    <row r="51" spans="1:5">
      <c r="A51" s="117"/>
      <c r="B51" s="117"/>
      <c r="D51" s="117"/>
      <c r="E51" s="21"/>
    </row>
    <row r="52" spans="1:5">
      <c r="A52" s="76"/>
      <c r="B52" s="117"/>
      <c r="D52" s="117"/>
      <c r="E52" s="21"/>
    </row>
    <row r="53" spans="1:5">
      <c r="A53" s="117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83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83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04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7">
      <c r="A65" s="76"/>
      <c r="B65" s="117"/>
      <c r="D65" s="117"/>
      <c r="E65" s="21"/>
    </row>
    <row r="66" spans="1:7">
      <c r="A66" s="76"/>
      <c r="B66" s="117"/>
      <c r="D66" s="117"/>
      <c r="E66" s="21"/>
    </row>
    <row r="67" spans="1:7">
      <c r="A67" s="76"/>
      <c r="B67" s="117"/>
      <c r="D67" s="117"/>
      <c r="E67" s="21"/>
    </row>
    <row r="68" spans="1:7">
      <c r="A68" s="76"/>
      <c r="B68" s="117"/>
      <c r="D68" s="117"/>
      <c r="E68" s="21"/>
      <c r="G68" s="76"/>
    </row>
    <row r="69" spans="1:7">
      <c r="A69" s="76"/>
      <c r="B69" s="117"/>
      <c r="D69" s="117"/>
      <c r="E69" s="21"/>
      <c r="G69" s="76"/>
    </row>
    <row r="70" spans="1:7">
      <c r="A70" s="76"/>
      <c r="B70" s="117"/>
      <c r="D70" s="117"/>
      <c r="E70" s="21"/>
    </row>
    <row r="71" spans="1:7">
      <c r="A71" s="76"/>
      <c r="B71" s="117"/>
      <c r="D71" s="117"/>
      <c r="E71" s="21"/>
    </row>
    <row r="72" spans="1:7">
      <c r="A72" s="76"/>
      <c r="B72" s="117"/>
      <c r="D72" s="117"/>
      <c r="E72" s="21"/>
    </row>
    <row r="73" spans="1:7">
      <c r="A73" s="76"/>
      <c r="B73" s="117"/>
      <c r="D73" s="117"/>
      <c r="E73" s="21"/>
    </row>
    <row r="74" spans="1:7">
      <c r="A74" s="76"/>
      <c r="B74" s="117"/>
      <c r="D74" s="117"/>
      <c r="E74" s="21"/>
    </row>
    <row r="75" spans="1:7">
      <c r="A75" s="76"/>
      <c r="B75" s="117"/>
      <c r="D75" s="117"/>
      <c r="E75" s="21"/>
    </row>
    <row r="76" spans="1:7">
      <c r="A76" s="76"/>
      <c r="B76" s="117"/>
      <c r="D76" s="117"/>
      <c r="E76" s="21"/>
    </row>
    <row r="77" spans="1:7">
      <c r="A77" s="76"/>
      <c r="B77" s="117"/>
      <c r="D77" s="117"/>
      <c r="E77" s="21"/>
    </row>
    <row r="78" spans="1:7">
      <c r="A78" s="76"/>
      <c r="B78" s="117"/>
      <c r="D78" s="117"/>
      <c r="E78" s="21"/>
    </row>
    <row r="79" spans="1:7">
      <c r="A79" s="76"/>
      <c r="B79" s="117"/>
      <c r="D79" s="117"/>
      <c r="E79" s="21"/>
    </row>
    <row r="80" spans="1:7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117"/>
      <c r="D85" s="117"/>
      <c r="E85" s="21"/>
    </row>
    <row r="86" spans="1:5">
      <c r="A86" s="76"/>
      <c r="B86" s="105"/>
      <c r="D86" s="105"/>
      <c r="E86" s="21"/>
    </row>
    <row r="87" spans="1:5">
      <c r="A87" s="76"/>
      <c r="B87" s="105"/>
      <c r="D87" s="105"/>
      <c r="E87" s="21"/>
    </row>
    <row r="88" spans="1:5">
      <c r="A88" s="76"/>
      <c r="B88" s="105"/>
      <c r="D88" s="105"/>
      <c r="E88" s="21"/>
    </row>
    <row r="89" spans="1:5">
      <c r="A89" s="76"/>
      <c r="B89" s="105"/>
      <c r="D89" s="105"/>
      <c r="E89" s="21"/>
    </row>
    <row r="90" spans="1:5">
      <c r="A90" s="76"/>
      <c r="B90" s="105"/>
      <c r="D90" s="105"/>
      <c r="E90" s="21"/>
    </row>
    <row r="91" spans="1:5">
      <c r="A91" s="76"/>
      <c r="B91" s="105"/>
      <c r="D91" s="105"/>
      <c r="E91" s="21"/>
    </row>
    <row r="92" spans="1:5">
      <c r="A92" s="105"/>
      <c r="B92" s="105"/>
      <c r="D92" s="105"/>
      <c r="E92" s="21"/>
    </row>
    <row r="93" spans="1:5">
      <c r="A93" s="76"/>
      <c r="B93" s="105"/>
      <c r="D93" s="92"/>
      <c r="E93" s="21"/>
    </row>
    <row r="94" spans="1:5">
      <c r="A94" s="105"/>
      <c r="B94" s="105"/>
      <c r="D94" s="105"/>
      <c r="E94" s="21"/>
    </row>
    <row r="95" spans="1:5">
      <c r="A95" s="76"/>
      <c r="B95" s="105"/>
      <c r="D95" s="105"/>
      <c r="E95" s="21"/>
    </row>
    <row r="96" spans="1:5">
      <c r="A96" s="76"/>
      <c r="B96" s="105"/>
      <c r="D96" s="105"/>
      <c r="E96" s="21"/>
    </row>
    <row r="97" spans="1:5">
      <c r="A97" s="76"/>
      <c r="B97" s="105"/>
      <c r="D97" s="105"/>
      <c r="E97" s="21"/>
    </row>
    <row r="98" spans="1:5">
      <c r="A98" s="105"/>
      <c r="B98" s="105"/>
      <c r="D98" s="105"/>
      <c r="E98" s="21"/>
    </row>
    <row r="99" spans="1:5">
      <c r="A99" s="105"/>
      <c r="B99" s="105"/>
      <c r="D99" s="105"/>
      <c r="E99" s="21"/>
    </row>
    <row r="100" spans="1:5">
      <c r="A100" s="105"/>
      <c r="B100" s="105"/>
      <c r="D100" s="105"/>
      <c r="E100" s="21"/>
    </row>
    <row r="101" spans="1:5">
      <c r="A101" s="105"/>
      <c r="B101" s="105"/>
      <c r="D101" s="105"/>
      <c r="E101" s="21"/>
    </row>
    <row r="102" spans="1:5">
      <c r="A102" s="105"/>
      <c r="B102" s="105"/>
      <c r="D102" s="105"/>
      <c r="E102" s="21"/>
    </row>
    <row r="103" spans="1:5">
      <c r="A103" s="106"/>
      <c r="B103" s="106"/>
      <c r="D103" s="106"/>
      <c r="E103" s="21"/>
    </row>
    <row r="104" spans="1:5">
      <c r="A104" s="106"/>
      <c r="B104" s="106"/>
      <c r="D104" s="106"/>
      <c r="E104" s="21"/>
    </row>
    <row r="105" spans="1:5">
      <c r="A105" s="106"/>
      <c r="B105" s="106"/>
      <c r="D105" s="106"/>
      <c r="E105" s="21"/>
    </row>
    <row r="106" spans="1:5">
      <c r="A106" s="106"/>
      <c r="B106" s="106"/>
      <c r="D106" s="106"/>
      <c r="E106" s="21"/>
    </row>
    <row r="107" spans="1:5">
      <c r="A107" s="106"/>
      <c r="B107" s="106"/>
      <c r="D107" s="106"/>
      <c r="E107" s="21"/>
    </row>
    <row r="108" spans="1:5">
      <c r="A108" s="106"/>
      <c r="B108" s="106"/>
      <c r="D108" s="106"/>
      <c r="E108" s="21"/>
    </row>
    <row r="109" spans="1:5">
      <c r="A109" s="106"/>
      <c r="B109" s="106"/>
      <c r="D109" s="106"/>
      <c r="E109" s="21"/>
    </row>
    <row r="110" spans="1:5">
      <c r="A110" s="106"/>
      <c r="B110" s="106"/>
      <c r="D110" s="106"/>
      <c r="E110" s="21"/>
    </row>
    <row r="111" spans="1:5">
      <c r="A111" s="106"/>
      <c r="B111" s="106"/>
      <c r="D111" s="106"/>
      <c r="E111" s="21"/>
    </row>
    <row r="112" spans="1:5">
      <c r="A112" s="106"/>
      <c r="B112" s="106"/>
      <c r="D112" s="106"/>
      <c r="E112" s="21"/>
    </row>
    <row r="113" spans="1:5">
      <c r="A113" s="106"/>
      <c r="B113" s="106"/>
      <c r="D113" s="106"/>
      <c r="E113" s="21"/>
    </row>
    <row r="114" spans="1:5">
      <c r="A114" s="106"/>
      <c r="B114" s="106"/>
      <c r="D114" s="106"/>
      <c r="E114" s="21"/>
    </row>
    <row r="115" spans="1:5">
      <c r="A115" s="106"/>
      <c r="B115" s="106"/>
      <c r="D115" s="106"/>
      <c r="E115" s="21"/>
    </row>
    <row r="116" spans="1:5">
      <c r="A116" s="106"/>
      <c r="B116" s="106"/>
      <c r="D116" s="106"/>
      <c r="E116" s="21"/>
    </row>
    <row r="117" spans="1:5">
      <c r="A117" s="106"/>
      <c r="B117" s="106"/>
      <c r="D117" s="106"/>
      <c r="E117" s="76"/>
    </row>
    <row r="118" spans="1:5">
      <c r="A118" s="106"/>
      <c r="B118" s="106"/>
      <c r="D118" s="106"/>
      <c r="E118" s="76"/>
    </row>
    <row r="119" spans="1:5">
      <c r="A119" s="106"/>
      <c r="B119" s="106"/>
      <c r="D119" s="106"/>
      <c r="E119" s="76"/>
    </row>
    <row r="120" spans="1:5">
      <c r="A120" s="106"/>
      <c r="B120" s="106"/>
      <c r="D120" s="106"/>
      <c r="E120" s="76"/>
    </row>
    <row r="121" spans="1:5">
      <c r="A121" s="106"/>
      <c r="B121" s="106"/>
      <c r="D121" s="106"/>
      <c r="E121" s="76"/>
    </row>
    <row r="122" spans="1:5">
      <c r="A122" s="106"/>
      <c r="B122" s="106"/>
      <c r="D122" s="106"/>
      <c r="E122" s="76"/>
    </row>
    <row r="123" spans="1:5">
      <c r="A123" s="106"/>
      <c r="B123" s="106"/>
      <c r="D123" s="106"/>
      <c r="E123" s="76"/>
    </row>
    <row r="124" spans="1:5">
      <c r="A124" s="106"/>
      <c r="B124" s="106"/>
      <c r="D124" s="106"/>
      <c r="E124" s="76"/>
    </row>
    <row r="125" spans="1:5">
      <c r="A125" s="106"/>
      <c r="B125" s="106"/>
      <c r="D125" s="106"/>
      <c r="E125" s="76"/>
    </row>
    <row r="126" spans="1:5">
      <c r="A126" s="106"/>
      <c r="B126" s="106"/>
      <c r="D126" s="106"/>
      <c r="E126" s="76"/>
    </row>
    <row r="127" spans="1:5">
      <c r="A127" s="106"/>
      <c r="B127" s="106"/>
      <c r="D127" s="106"/>
      <c r="E127" s="76"/>
    </row>
    <row r="128" spans="1:5">
      <c r="A128" s="106"/>
      <c r="B128" s="106"/>
      <c r="D128" s="106"/>
      <c r="E128" s="76"/>
    </row>
    <row r="129" spans="1:5">
      <c r="A129" s="106"/>
      <c r="B129" s="106"/>
      <c r="D129" s="106"/>
      <c r="E129" s="76"/>
    </row>
    <row r="130" spans="1:5">
      <c r="A130" s="106"/>
      <c r="B130" s="106"/>
      <c r="D130" s="106"/>
      <c r="E130" s="76"/>
    </row>
    <row r="131" spans="1:5">
      <c r="A131" s="106"/>
      <c r="B131" s="106"/>
      <c r="D131" s="106"/>
      <c r="E131" s="76"/>
    </row>
    <row r="132" spans="1:5">
      <c r="A132" s="106"/>
      <c r="E132" s="76"/>
    </row>
    <row r="133" spans="1:5">
      <c r="A133" s="92"/>
    </row>
    <row r="134" spans="1:5">
      <c r="A134" s="92"/>
    </row>
    <row r="135" spans="1:5">
      <c r="A135" s="92"/>
    </row>
    <row r="136" spans="1:5">
      <c r="A136" s="92"/>
    </row>
    <row r="137" spans="1:5">
      <c r="A137" s="92"/>
    </row>
    <row r="138" spans="1:5">
      <c r="A138" s="92"/>
    </row>
    <row r="139" spans="1:5">
      <c r="A139" s="92"/>
    </row>
    <row r="140" spans="1:5">
      <c r="A140" s="92"/>
    </row>
    <row r="141" spans="1:5">
      <c r="A141" s="92"/>
    </row>
    <row r="142" spans="1:5">
      <c r="A142" s="92"/>
    </row>
    <row r="143" spans="1:5">
      <c r="A143" s="92"/>
    </row>
    <row r="144" spans="1:5">
      <c r="A144" s="92"/>
    </row>
    <row r="145" spans="1:1">
      <c r="A145" s="92"/>
    </row>
    <row r="146" spans="1:1">
      <c r="A146" s="92"/>
    </row>
    <row r="147" spans="1:1">
      <c r="A147" s="92"/>
    </row>
    <row r="148" spans="1:1">
      <c r="A148" s="92"/>
    </row>
    <row r="149" spans="1:1">
      <c r="A149" s="92"/>
    </row>
    <row r="150" spans="1:1">
      <c r="A150" s="92"/>
    </row>
    <row r="151" spans="1:1">
      <c r="A151" s="92"/>
    </row>
    <row r="152" spans="1:1">
      <c r="A152" s="92"/>
    </row>
    <row r="153" spans="1:1">
      <c r="A153" s="92"/>
    </row>
    <row r="154" spans="1:1">
      <c r="A154" s="92"/>
    </row>
    <row r="155" spans="1:1">
      <c r="A155" s="92"/>
    </row>
    <row r="156" spans="1:1">
      <c r="A156" s="92"/>
    </row>
    <row r="157" spans="1:1">
      <c r="A157" s="92"/>
    </row>
    <row r="158" spans="1:1">
      <c r="A158" s="92"/>
    </row>
    <row r="159" spans="1:1">
      <c r="A159" s="92"/>
    </row>
    <row r="160" spans="1:1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</sheetData>
  <autoFilter ref="A3:E104">
    <sortState ref="A4:E104">
      <sortCondition ref="A3:A104"/>
    </sortState>
  </autoFilter>
  <mergeCells count="2">
    <mergeCell ref="A2:E2"/>
    <mergeCell ref="G2:J2"/>
  </mergeCells>
  <conditionalFormatting sqref="J4:J30">
    <cfRule type="cellIs" dxfId="27" priority="1" operator="greaterThan">
      <formula>0</formula>
    </cfRule>
    <cfRule type="cellIs" dxfId="26" priority="2" operator="lessThan">
      <formula>0</formula>
    </cfRule>
  </conditionalFormatting>
  <dataValidations count="2">
    <dataValidation type="list" allowBlank="1" showInputMessage="1" showErrorMessage="1" sqref="D1:D3 D165:D1048576">
      <formula1>$H$4:$H$31</formula1>
    </dataValidation>
    <dataValidation type="list" allowBlank="1" showInputMessage="1" showErrorMessage="1" sqref="D4:D164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3" tint="0.59999389629810485"/>
  </sheetPr>
  <dimension ref="A1:M164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7" customWidth="1"/>
    <col min="7" max="7" width="21.5" customWidth="1"/>
    <col min="8" max="8" width="14" customWidth="1"/>
    <col min="9" max="9" width="10.25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K2" s="80"/>
      <c r="L2" s="80"/>
      <c r="M2" s="80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K3" s="80"/>
      <c r="L3" s="80"/>
      <c r="M3" s="80"/>
    </row>
    <row r="4" spans="1:13">
      <c r="A4" s="76"/>
      <c r="B4" s="117"/>
      <c r="D4" s="117"/>
      <c r="E4" s="128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  <c r="K4" s="80"/>
      <c r="L4" s="80"/>
      <c r="M4" s="80"/>
    </row>
    <row r="5" spans="1:13">
      <c r="A5" s="102"/>
      <c r="B5" s="117"/>
      <c r="D5" s="117"/>
      <c r="E5" s="97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K5" s="80"/>
      <c r="L5" s="80"/>
      <c r="M5" s="80"/>
    </row>
    <row r="6" spans="1:13">
      <c r="A6" s="102"/>
      <c r="B6" s="117"/>
      <c r="D6" s="117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K6" s="80"/>
      <c r="L6" s="80"/>
      <c r="M6" s="80"/>
    </row>
    <row r="7" spans="1:13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K7" s="80"/>
      <c r="L7" s="80"/>
      <c r="M7" s="80"/>
    </row>
    <row r="8" spans="1:13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K8" s="80"/>
      <c r="L8" s="80"/>
      <c r="M8" s="80"/>
    </row>
    <row r="9" spans="1:13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K9" s="80"/>
      <c r="L9" s="80"/>
      <c r="M9" s="80"/>
    </row>
    <row r="10" spans="1:13">
      <c r="A10" s="29"/>
      <c r="C10" s="30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K10" s="80"/>
      <c r="L10" s="80"/>
      <c r="M10" s="80"/>
    </row>
    <row r="11" spans="1:13">
      <c r="A11" s="29"/>
      <c r="B11" s="117"/>
      <c r="C11" s="84"/>
      <c r="D11" s="117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K11" s="80"/>
      <c r="L11" s="80"/>
      <c r="M11" s="80"/>
    </row>
    <row r="12" spans="1:13">
      <c r="A12" s="102"/>
      <c r="B12" s="117"/>
      <c r="D12" s="117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K12" s="80"/>
      <c r="L12" s="80"/>
      <c r="M12" s="80"/>
    </row>
    <row r="13" spans="1:13">
      <c r="A13" s="29"/>
      <c r="C13" s="30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K13" s="80"/>
      <c r="L13" s="80"/>
      <c r="M13" s="80"/>
    </row>
    <row r="14" spans="1:13">
      <c r="A14" s="29"/>
      <c r="C14" s="30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K14" s="80"/>
      <c r="L14" s="80"/>
      <c r="M14" s="80"/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K15" s="80"/>
      <c r="L15" s="80"/>
      <c r="M15" s="80"/>
    </row>
    <row r="16" spans="1:13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K16" s="80"/>
      <c r="L16" s="80"/>
      <c r="M16" s="80"/>
    </row>
    <row r="17" spans="1:13">
      <c r="A17" s="29"/>
      <c r="B17" s="117"/>
      <c r="C17" s="84"/>
      <c r="D17" s="117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K17" s="80"/>
      <c r="L17" s="80"/>
      <c r="M17" s="80"/>
    </row>
    <row r="18" spans="1:13">
      <c r="A18" s="29"/>
      <c r="B18" s="117"/>
      <c r="C18" s="84"/>
      <c r="D18" s="117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K18" s="80"/>
      <c r="L18" s="80"/>
      <c r="M18" s="80"/>
    </row>
    <row r="19" spans="1:13">
      <c r="A19" s="102"/>
      <c r="B19" s="117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K19" s="80"/>
      <c r="L19" s="80"/>
      <c r="M19" s="80"/>
    </row>
    <row r="20" spans="1:13">
      <c r="A20" s="29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K20" s="80"/>
      <c r="L20" s="80"/>
      <c r="M20" s="80"/>
    </row>
    <row r="21" spans="1:13">
      <c r="A21" s="29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K21" s="80"/>
      <c r="L21" s="80"/>
      <c r="M21" s="80"/>
    </row>
    <row r="22" spans="1:13">
      <c r="A22" s="29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K22" s="80"/>
      <c r="L22" s="80"/>
      <c r="M22" s="80"/>
    </row>
    <row r="23" spans="1:13">
      <c r="A23" s="29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K23" s="80"/>
      <c r="L23" s="80"/>
      <c r="M23" s="80"/>
    </row>
    <row r="24" spans="1:13">
      <c r="A24" s="29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K24" s="80"/>
      <c r="L24" s="80"/>
      <c r="M24" s="80"/>
    </row>
    <row r="25" spans="1:13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K25" s="80"/>
      <c r="L25" s="80"/>
      <c r="M25" s="80"/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K26" s="80"/>
      <c r="L26" s="80"/>
      <c r="M26" s="80"/>
    </row>
    <row r="27" spans="1:13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K27" s="80"/>
      <c r="L27" s="80"/>
      <c r="M27" s="80"/>
    </row>
    <row r="28" spans="1:13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K28" s="80"/>
      <c r="L28" s="80"/>
      <c r="M28" s="80"/>
    </row>
    <row r="29" spans="1:13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K29" s="80"/>
      <c r="L29" s="80"/>
      <c r="M29" s="80"/>
    </row>
    <row r="30" spans="1:13">
      <c r="A30" s="29"/>
      <c r="B30" s="117"/>
      <c r="C30" s="84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K30" s="80"/>
      <c r="L30" s="80"/>
      <c r="M30" s="80"/>
    </row>
    <row r="31" spans="1:13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  <c r="K31" s="80"/>
      <c r="L31" s="80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K32" s="80"/>
      <c r="L32" s="80"/>
      <c r="M32" s="80"/>
    </row>
    <row r="33" spans="1:13">
      <c r="A33" s="29"/>
      <c r="B33" s="117"/>
      <c r="C33" s="84"/>
      <c r="D33" s="117"/>
      <c r="E33" s="21"/>
      <c r="G33" s="80"/>
      <c r="H33" s="80"/>
      <c r="I33" s="80"/>
      <c r="J33" s="80"/>
      <c r="K33" s="80"/>
      <c r="L33" s="80"/>
      <c r="M33" s="80"/>
    </row>
    <row r="34" spans="1:13">
      <c r="A34" s="29"/>
      <c r="B34" s="117"/>
      <c r="C34" s="84"/>
      <c r="D34" s="117"/>
      <c r="E34" s="21"/>
      <c r="G34" s="80"/>
      <c r="H34" s="80"/>
      <c r="I34" s="80"/>
      <c r="J34" s="80"/>
      <c r="K34" s="80"/>
      <c r="L34" s="80"/>
      <c r="M34" s="80"/>
    </row>
    <row r="35" spans="1:13">
      <c r="A35" s="83"/>
      <c r="B35" s="117"/>
      <c r="C35" s="84"/>
      <c r="D35" s="117"/>
      <c r="E35" s="21"/>
      <c r="G35" s="80"/>
      <c r="H35" s="80"/>
      <c r="I35" s="80"/>
      <c r="J35" s="80"/>
      <c r="K35" s="80"/>
      <c r="L35" s="80"/>
      <c r="M35" s="80"/>
    </row>
    <row r="36" spans="1:13">
      <c r="A36" s="117"/>
      <c r="B36" s="83"/>
      <c r="C36" s="86"/>
      <c r="D36" s="83"/>
      <c r="E36" s="21"/>
      <c r="G36" s="80"/>
      <c r="H36" s="80"/>
      <c r="I36" s="80"/>
      <c r="J36" s="80"/>
      <c r="K36" s="80"/>
      <c r="L36" s="80"/>
      <c r="M36" s="80"/>
    </row>
    <row r="37" spans="1:13">
      <c r="A37" s="117"/>
      <c r="B37" s="117"/>
      <c r="C37" s="84"/>
      <c r="D37" s="117"/>
      <c r="E37" s="21"/>
      <c r="G37" s="80"/>
      <c r="H37" s="80"/>
      <c r="I37" s="80"/>
      <c r="J37" s="80"/>
      <c r="K37" s="80"/>
      <c r="L37" s="80"/>
      <c r="M37" s="80"/>
    </row>
    <row r="38" spans="1:13">
      <c r="A38" s="83"/>
      <c r="B38" s="117"/>
      <c r="C38" s="84"/>
      <c r="D38" s="117"/>
      <c r="E38" s="21"/>
      <c r="G38" s="80"/>
      <c r="H38" s="80"/>
      <c r="I38" s="80"/>
      <c r="J38" s="80"/>
      <c r="K38" s="80"/>
      <c r="L38" s="80"/>
      <c r="M38" s="80"/>
    </row>
    <row r="39" spans="1:13">
      <c r="A39" s="117"/>
      <c r="B39" s="117"/>
      <c r="C39" s="84"/>
      <c r="D39" s="117"/>
      <c r="E39" s="21"/>
      <c r="G39" s="80"/>
      <c r="H39" s="80"/>
      <c r="I39" s="80"/>
      <c r="J39" s="80"/>
      <c r="K39" s="80"/>
      <c r="L39" s="80"/>
      <c r="M39" s="80"/>
    </row>
    <row r="40" spans="1:13">
      <c r="A40" s="83"/>
      <c r="B40" s="117"/>
      <c r="C40" s="84"/>
      <c r="D40" s="117"/>
      <c r="E40" s="21"/>
      <c r="G40" s="80"/>
      <c r="H40" s="80"/>
      <c r="I40" s="80"/>
      <c r="J40" s="80"/>
      <c r="K40" s="80"/>
      <c r="L40" s="80"/>
      <c r="M40" s="80"/>
    </row>
    <row r="41" spans="1:13">
      <c r="A41" s="119"/>
      <c r="B41" s="117"/>
      <c r="D41" s="117"/>
      <c r="E41" s="21"/>
      <c r="G41" s="80"/>
      <c r="H41" s="80"/>
      <c r="I41" s="80"/>
      <c r="J41" s="80"/>
      <c r="K41" s="80"/>
      <c r="L41" s="80"/>
      <c r="M41" s="80"/>
    </row>
    <row r="42" spans="1:13">
      <c r="A42" s="83"/>
      <c r="B42" s="117"/>
      <c r="D42" s="117"/>
      <c r="E42" s="21"/>
      <c r="G42" s="80"/>
      <c r="H42" s="80"/>
      <c r="I42" s="80"/>
      <c r="J42" s="80"/>
      <c r="K42" s="80"/>
      <c r="L42" s="80"/>
      <c r="M42" s="80"/>
    </row>
    <row r="43" spans="1:13">
      <c r="A43" s="119"/>
      <c r="B43" s="117"/>
      <c r="D43" s="117"/>
      <c r="E43" s="21"/>
      <c r="G43" s="80"/>
      <c r="H43" s="80"/>
      <c r="I43" s="80"/>
      <c r="J43" s="80"/>
      <c r="K43" s="80"/>
      <c r="L43" s="80"/>
      <c r="M43" s="80"/>
    </row>
    <row r="44" spans="1:13">
      <c r="A44" s="76"/>
      <c r="B44" s="117"/>
      <c r="D44" s="117"/>
      <c r="E44" s="21"/>
      <c r="G44" s="80"/>
      <c r="H44" s="80"/>
      <c r="I44" s="80"/>
      <c r="J44" s="80"/>
      <c r="K44" s="80"/>
      <c r="L44" s="80"/>
      <c r="M44" s="80"/>
    </row>
    <row r="45" spans="1:13">
      <c r="A45" s="117"/>
      <c r="B45" s="117"/>
      <c r="D45" s="117"/>
      <c r="E45" s="21"/>
      <c r="G45" s="80"/>
      <c r="H45" s="80"/>
      <c r="I45" s="80"/>
      <c r="J45" s="80"/>
      <c r="K45" s="80"/>
      <c r="L45" s="80"/>
      <c r="M45" s="80"/>
    </row>
    <row r="46" spans="1:13">
      <c r="A46" s="76"/>
      <c r="B46" s="117"/>
      <c r="D46" s="117"/>
      <c r="E46" s="21"/>
      <c r="G46" s="80"/>
      <c r="H46" s="80"/>
      <c r="I46" s="80"/>
      <c r="J46" s="80"/>
      <c r="K46" s="80"/>
      <c r="L46" s="80"/>
      <c r="M46" s="80"/>
    </row>
    <row r="47" spans="1:13">
      <c r="A47" s="117"/>
      <c r="B47" s="117"/>
      <c r="D47" s="117"/>
      <c r="E47" s="21"/>
      <c r="G47" s="80"/>
      <c r="H47" s="80"/>
      <c r="I47" s="80"/>
      <c r="J47" s="80"/>
      <c r="K47" s="80"/>
      <c r="L47" s="80"/>
      <c r="M47" s="80"/>
    </row>
    <row r="48" spans="1:13">
      <c r="A48" s="76"/>
      <c r="B48" s="117"/>
      <c r="D48" s="117"/>
      <c r="E48" s="21"/>
      <c r="G48" s="80"/>
      <c r="H48" s="80"/>
      <c r="I48" s="80"/>
      <c r="J48" s="80"/>
      <c r="K48" s="80"/>
      <c r="L48" s="80"/>
      <c r="M48" s="80"/>
    </row>
    <row r="49" spans="1:13">
      <c r="A49" s="117"/>
      <c r="B49" s="117"/>
      <c r="D49" s="117"/>
      <c r="E49" s="21"/>
      <c r="G49" s="80"/>
      <c r="H49" s="80"/>
      <c r="I49" s="80"/>
      <c r="J49" s="80"/>
      <c r="K49" s="80"/>
      <c r="L49" s="80"/>
      <c r="M49" s="80"/>
    </row>
    <row r="50" spans="1:13">
      <c r="A50" s="76"/>
      <c r="B50" s="117"/>
      <c r="D50" s="117"/>
      <c r="E50" s="21"/>
      <c r="G50" s="80"/>
      <c r="H50" s="80"/>
      <c r="I50" s="80"/>
      <c r="J50" s="80"/>
      <c r="K50" s="80"/>
      <c r="L50" s="80"/>
      <c r="M50" s="80"/>
    </row>
    <row r="51" spans="1:13">
      <c r="A51" s="117"/>
      <c r="B51" s="117"/>
      <c r="D51" s="117"/>
      <c r="E51" s="21"/>
      <c r="G51" s="80"/>
      <c r="H51" s="80"/>
      <c r="I51" s="80"/>
      <c r="J51" s="80"/>
      <c r="K51" s="80"/>
      <c r="L51" s="80"/>
      <c r="M51" s="80"/>
    </row>
    <row r="52" spans="1:13">
      <c r="A52" s="76"/>
      <c r="B52" s="117"/>
      <c r="D52" s="117"/>
      <c r="E52" s="21"/>
      <c r="G52" s="80"/>
      <c r="H52" s="80"/>
      <c r="I52" s="80"/>
      <c r="J52" s="80"/>
      <c r="K52" s="80"/>
      <c r="L52" s="80"/>
      <c r="M52" s="80"/>
    </row>
    <row r="53" spans="1:13">
      <c r="A53" s="83"/>
      <c r="B53" s="117"/>
      <c r="D53" s="117"/>
      <c r="E53" s="21"/>
      <c r="G53" s="80"/>
      <c r="H53" s="80"/>
      <c r="I53" s="80"/>
      <c r="J53" s="80"/>
      <c r="K53" s="80"/>
      <c r="L53" s="80"/>
      <c r="M53" s="80"/>
    </row>
    <row r="54" spans="1:13">
      <c r="A54" s="119"/>
      <c r="B54" s="117"/>
      <c r="D54" s="117"/>
      <c r="E54" s="21"/>
      <c r="G54" s="80"/>
      <c r="H54" s="80"/>
      <c r="I54" s="80"/>
      <c r="J54" s="80"/>
      <c r="K54" s="80"/>
      <c r="L54" s="80"/>
      <c r="M54" s="80"/>
    </row>
    <row r="55" spans="1:13">
      <c r="A55" s="83"/>
      <c r="B55" s="117"/>
      <c r="D55" s="117"/>
      <c r="E55" s="21"/>
      <c r="G55" s="80"/>
      <c r="H55" s="80"/>
      <c r="I55" s="80"/>
      <c r="J55" s="80"/>
      <c r="K55" s="80"/>
      <c r="L55" s="80"/>
      <c r="M55" s="80"/>
    </row>
    <row r="56" spans="1:13">
      <c r="A56" s="76"/>
      <c r="B56" s="117"/>
      <c r="D56" s="117"/>
      <c r="E56" s="21"/>
      <c r="G56" s="80"/>
      <c r="H56" s="80"/>
      <c r="I56" s="80"/>
      <c r="J56" s="80"/>
      <c r="K56" s="80"/>
      <c r="L56" s="80"/>
      <c r="M56" s="80"/>
    </row>
    <row r="57" spans="1:13">
      <c r="A57" s="119"/>
      <c r="B57" s="117"/>
      <c r="D57" s="117"/>
      <c r="E57" s="21"/>
      <c r="G57" s="80"/>
      <c r="H57" s="80"/>
      <c r="I57" s="80"/>
      <c r="J57" s="80"/>
      <c r="K57" s="80"/>
      <c r="L57" s="80"/>
      <c r="M57" s="80"/>
    </row>
    <row r="58" spans="1:13">
      <c r="A58" s="83"/>
      <c r="B58" s="117"/>
      <c r="D58" s="117"/>
      <c r="E58" s="21"/>
      <c r="G58" s="80"/>
      <c r="H58" s="80"/>
      <c r="I58" s="80"/>
      <c r="J58" s="80"/>
      <c r="K58" s="80"/>
      <c r="L58" s="80"/>
      <c r="M58" s="80"/>
    </row>
    <row r="59" spans="1:13">
      <c r="A59" s="76"/>
      <c r="B59" s="117"/>
      <c r="D59" s="117"/>
      <c r="E59" s="21"/>
      <c r="G59" s="80"/>
      <c r="H59" s="80"/>
      <c r="I59" s="80"/>
      <c r="J59" s="80"/>
      <c r="K59" s="80"/>
      <c r="L59" s="80"/>
      <c r="M59" s="80"/>
    </row>
    <row r="60" spans="1:13">
      <c r="A60" s="76"/>
      <c r="B60" s="117"/>
      <c r="D60" s="117"/>
      <c r="E60" s="21"/>
      <c r="G60" s="80"/>
      <c r="H60" s="80"/>
      <c r="I60" s="80"/>
      <c r="J60" s="80"/>
      <c r="K60" s="80"/>
      <c r="L60" s="80"/>
      <c r="M60" s="80"/>
    </row>
    <row r="61" spans="1:13">
      <c r="A61" s="76"/>
      <c r="B61" s="117"/>
      <c r="D61" s="117"/>
      <c r="E61" s="21"/>
      <c r="G61" s="80"/>
      <c r="H61" s="80"/>
      <c r="I61" s="80"/>
      <c r="J61" s="80"/>
      <c r="K61" s="80"/>
      <c r="L61" s="80"/>
      <c r="M61" s="80"/>
    </row>
    <row r="62" spans="1:13">
      <c r="A62" s="76"/>
      <c r="B62" s="117"/>
      <c r="D62" s="117"/>
      <c r="E62" s="21"/>
      <c r="G62" s="80"/>
      <c r="H62" s="80"/>
      <c r="I62" s="80"/>
      <c r="J62" s="80"/>
      <c r="K62" s="80"/>
      <c r="L62" s="80"/>
      <c r="M62" s="80"/>
    </row>
    <row r="63" spans="1:13">
      <c r="A63" s="83"/>
      <c r="B63" s="117"/>
      <c r="D63" s="117"/>
      <c r="E63" s="21"/>
      <c r="G63" s="80"/>
      <c r="H63" s="80"/>
      <c r="I63" s="80"/>
      <c r="J63" s="80"/>
      <c r="K63" s="80"/>
      <c r="L63" s="80"/>
      <c r="M63" s="80"/>
    </row>
    <row r="64" spans="1:13">
      <c r="A64" s="76"/>
      <c r="B64" s="117"/>
      <c r="D64" s="117"/>
      <c r="E64" s="21"/>
      <c r="G64" s="80"/>
      <c r="H64" s="80"/>
      <c r="I64" s="80"/>
      <c r="J64" s="80"/>
      <c r="K64" s="80"/>
      <c r="L64" s="80"/>
      <c r="M64" s="80"/>
    </row>
    <row r="65" spans="1:13">
      <c r="A65" s="76"/>
      <c r="B65" s="117"/>
      <c r="D65" s="117"/>
      <c r="E65" s="21"/>
      <c r="G65" s="80"/>
      <c r="H65" s="80"/>
      <c r="I65" s="80"/>
      <c r="J65" s="80"/>
      <c r="K65" s="80"/>
      <c r="L65" s="80"/>
      <c r="M65" s="80"/>
    </row>
    <row r="66" spans="1:13">
      <c r="A66" s="76"/>
      <c r="B66" s="117"/>
      <c r="D66" s="107"/>
      <c r="E66" s="21"/>
      <c r="G66" s="80"/>
      <c r="H66" s="80"/>
      <c r="I66" s="80"/>
      <c r="J66" s="80"/>
      <c r="K66" s="80"/>
      <c r="L66" s="80"/>
      <c r="M66" s="80"/>
    </row>
    <row r="67" spans="1:13">
      <c r="A67" s="76"/>
      <c r="B67" s="117"/>
      <c r="D67" s="117"/>
      <c r="E67" s="21"/>
      <c r="G67" s="80"/>
      <c r="H67" s="80"/>
      <c r="I67" s="80"/>
      <c r="J67" s="80"/>
      <c r="K67" s="80"/>
      <c r="L67" s="80"/>
      <c r="M67" s="80"/>
    </row>
    <row r="68" spans="1:13">
      <c r="A68" s="76"/>
      <c r="B68" s="117"/>
      <c r="D68" s="117"/>
      <c r="E68" s="21"/>
      <c r="G68" s="80"/>
      <c r="H68" s="80"/>
      <c r="I68" s="80"/>
      <c r="J68" s="80"/>
      <c r="K68" s="80"/>
      <c r="L68" s="80"/>
      <c r="M68" s="80"/>
    </row>
    <row r="69" spans="1:13">
      <c r="A69" s="76"/>
      <c r="B69" s="117"/>
      <c r="D69" s="117"/>
      <c r="E69" s="21"/>
      <c r="G69" s="80"/>
      <c r="H69" s="80"/>
      <c r="I69" s="80"/>
      <c r="J69" s="80"/>
      <c r="K69" s="80"/>
      <c r="L69" s="80"/>
      <c r="M69" s="80"/>
    </row>
    <row r="70" spans="1:13">
      <c r="A70" s="76"/>
      <c r="B70" s="117"/>
      <c r="D70" s="117"/>
      <c r="E70" s="21"/>
      <c r="G70" s="80"/>
      <c r="H70" s="80"/>
      <c r="I70" s="80"/>
      <c r="J70" s="80"/>
      <c r="K70" s="80"/>
      <c r="L70" s="80"/>
      <c r="M70" s="80"/>
    </row>
    <row r="71" spans="1:13">
      <c r="A71" s="76"/>
      <c r="B71" s="117"/>
      <c r="D71" s="117"/>
      <c r="E71" s="21"/>
      <c r="G71" s="80"/>
      <c r="H71" s="80"/>
      <c r="I71" s="80"/>
      <c r="J71" s="80"/>
      <c r="K71" s="80"/>
      <c r="L71" s="80"/>
      <c r="M71" s="80"/>
    </row>
    <row r="72" spans="1:13">
      <c r="A72" s="76"/>
      <c r="B72" s="117"/>
      <c r="D72" s="117"/>
      <c r="E72" s="21"/>
      <c r="G72" s="80"/>
      <c r="H72" s="80"/>
      <c r="I72" s="80"/>
      <c r="J72" s="80"/>
      <c r="K72" s="80"/>
      <c r="L72" s="80"/>
      <c r="M72" s="80"/>
    </row>
    <row r="73" spans="1:13">
      <c r="A73" s="76"/>
      <c r="B73" s="117"/>
      <c r="D73" s="107"/>
      <c r="E73" s="21"/>
      <c r="G73" s="80"/>
      <c r="H73" s="80"/>
      <c r="I73" s="80"/>
      <c r="J73" s="80"/>
      <c r="K73" s="80"/>
      <c r="L73" s="80"/>
      <c r="M73" s="80"/>
    </row>
    <row r="74" spans="1:13">
      <c r="A74" s="76"/>
      <c r="B74" s="117"/>
      <c r="D74" s="117"/>
      <c r="E74" s="21"/>
      <c r="G74" s="80"/>
      <c r="H74" s="80"/>
      <c r="I74" s="80"/>
      <c r="J74" s="80"/>
      <c r="K74" s="80"/>
      <c r="L74" s="80"/>
      <c r="M74" s="80"/>
    </row>
    <row r="75" spans="1:13">
      <c r="A75" s="76"/>
      <c r="B75" s="117"/>
      <c r="D75" s="117"/>
      <c r="E75" s="21"/>
      <c r="G75" s="80"/>
      <c r="H75" s="80"/>
      <c r="I75" s="80"/>
      <c r="J75" s="80"/>
      <c r="K75" s="80"/>
      <c r="L75" s="80"/>
      <c r="M75" s="80"/>
    </row>
    <row r="76" spans="1:13">
      <c r="A76" s="76"/>
      <c r="B76" s="117"/>
      <c r="D76" s="117"/>
      <c r="E76" s="21"/>
      <c r="G76" s="80"/>
      <c r="H76" s="80"/>
      <c r="I76" s="80"/>
      <c r="J76" s="80"/>
      <c r="K76" s="80"/>
      <c r="L76" s="80"/>
      <c r="M76" s="80"/>
    </row>
    <row r="77" spans="1:13">
      <c r="A77" s="76"/>
      <c r="B77" s="117"/>
      <c r="D77" s="117"/>
      <c r="E77" s="21"/>
      <c r="G77" s="80"/>
      <c r="H77" s="80"/>
      <c r="I77" s="80"/>
      <c r="J77" s="80"/>
      <c r="K77" s="80"/>
      <c r="L77" s="80"/>
      <c r="M77" s="80"/>
    </row>
    <row r="78" spans="1:13">
      <c r="A78" s="76"/>
      <c r="B78" s="117"/>
      <c r="D78" s="117"/>
      <c r="E78" s="21"/>
      <c r="G78" s="80"/>
      <c r="H78" s="80"/>
      <c r="I78" s="80"/>
      <c r="J78" s="80"/>
      <c r="K78" s="80"/>
      <c r="L78" s="80"/>
      <c r="M78" s="80"/>
    </row>
    <row r="79" spans="1:13">
      <c r="A79" s="76"/>
      <c r="B79" s="117"/>
      <c r="D79" s="117"/>
      <c r="E79" s="21"/>
      <c r="G79" s="80"/>
      <c r="H79" s="80"/>
      <c r="I79" s="80"/>
      <c r="J79" s="80"/>
      <c r="K79" s="80"/>
      <c r="L79" s="80"/>
      <c r="M79" s="80"/>
    </row>
    <row r="80" spans="1:13">
      <c r="A80" s="76"/>
      <c r="B80" s="117"/>
      <c r="D80" s="117"/>
      <c r="E80" s="21"/>
      <c r="G80" s="80"/>
      <c r="H80" s="80"/>
      <c r="I80" s="80"/>
      <c r="J80" s="80"/>
      <c r="K80" s="80"/>
      <c r="L80" s="80"/>
      <c r="M80" s="80"/>
    </row>
    <row r="81" spans="1:13">
      <c r="A81" s="76"/>
      <c r="B81" s="117"/>
      <c r="D81" s="117"/>
      <c r="E81" s="21"/>
      <c r="G81" s="80"/>
      <c r="H81" s="80"/>
      <c r="I81" s="80"/>
      <c r="J81" s="80"/>
      <c r="K81" s="80"/>
      <c r="L81" s="80"/>
      <c r="M81" s="80"/>
    </row>
    <row r="82" spans="1:13">
      <c r="A82" s="76"/>
      <c r="B82" s="107"/>
      <c r="D82" s="107"/>
      <c r="E82" s="21"/>
      <c r="G82" s="80"/>
      <c r="H82" s="80"/>
      <c r="I82" s="80"/>
      <c r="J82" s="80"/>
      <c r="K82" s="80"/>
      <c r="L82" s="80"/>
      <c r="M82" s="80"/>
    </row>
    <row r="83" spans="1:13">
      <c r="A83" s="76"/>
      <c r="B83" s="107"/>
      <c r="D83" s="107"/>
      <c r="E83" s="21"/>
      <c r="G83" s="80"/>
      <c r="H83" s="80"/>
      <c r="I83" s="80"/>
      <c r="J83" s="80"/>
      <c r="K83" s="80"/>
      <c r="L83" s="80"/>
      <c r="M83" s="80"/>
    </row>
    <row r="84" spans="1:13">
      <c r="A84" s="76"/>
      <c r="B84" s="107"/>
      <c r="D84" s="107"/>
      <c r="E84" s="21"/>
      <c r="G84" s="80"/>
      <c r="H84" s="80"/>
      <c r="I84" s="80"/>
      <c r="J84" s="80"/>
      <c r="K84" s="80"/>
      <c r="L84" s="80"/>
      <c r="M84" s="80"/>
    </row>
    <row r="85" spans="1:13">
      <c r="A85" s="76"/>
      <c r="B85" s="107"/>
      <c r="D85" s="107"/>
      <c r="E85" s="21"/>
      <c r="G85" s="80"/>
      <c r="H85" s="80"/>
      <c r="I85" s="80"/>
      <c r="J85" s="80"/>
      <c r="K85" s="80"/>
      <c r="L85" s="80"/>
      <c r="M85" s="80"/>
    </row>
    <row r="86" spans="1:13">
      <c r="A86" s="76"/>
      <c r="B86" s="107"/>
      <c r="D86" s="107"/>
      <c r="E86" s="21"/>
      <c r="G86" s="80"/>
      <c r="H86" s="80"/>
      <c r="I86" s="80"/>
      <c r="J86" s="80"/>
      <c r="K86" s="80"/>
      <c r="L86" s="80"/>
      <c r="M86" s="80"/>
    </row>
    <row r="87" spans="1:13">
      <c r="A87" s="76"/>
      <c r="B87" s="107"/>
      <c r="D87" s="107"/>
      <c r="E87" s="21"/>
      <c r="G87" s="80"/>
      <c r="H87" s="80"/>
      <c r="I87" s="80"/>
      <c r="J87" s="80"/>
      <c r="K87" s="80"/>
      <c r="L87" s="80"/>
      <c r="M87" s="80"/>
    </row>
    <row r="88" spans="1:13">
      <c r="A88" s="107"/>
      <c r="B88" s="107"/>
      <c r="D88" s="107"/>
      <c r="E88" s="21"/>
      <c r="G88" s="80"/>
      <c r="H88" s="80"/>
      <c r="I88" s="80"/>
      <c r="J88" s="80"/>
      <c r="K88" s="80"/>
      <c r="L88" s="80"/>
      <c r="M88" s="80"/>
    </row>
    <row r="89" spans="1:13">
      <c r="A89" s="76"/>
      <c r="B89" s="107"/>
      <c r="D89" s="107"/>
      <c r="E89" s="21"/>
      <c r="G89" s="80"/>
      <c r="H89" s="80"/>
      <c r="I89" s="80"/>
      <c r="J89" s="80"/>
      <c r="K89" s="80"/>
      <c r="L89" s="80"/>
      <c r="M89" s="80"/>
    </row>
    <row r="90" spans="1:13">
      <c r="A90" s="107"/>
      <c r="B90" s="107"/>
      <c r="D90" s="107"/>
      <c r="E90" s="21"/>
    </row>
    <row r="91" spans="1:13">
      <c r="A91" s="76"/>
      <c r="B91" s="107"/>
      <c r="D91" s="107"/>
      <c r="E91" s="21"/>
    </row>
    <row r="92" spans="1:13">
      <c r="A92" s="107"/>
      <c r="B92" s="107"/>
      <c r="D92" s="107"/>
      <c r="E92" s="21"/>
    </row>
    <row r="93" spans="1:13">
      <c r="A93" s="76"/>
      <c r="B93" s="109"/>
      <c r="D93" s="109"/>
      <c r="E93" s="21"/>
    </row>
    <row r="94" spans="1:13">
      <c r="A94" s="109"/>
      <c r="B94" s="109"/>
      <c r="D94" s="109"/>
      <c r="E94" s="21"/>
    </row>
    <row r="95" spans="1:13">
      <c r="A95" s="76"/>
      <c r="B95" s="109"/>
      <c r="D95" s="109"/>
      <c r="E95" s="21"/>
    </row>
    <row r="96" spans="1:13">
      <c r="A96" s="109"/>
      <c r="B96" s="109"/>
      <c r="D96" s="109"/>
      <c r="E96" s="21"/>
    </row>
    <row r="97" spans="1:5">
      <c r="A97" s="76"/>
      <c r="B97" s="109"/>
      <c r="D97" s="109"/>
      <c r="E97" s="21"/>
    </row>
    <row r="98" spans="1:5">
      <c r="A98" s="109"/>
      <c r="B98" s="109"/>
      <c r="D98" s="109"/>
      <c r="E98" s="21"/>
    </row>
    <row r="99" spans="1:5">
      <c r="A99" s="76"/>
      <c r="B99" s="109"/>
      <c r="D99" s="109"/>
      <c r="E99" s="21"/>
    </row>
    <row r="100" spans="1:5">
      <c r="A100" s="109"/>
      <c r="B100" s="109"/>
      <c r="D100" s="109"/>
      <c r="E100" s="21"/>
    </row>
    <row r="101" spans="1:5">
      <c r="A101" s="76"/>
      <c r="B101" s="109"/>
      <c r="D101" s="109"/>
      <c r="E101" s="21"/>
    </row>
    <row r="102" spans="1:5">
      <c r="A102" s="109"/>
      <c r="B102" s="109"/>
      <c r="D102" s="109"/>
      <c r="E102" s="21"/>
    </row>
    <row r="103" spans="1:5">
      <c r="A103" s="109"/>
      <c r="B103" s="109"/>
      <c r="D103" s="109"/>
      <c r="E103" s="21"/>
    </row>
    <row r="104" spans="1:5">
      <c r="A104" s="109"/>
      <c r="B104" s="109"/>
      <c r="D104" s="109"/>
      <c r="E104" s="21"/>
    </row>
    <row r="105" spans="1:5">
      <c r="A105" s="109"/>
      <c r="B105" s="109"/>
      <c r="D105" s="109"/>
      <c r="E105" s="21"/>
    </row>
    <row r="106" spans="1:5">
      <c r="A106" s="109"/>
      <c r="B106" s="109"/>
      <c r="D106" s="109"/>
      <c r="E106" s="21"/>
    </row>
    <row r="107" spans="1:5">
      <c r="A107" s="109"/>
      <c r="B107" s="109"/>
      <c r="D107" s="109"/>
      <c r="E107" s="21"/>
    </row>
    <row r="108" spans="1:5">
      <c r="A108" s="109"/>
      <c r="B108" s="109"/>
      <c r="D108" s="109"/>
      <c r="E108" s="21"/>
    </row>
    <row r="109" spans="1:5">
      <c r="A109" s="92"/>
      <c r="E109" s="21"/>
    </row>
    <row r="110" spans="1:5">
      <c r="A110" s="92"/>
      <c r="E110" s="21"/>
    </row>
    <row r="111" spans="1:5">
      <c r="A111" s="92"/>
      <c r="E111" s="21"/>
    </row>
    <row r="112" spans="1:5">
      <c r="A112" s="92"/>
      <c r="E112" s="21"/>
    </row>
    <row r="113" spans="1:5">
      <c r="A113" s="92"/>
      <c r="E113" s="21"/>
    </row>
    <row r="114" spans="1:5">
      <c r="A114" s="92"/>
      <c r="E114" s="21"/>
    </row>
    <row r="115" spans="1:5">
      <c r="A115" s="92"/>
      <c r="E115" s="21"/>
    </row>
    <row r="116" spans="1:5">
      <c r="A116" s="92"/>
      <c r="E116" s="21"/>
    </row>
    <row r="117" spans="1:5">
      <c r="A117" s="92"/>
      <c r="E117" s="21"/>
    </row>
    <row r="118" spans="1:5">
      <c r="A118" s="92"/>
      <c r="E118" s="21"/>
    </row>
    <row r="119" spans="1:5">
      <c r="A119" s="92"/>
      <c r="E119" s="21"/>
    </row>
    <row r="120" spans="1:5">
      <c r="A120" s="92"/>
      <c r="E120" s="21"/>
    </row>
    <row r="121" spans="1:5">
      <c r="A121" s="92"/>
      <c r="E121" s="21"/>
    </row>
    <row r="122" spans="1:5">
      <c r="A122" s="92"/>
      <c r="E122" s="21"/>
    </row>
    <row r="123" spans="1:5">
      <c r="A123" s="92"/>
      <c r="E123" s="21"/>
    </row>
    <row r="124" spans="1:5">
      <c r="A124" s="92"/>
      <c r="E124" s="21"/>
    </row>
    <row r="125" spans="1:5">
      <c r="A125" s="92"/>
      <c r="E125" s="21"/>
    </row>
    <row r="126" spans="1:5">
      <c r="A126" s="92"/>
      <c r="E126" s="21"/>
    </row>
    <row r="127" spans="1:5">
      <c r="A127" s="92"/>
      <c r="E127" s="21"/>
    </row>
    <row r="128" spans="1:5">
      <c r="A128" s="92"/>
      <c r="E128" s="21"/>
    </row>
    <row r="129" spans="1:5">
      <c r="A129" s="92"/>
      <c r="E129" s="21"/>
    </row>
    <row r="130" spans="1:5">
      <c r="A130" s="92"/>
      <c r="E130" s="21"/>
    </row>
    <row r="131" spans="1:5">
      <c r="A131" s="92"/>
      <c r="E131" s="21"/>
    </row>
    <row r="132" spans="1:5">
      <c r="A132" s="92"/>
      <c r="E132" s="21"/>
    </row>
    <row r="133" spans="1:5">
      <c r="A133" s="92"/>
      <c r="E133" s="21"/>
    </row>
    <row r="134" spans="1:5">
      <c r="A134" s="92"/>
      <c r="E134" s="21"/>
    </row>
    <row r="135" spans="1:5">
      <c r="A135" s="92"/>
      <c r="E135" s="21"/>
    </row>
    <row r="136" spans="1:5">
      <c r="A136" s="92"/>
      <c r="E136" s="21"/>
    </row>
    <row r="137" spans="1:5">
      <c r="A137" s="92"/>
      <c r="E137" s="21"/>
    </row>
    <row r="138" spans="1:5">
      <c r="A138" s="92"/>
      <c r="E138" s="21"/>
    </row>
    <row r="139" spans="1:5">
      <c r="A139" s="92"/>
      <c r="E139" s="21"/>
    </row>
    <row r="140" spans="1:5">
      <c r="A140" s="92"/>
      <c r="E140" s="21"/>
    </row>
    <row r="141" spans="1:5">
      <c r="A141" s="92"/>
      <c r="E141" s="21"/>
    </row>
    <row r="142" spans="1:5">
      <c r="A142" s="92"/>
      <c r="E142" s="21"/>
    </row>
    <row r="143" spans="1:5">
      <c r="A143" s="92"/>
      <c r="E143" s="21"/>
    </row>
    <row r="144" spans="1:5">
      <c r="A144" s="92"/>
      <c r="E144" s="21"/>
    </row>
    <row r="145" spans="1:5">
      <c r="A145" s="92"/>
      <c r="E145" s="21"/>
    </row>
    <row r="146" spans="1:5">
      <c r="A146" s="92"/>
      <c r="E146" s="21"/>
    </row>
    <row r="147" spans="1:5">
      <c r="A147" s="92"/>
      <c r="E147" s="21"/>
    </row>
    <row r="148" spans="1:5">
      <c r="A148" s="92"/>
      <c r="E148" s="21"/>
    </row>
    <row r="149" spans="1:5">
      <c r="A149" s="92"/>
      <c r="E149" s="21"/>
    </row>
    <row r="150" spans="1:5">
      <c r="A150" s="92"/>
      <c r="E150" s="21"/>
    </row>
    <row r="151" spans="1:5">
      <c r="A151" s="92"/>
      <c r="E151" s="21"/>
    </row>
    <row r="152" spans="1:5">
      <c r="A152" s="92"/>
      <c r="E152" s="21"/>
    </row>
    <row r="153" spans="1:5">
      <c r="A153" s="92"/>
      <c r="E153" s="21"/>
    </row>
    <row r="154" spans="1:5">
      <c r="A154" s="92"/>
      <c r="E154" s="21"/>
    </row>
    <row r="155" spans="1:5">
      <c r="A155" s="92"/>
      <c r="E155" s="21"/>
    </row>
    <row r="156" spans="1:5">
      <c r="A156" s="92"/>
      <c r="E156" s="21"/>
    </row>
    <row r="157" spans="1:5">
      <c r="A157" s="92"/>
      <c r="E157" s="21"/>
    </row>
    <row r="158" spans="1:5">
      <c r="A158" s="92"/>
      <c r="E158" s="21"/>
    </row>
    <row r="159" spans="1:5">
      <c r="A159" s="92"/>
      <c r="E159" s="21"/>
    </row>
    <row r="160" spans="1:5">
      <c r="A160" s="92"/>
      <c r="E160" s="21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</sheetData>
  <autoFilter ref="A3:E104">
    <sortState ref="A4:E104">
      <sortCondition ref="A3:A104"/>
    </sortState>
  </autoFilter>
  <mergeCells count="2">
    <mergeCell ref="A2:E2"/>
    <mergeCell ref="G2:J2"/>
  </mergeCells>
  <conditionalFormatting sqref="K4:K30">
    <cfRule type="cellIs" dxfId="25" priority="3" operator="greaterThan">
      <formula>0</formula>
    </cfRule>
    <cfRule type="cellIs" dxfId="24" priority="4" operator="lessThan">
      <formula>0</formula>
    </cfRule>
  </conditionalFormatting>
  <conditionalFormatting sqref="J4:J30">
    <cfRule type="cellIs" dxfId="23" priority="1" operator="greaterThan">
      <formula>0</formula>
    </cfRule>
    <cfRule type="cellIs" dxfId="22" priority="2" operator="lessThan">
      <formula>0</formula>
    </cfRule>
  </conditionalFormatting>
  <dataValidations count="2">
    <dataValidation type="list" allowBlank="1" showInputMessage="1" showErrorMessage="1" sqref="D1:D3 D528:D1048576">
      <formula1>$H$4:$H$31</formula1>
    </dataValidation>
    <dataValidation type="list" allowBlank="1" showInputMessage="1" showErrorMessage="1" sqref="D4:D527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M166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7.75" customWidth="1"/>
    <col min="7" max="7" width="22" customWidth="1"/>
    <col min="8" max="8" width="11.875" customWidth="1"/>
    <col min="9" max="9" width="9.75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117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117"/>
    </row>
    <row r="4" spans="1:13">
      <c r="A4" s="117"/>
      <c r="B4" s="117"/>
      <c r="C4" s="84"/>
      <c r="D4" s="117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102"/>
      <c r="B5" s="117"/>
      <c r="D5" s="117"/>
      <c r="E5" s="97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</row>
    <row r="6" spans="1:13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M6" s="117"/>
    </row>
    <row r="7" spans="1:13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M7" s="117"/>
    </row>
    <row r="8" spans="1:13">
      <c r="A8" s="29"/>
      <c r="B8" s="117"/>
      <c r="D8" s="117"/>
      <c r="E8" s="97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M8" s="117"/>
    </row>
    <row r="9" spans="1:13">
      <c r="A9" s="29"/>
      <c r="B9" s="117"/>
      <c r="C9" s="84"/>
      <c r="D9" s="117"/>
      <c r="E9" s="97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M9" s="117"/>
    </row>
    <row r="10" spans="1:13">
      <c r="A10" s="29"/>
      <c r="B10" s="117"/>
      <c r="C10" s="84"/>
      <c r="D10" s="117"/>
      <c r="E10" s="97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M10" s="117"/>
    </row>
    <row r="11" spans="1:13">
      <c r="A11" s="29"/>
      <c r="B11" s="117"/>
      <c r="D11" s="117"/>
      <c r="E11" s="97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M11" s="117"/>
    </row>
    <row r="12" spans="1:13">
      <c r="A12" s="29"/>
      <c r="B12" s="117"/>
      <c r="C12" s="84"/>
      <c r="D12" s="117"/>
      <c r="E12" s="97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M12" s="117"/>
    </row>
    <row r="13" spans="1:13">
      <c r="A13" s="29"/>
      <c r="B13" s="117"/>
      <c r="C13" s="84"/>
      <c r="D13" s="117"/>
      <c r="E13" s="97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M13" s="117"/>
    </row>
    <row r="14" spans="1:13">
      <c r="A14" s="29"/>
      <c r="B14" s="117"/>
      <c r="C14" s="84"/>
      <c r="D14" s="117"/>
      <c r="E14" s="97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M14" s="117"/>
    </row>
    <row r="15" spans="1:13">
      <c r="A15" s="29"/>
      <c r="B15" s="117"/>
      <c r="D15" s="117"/>
      <c r="E15" s="97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M15" s="117"/>
    </row>
    <row r="16" spans="1:13">
      <c r="A16" s="29"/>
      <c r="B16" s="117"/>
      <c r="D16" s="117"/>
      <c r="E16" s="97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M16" s="117"/>
    </row>
    <row r="17" spans="1:13">
      <c r="A17" s="29"/>
      <c r="B17" s="117"/>
      <c r="C17" s="84"/>
      <c r="D17" s="117"/>
      <c r="E17" s="97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M17" s="83"/>
    </row>
    <row r="18" spans="1:13">
      <c r="A18" s="29"/>
      <c r="B18" s="117"/>
      <c r="C18" s="84"/>
      <c r="D18" s="117"/>
      <c r="E18" s="97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M18" s="117"/>
    </row>
    <row r="19" spans="1:13">
      <c r="A19" s="29"/>
      <c r="B19" s="83"/>
      <c r="C19" s="86"/>
      <c r="D19" s="83"/>
      <c r="E19" s="97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M19" s="117"/>
    </row>
    <row r="20" spans="1:13">
      <c r="A20" s="29"/>
      <c r="B20" s="117"/>
      <c r="C20" s="84"/>
      <c r="D20" s="117"/>
      <c r="E20" s="97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M20" s="117"/>
    </row>
    <row r="21" spans="1:13">
      <c r="A21" s="29"/>
      <c r="B21" s="117"/>
      <c r="C21" s="84"/>
      <c r="D21" s="117"/>
      <c r="E21" s="97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M21" s="117"/>
    </row>
    <row r="22" spans="1:13">
      <c r="A22" s="29"/>
      <c r="B22" s="117"/>
      <c r="C22" s="84"/>
      <c r="D22" s="117"/>
      <c r="E22" s="97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</row>
    <row r="23" spans="1:13">
      <c r="A23" s="29"/>
      <c r="B23" s="117"/>
      <c r="C23" s="84"/>
      <c r="D23" s="117"/>
      <c r="E23" s="97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</row>
    <row r="24" spans="1:13">
      <c r="A24" s="29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</row>
    <row r="25" spans="1:13">
      <c r="A25" s="29"/>
      <c r="C25" s="30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</row>
    <row r="26" spans="1:13">
      <c r="A26" s="29"/>
      <c r="C26" s="30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M26" s="117"/>
    </row>
    <row r="27" spans="1:13">
      <c r="A27" s="29"/>
      <c r="C27" s="30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M27" s="117"/>
    </row>
    <row r="28" spans="1:13">
      <c r="A28" s="29"/>
      <c r="B28" s="117"/>
      <c r="D28" s="117"/>
      <c r="E28" s="97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M28" s="117"/>
    </row>
    <row r="29" spans="1:13">
      <c r="A29" s="29"/>
      <c r="B29" s="117"/>
      <c r="D29" s="117"/>
      <c r="E29" s="97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M29" s="117"/>
    </row>
    <row r="30" spans="1:13">
      <c r="A30" s="29"/>
      <c r="B30" s="117"/>
      <c r="D30" s="117"/>
      <c r="E30" s="97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M30" s="117"/>
    </row>
    <row r="31" spans="1:13">
      <c r="A31" s="29"/>
      <c r="B31" s="117"/>
      <c r="D31" s="117"/>
      <c r="E31" s="97"/>
      <c r="F31" s="21"/>
      <c r="G31" s="23" t="s">
        <v>68</v>
      </c>
      <c r="H31" s="23"/>
      <c r="I31" s="23"/>
      <c r="J31" s="22"/>
      <c r="M31" s="117"/>
    </row>
    <row r="32" spans="1:13" ht="15.75" thickBot="1">
      <c r="A32" s="29"/>
      <c r="B32" s="117"/>
      <c r="D32" s="117"/>
      <c r="E32" s="97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M32" s="117"/>
    </row>
    <row r="33" spans="1:13">
      <c r="A33" s="29"/>
      <c r="B33" s="117"/>
      <c r="D33" s="117"/>
      <c r="E33" s="97"/>
      <c r="G33" s="117"/>
      <c r="H33" s="117"/>
      <c r="I33" s="9"/>
      <c r="J33" s="117"/>
      <c r="M33" s="117"/>
    </row>
    <row r="34" spans="1:13">
      <c r="A34" s="29"/>
      <c r="B34" s="117"/>
      <c r="D34" s="117"/>
      <c r="E34" s="97"/>
      <c r="G34" s="83"/>
      <c r="H34" s="117"/>
      <c r="I34" s="9"/>
      <c r="J34" s="117"/>
      <c r="M34" s="117"/>
    </row>
    <row r="35" spans="1:13">
      <c r="A35" s="117"/>
      <c r="B35" s="117"/>
      <c r="D35" s="117"/>
      <c r="E35" s="97"/>
      <c r="G35" s="117"/>
      <c r="I35" s="9"/>
    </row>
    <row r="36" spans="1:13">
      <c r="A36" s="83"/>
      <c r="B36" s="117"/>
      <c r="D36" s="117"/>
      <c r="E36" s="97"/>
      <c r="G36" s="117"/>
      <c r="I36" s="9"/>
    </row>
    <row r="37" spans="1:13">
      <c r="A37" s="117"/>
      <c r="E37" s="21"/>
      <c r="G37" s="83"/>
      <c r="I37" s="9"/>
    </row>
    <row r="38" spans="1:13">
      <c r="A38" s="117"/>
      <c r="E38" s="21"/>
      <c r="G38" s="117"/>
      <c r="I38" s="9"/>
    </row>
    <row r="39" spans="1:13">
      <c r="A39" s="83"/>
      <c r="E39" s="21"/>
      <c r="G39" s="76"/>
      <c r="H39" s="117"/>
      <c r="I39" s="9"/>
      <c r="J39" s="117"/>
      <c r="M39" s="117"/>
    </row>
    <row r="40" spans="1:13">
      <c r="A40" s="117"/>
      <c r="E40" s="21"/>
      <c r="G40" s="76"/>
      <c r="H40" s="117"/>
      <c r="I40" s="9"/>
      <c r="J40" s="117"/>
      <c r="M40" s="117"/>
    </row>
    <row r="41" spans="1:13">
      <c r="A41" s="76"/>
      <c r="B41" s="117"/>
      <c r="D41" s="117"/>
      <c r="E41" s="97"/>
    </row>
    <row r="42" spans="1:13">
      <c r="A42" s="76"/>
      <c r="B42" s="117"/>
      <c r="D42" s="117"/>
      <c r="E42" s="97"/>
    </row>
    <row r="43" spans="1:13">
      <c r="A43" s="76"/>
      <c r="B43" s="117"/>
      <c r="D43" s="117"/>
      <c r="E43" s="97"/>
    </row>
    <row r="44" spans="1:13">
      <c r="A44" s="76"/>
      <c r="B44" s="117"/>
      <c r="D44" s="117"/>
      <c r="E44" s="97"/>
    </row>
    <row r="45" spans="1:13">
      <c r="A45" s="76"/>
      <c r="B45" s="117"/>
      <c r="D45" s="117"/>
      <c r="E45" s="97"/>
    </row>
    <row r="46" spans="1:13">
      <c r="A46" s="76"/>
      <c r="B46" s="117"/>
      <c r="D46" s="117"/>
      <c r="E46" s="97"/>
    </row>
    <row r="47" spans="1:13">
      <c r="A47" s="76"/>
      <c r="B47" s="117"/>
      <c r="D47" s="117"/>
      <c r="E47" s="97"/>
    </row>
    <row r="48" spans="1:13">
      <c r="A48" s="76"/>
      <c r="B48" s="117"/>
      <c r="D48" s="117"/>
      <c r="E48" s="97"/>
    </row>
    <row r="49" spans="1:5">
      <c r="A49" s="76"/>
      <c r="B49" s="117"/>
      <c r="D49" s="117"/>
      <c r="E49" s="97"/>
    </row>
    <row r="50" spans="1:5">
      <c r="A50" s="76"/>
      <c r="B50" s="117"/>
      <c r="D50" s="117"/>
      <c r="E50" s="97"/>
    </row>
    <row r="51" spans="1:5">
      <c r="A51" s="76"/>
      <c r="B51" s="117"/>
      <c r="D51" s="117"/>
      <c r="E51" s="97"/>
    </row>
    <row r="52" spans="1:5">
      <c r="A52" s="76"/>
      <c r="B52" s="117"/>
      <c r="D52" s="117"/>
      <c r="E52" s="97"/>
    </row>
    <row r="53" spans="1:5">
      <c r="A53" s="76"/>
      <c r="B53" s="117"/>
      <c r="D53" s="117"/>
      <c r="E53" s="97"/>
    </row>
    <row r="54" spans="1:5">
      <c r="A54" s="117"/>
      <c r="B54" s="117"/>
      <c r="C54" s="84"/>
      <c r="D54" s="117"/>
      <c r="E54" s="21"/>
    </row>
    <row r="55" spans="1:5">
      <c r="A55" s="117"/>
      <c r="B55" s="117"/>
      <c r="C55" s="84"/>
      <c r="D55" s="117"/>
      <c r="E55" s="21"/>
    </row>
    <row r="56" spans="1:5">
      <c r="A56" s="117"/>
      <c r="B56" s="117"/>
      <c r="C56" s="84"/>
      <c r="D56" s="117"/>
      <c r="E56" s="21"/>
    </row>
    <row r="57" spans="1:5">
      <c r="A57" s="117"/>
      <c r="B57" s="117"/>
      <c r="C57" s="84"/>
      <c r="D57" s="117"/>
      <c r="E57" s="21"/>
    </row>
    <row r="58" spans="1:5">
      <c r="A58" s="76"/>
      <c r="B58" s="117"/>
      <c r="D58" s="117"/>
      <c r="E58" s="97"/>
    </row>
    <row r="59" spans="1:5">
      <c r="A59" s="76"/>
      <c r="B59" s="117"/>
      <c r="D59" s="117"/>
      <c r="E59" s="97"/>
    </row>
    <row r="60" spans="1:5">
      <c r="A60" s="76"/>
      <c r="B60" s="117"/>
      <c r="D60" s="117"/>
      <c r="E60" s="97"/>
    </row>
    <row r="61" spans="1:5">
      <c r="A61" s="76"/>
      <c r="B61" s="117"/>
      <c r="D61" s="117"/>
      <c r="E61" s="97"/>
    </row>
    <row r="62" spans="1:5">
      <c r="A62" s="76"/>
      <c r="B62" s="117"/>
      <c r="D62" s="117"/>
      <c r="E62" s="97"/>
    </row>
    <row r="63" spans="1:5">
      <c r="A63" s="76"/>
      <c r="B63" s="117"/>
      <c r="D63" s="117"/>
      <c r="E63" s="97"/>
    </row>
    <row r="64" spans="1:5">
      <c r="A64" s="76"/>
      <c r="B64" s="117"/>
      <c r="D64" s="117"/>
      <c r="E64" s="97"/>
    </row>
    <row r="65" spans="1:5">
      <c r="A65" s="76"/>
      <c r="B65" s="117"/>
      <c r="D65" s="117"/>
      <c r="E65" s="97"/>
    </row>
    <row r="66" spans="1:5">
      <c r="A66" s="76"/>
      <c r="B66" s="117"/>
      <c r="D66" s="117"/>
      <c r="E66" s="97"/>
    </row>
    <row r="67" spans="1:5">
      <c r="A67" s="76"/>
      <c r="B67" s="117"/>
      <c r="D67" s="117"/>
      <c r="E67" s="97"/>
    </row>
    <row r="68" spans="1:5">
      <c r="A68" s="83"/>
      <c r="E68" s="21"/>
    </row>
    <row r="69" spans="1:5">
      <c r="A69" s="117"/>
      <c r="B69" s="117"/>
      <c r="C69" s="84"/>
      <c r="D69" s="117"/>
      <c r="E69" s="21"/>
    </row>
    <row r="70" spans="1:5">
      <c r="A70" s="76"/>
      <c r="B70" s="117"/>
      <c r="D70" s="117"/>
      <c r="E70" s="97"/>
    </row>
    <row r="71" spans="1:5">
      <c r="A71" s="76"/>
      <c r="B71" s="117"/>
      <c r="D71" s="117"/>
      <c r="E71" s="97"/>
    </row>
    <row r="72" spans="1:5">
      <c r="A72" s="76"/>
      <c r="B72" s="117"/>
      <c r="D72" s="117"/>
      <c r="E72" s="97"/>
    </row>
    <row r="73" spans="1:5">
      <c r="A73" s="76"/>
      <c r="B73" s="117"/>
      <c r="D73" s="117"/>
      <c r="E73" s="97"/>
    </row>
    <row r="74" spans="1:5">
      <c r="A74" s="76"/>
      <c r="B74" s="117"/>
      <c r="D74" s="117"/>
      <c r="E74" s="97"/>
    </row>
    <row r="75" spans="1:5">
      <c r="A75" s="76"/>
      <c r="B75" s="117"/>
      <c r="D75" s="117"/>
      <c r="E75" s="97"/>
    </row>
    <row r="76" spans="1:5">
      <c r="A76" s="76"/>
      <c r="B76" s="117"/>
      <c r="D76" s="117"/>
      <c r="E76" s="97"/>
    </row>
    <row r="77" spans="1:5">
      <c r="A77" s="117"/>
      <c r="E77" s="21"/>
    </row>
    <row r="78" spans="1:5">
      <c r="A78" s="83"/>
      <c r="C78" s="30"/>
      <c r="E78" s="21"/>
    </row>
    <row r="79" spans="1:5">
      <c r="A79" s="76"/>
      <c r="B79" s="117"/>
      <c r="D79" s="117"/>
      <c r="E79" s="97"/>
    </row>
    <row r="80" spans="1:5">
      <c r="A80" s="76"/>
      <c r="B80" s="117"/>
      <c r="D80" s="117"/>
      <c r="E80" s="97"/>
    </row>
    <row r="81" spans="1:5">
      <c r="A81" s="76"/>
      <c r="B81" s="117"/>
      <c r="D81" s="117"/>
      <c r="E81" s="97"/>
    </row>
    <row r="82" spans="1:5">
      <c r="A82" s="76"/>
      <c r="B82" s="117"/>
      <c r="D82" s="117"/>
      <c r="E82" s="97"/>
    </row>
    <row r="83" spans="1:5">
      <c r="A83" s="76"/>
      <c r="B83" s="117"/>
      <c r="D83" s="117"/>
      <c r="E83" s="97"/>
    </row>
    <row r="84" spans="1:5">
      <c r="A84" s="117"/>
      <c r="B84" s="117"/>
      <c r="C84" s="84"/>
      <c r="D84" s="117"/>
      <c r="E84" s="21"/>
    </row>
    <row r="85" spans="1:5">
      <c r="A85" s="76"/>
      <c r="B85" s="117"/>
      <c r="D85" s="117"/>
      <c r="E85" s="97"/>
    </row>
    <row r="86" spans="1:5">
      <c r="A86" s="76"/>
      <c r="B86" s="117"/>
      <c r="D86" s="117"/>
      <c r="E86" s="97"/>
    </row>
    <row r="87" spans="1:5">
      <c r="A87" s="117"/>
      <c r="B87" s="117"/>
      <c r="D87" s="117"/>
      <c r="E87" s="97"/>
    </row>
    <row r="88" spans="1:5">
      <c r="A88" s="76"/>
      <c r="B88" s="117"/>
      <c r="D88" s="117"/>
      <c r="E88" s="97"/>
    </row>
    <row r="89" spans="1:5">
      <c r="A89" s="76"/>
      <c r="B89" s="117"/>
      <c r="D89" s="117"/>
      <c r="E89" s="97"/>
    </row>
    <row r="90" spans="1:5">
      <c r="A90" s="76"/>
      <c r="B90" s="117"/>
      <c r="D90" s="117"/>
      <c r="E90" s="97"/>
    </row>
    <row r="91" spans="1:5">
      <c r="A91" s="76"/>
      <c r="B91" s="117"/>
      <c r="D91" s="117"/>
      <c r="E91" s="97"/>
    </row>
    <row r="92" spans="1:5">
      <c r="A92" s="76"/>
      <c r="B92" s="117"/>
      <c r="D92" s="117"/>
      <c r="E92" s="97"/>
    </row>
    <row r="93" spans="1:5">
      <c r="A93" s="76"/>
      <c r="B93" s="117"/>
      <c r="D93" s="117"/>
      <c r="E93" s="97"/>
    </row>
    <row r="94" spans="1:5">
      <c r="A94" s="117"/>
      <c r="B94" s="117"/>
      <c r="D94" s="117"/>
      <c r="E94" s="97"/>
    </row>
    <row r="95" spans="1:5">
      <c r="A95" s="76"/>
      <c r="B95" s="117"/>
      <c r="D95" s="117"/>
      <c r="E95" s="97"/>
    </row>
    <row r="96" spans="1:5">
      <c r="A96" s="117"/>
      <c r="B96" s="117"/>
      <c r="D96" s="117"/>
      <c r="E96" s="97"/>
    </row>
    <row r="97" spans="1:7">
      <c r="A97" s="76"/>
      <c r="B97" s="117"/>
      <c r="D97" s="117"/>
      <c r="E97" s="97"/>
    </row>
    <row r="98" spans="1:7">
      <c r="A98" s="76"/>
      <c r="B98" s="110"/>
      <c r="D98" s="110"/>
      <c r="E98" s="97"/>
    </row>
    <row r="99" spans="1:7">
      <c r="A99" s="76"/>
      <c r="B99" s="110"/>
      <c r="D99" s="110"/>
      <c r="E99" s="97"/>
    </row>
    <row r="100" spans="1:7">
      <c r="A100" s="110"/>
      <c r="B100" s="110"/>
      <c r="D100" s="110"/>
      <c r="E100" s="97"/>
    </row>
    <row r="101" spans="1:7">
      <c r="A101" s="110"/>
      <c r="B101" s="110"/>
      <c r="D101" s="110"/>
      <c r="E101" s="97"/>
    </row>
    <row r="102" spans="1:7">
      <c r="A102" s="110"/>
      <c r="B102" s="110"/>
      <c r="D102" s="110"/>
      <c r="E102" s="97"/>
    </row>
    <row r="103" spans="1:7">
      <c r="A103" s="110"/>
      <c r="B103" s="110"/>
      <c r="D103" s="110"/>
      <c r="E103" s="97"/>
      <c r="G103" s="76"/>
    </row>
    <row r="104" spans="1:7">
      <c r="A104" s="110"/>
      <c r="B104" s="110"/>
      <c r="D104" s="110"/>
      <c r="E104" s="97"/>
    </row>
    <row r="105" spans="1:7">
      <c r="A105" s="110"/>
      <c r="B105" s="110"/>
      <c r="D105" s="110"/>
      <c r="E105" s="97"/>
    </row>
    <row r="106" spans="1:7">
      <c r="A106" s="110"/>
      <c r="B106" s="110"/>
      <c r="D106" s="110"/>
      <c r="E106" s="97"/>
    </row>
    <row r="107" spans="1:7">
      <c r="A107" s="110"/>
      <c r="B107" s="110"/>
      <c r="D107" s="110"/>
      <c r="E107" s="76"/>
    </row>
    <row r="108" spans="1:7">
      <c r="A108" s="110"/>
      <c r="B108" s="110"/>
      <c r="D108" s="110"/>
      <c r="E108" s="76"/>
    </row>
    <row r="109" spans="1:7">
      <c r="A109" s="110"/>
      <c r="B109" s="110"/>
      <c r="D109" s="110"/>
      <c r="E109" s="76"/>
    </row>
    <row r="110" spans="1:7">
      <c r="A110" s="110"/>
      <c r="B110" s="110"/>
      <c r="D110" s="110"/>
      <c r="E110" s="76"/>
    </row>
    <row r="111" spans="1:7">
      <c r="A111" s="110"/>
      <c r="B111" s="110"/>
      <c r="D111" s="110"/>
      <c r="E111" s="76"/>
    </row>
    <row r="112" spans="1:7">
      <c r="A112" s="110"/>
      <c r="B112" s="110"/>
      <c r="D112" s="110"/>
      <c r="E112" s="76"/>
    </row>
    <row r="113" spans="1:5">
      <c r="A113" s="110"/>
      <c r="B113" s="110"/>
      <c r="D113" s="110"/>
      <c r="E113" s="76"/>
    </row>
    <row r="114" spans="1:5">
      <c r="A114" s="110"/>
      <c r="B114" s="110"/>
      <c r="D114" s="110"/>
      <c r="E114" s="76"/>
    </row>
    <row r="115" spans="1:5">
      <c r="A115" s="110"/>
      <c r="B115" s="110"/>
      <c r="D115" s="110"/>
      <c r="E115" s="76"/>
    </row>
    <row r="116" spans="1:5">
      <c r="A116" s="110"/>
      <c r="E116" s="76"/>
    </row>
    <row r="117" spans="1:5">
      <c r="A117" s="92"/>
      <c r="E117" s="76"/>
    </row>
    <row r="118" spans="1:5">
      <c r="A118" s="92"/>
    </row>
    <row r="119" spans="1:5">
      <c r="A119" s="92"/>
    </row>
    <row r="120" spans="1:5">
      <c r="A120" s="92"/>
    </row>
    <row r="121" spans="1:5">
      <c r="A121" s="92"/>
    </row>
    <row r="122" spans="1:5">
      <c r="A122" s="92"/>
    </row>
    <row r="123" spans="1:5">
      <c r="A123" s="92"/>
    </row>
    <row r="124" spans="1:5">
      <c r="A124" s="92"/>
    </row>
    <row r="125" spans="1:5">
      <c r="A125" s="92"/>
    </row>
    <row r="126" spans="1:5">
      <c r="A126" s="92"/>
    </row>
    <row r="127" spans="1:5">
      <c r="A127" s="92"/>
    </row>
    <row r="128" spans="1:5">
      <c r="A128" s="92"/>
    </row>
    <row r="129" spans="1:1">
      <c r="A129" s="92"/>
    </row>
    <row r="130" spans="1:1">
      <c r="A130" s="92"/>
    </row>
    <row r="131" spans="1:1">
      <c r="A131" s="92"/>
    </row>
    <row r="132" spans="1:1">
      <c r="A132" s="92"/>
    </row>
    <row r="133" spans="1:1">
      <c r="A133" s="92"/>
    </row>
    <row r="134" spans="1:1">
      <c r="A134" s="92"/>
    </row>
    <row r="135" spans="1:1">
      <c r="A135" s="92"/>
    </row>
    <row r="136" spans="1:1">
      <c r="A136" s="92"/>
    </row>
    <row r="137" spans="1:1">
      <c r="A137" s="92"/>
    </row>
    <row r="138" spans="1:1">
      <c r="A138" s="92"/>
    </row>
    <row r="139" spans="1:1">
      <c r="A139" s="92"/>
    </row>
    <row r="140" spans="1:1">
      <c r="A140" s="92"/>
    </row>
    <row r="141" spans="1:1">
      <c r="A141" s="92"/>
    </row>
    <row r="142" spans="1:1">
      <c r="A142" s="92"/>
    </row>
    <row r="143" spans="1:1">
      <c r="A143" s="92"/>
    </row>
    <row r="144" spans="1:1">
      <c r="A144" s="92"/>
    </row>
    <row r="145" spans="1:1">
      <c r="A145" s="92"/>
    </row>
    <row r="146" spans="1:1">
      <c r="A146" s="92"/>
    </row>
    <row r="147" spans="1:1">
      <c r="A147" s="92"/>
    </row>
    <row r="148" spans="1:1">
      <c r="A148" s="92"/>
    </row>
    <row r="149" spans="1:1">
      <c r="A149" s="92"/>
    </row>
    <row r="150" spans="1:1">
      <c r="A150" s="92"/>
    </row>
    <row r="151" spans="1:1">
      <c r="A151" s="92"/>
    </row>
    <row r="152" spans="1:1">
      <c r="A152" s="92"/>
    </row>
    <row r="153" spans="1:1">
      <c r="A153" s="92"/>
    </row>
    <row r="154" spans="1:1">
      <c r="A154" s="92"/>
    </row>
    <row r="155" spans="1:1">
      <c r="A155" s="92"/>
    </row>
    <row r="156" spans="1:1">
      <c r="A156" s="92"/>
    </row>
    <row r="157" spans="1:1">
      <c r="A157" s="92"/>
    </row>
    <row r="158" spans="1:1">
      <c r="A158" s="92"/>
    </row>
    <row r="159" spans="1:1">
      <c r="A159" s="92"/>
    </row>
    <row r="160" spans="1:1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  <row r="165" spans="1:1">
      <c r="A165" s="92"/>
    </row>
    <row r="166" spans="1:1">
      <c r="A166" s="92"/>
    </row>
  </sheetData>
  <autoFilter ref="A3:E115">
    <sortState ref="A4:E115">
      <sortCondition ref="A3:A115"/>
    </sortState>
  </autoFilter>
  <mergeCells count="2">
    <mergeCell ref="A2:E2"/>
    <mergeCell ref="G2:J2"/>
  </mergeCells>
  <conditionalFormatting sqref="J4:J30">
    <cfRule type="cellIs" dxfId="21" priority="1" operator="greaterThan">
      <formula>0</formula>
    </cfRule>
    <cfRule type="cellIs" dxfId="20" priority="2" operator="lessThan">
      <formula>0</formula>
    </cfRule>
  </conditionalFormatting>
  <dataValidations count="2">
    <dataValidation type="list" allowBlank="1" showInputMessage="1" showErrorMessage="1" sqref="D1:D3 D167:D1048576">
      <formula1>$H$4:$H$31</formula1>
    </dataValidation>
    <dataValidation type="list" allowBlank="1" showInputMessage="1" showErrorMessage="1" sqref="D4:D166">
      <formula1>$G$4:$G$31</formula1>
    </dataValidation>
  </dataValidations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6" tint="0.39997558519241921"/>
  </sheetPr>
  <dimension ref="A1:J164"/>
  <sheetViews>
    <sheetView rightToLeft="1" zoomScale="70" zoomScaleNormal="70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8.5" customWidth="1"/>
    <col min="7" max="7" width="22.5" customWidth="1"/>
    <col min="8" max="8" width="13.375" customWidth="1"/>
    <col min="9" max="9" width="10.25" customWidth="1"/>
    <col min="10" max="10" width="9.625" bestFit="1" customWidth="1"/>
    <col min="12" max="12" width="10.125" customWidth="1"/>
  </cols>
  <sheetData>
    <row r="1" spans="1:10" ht="16.5" customHeight="1" thickBot="1">
      <c r="F1" s="24"/>
    </row>
    <row r="2" spans="1:10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</row>
    <row r="3" spans="1:10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</row>
    <row r="4" spans="1:10">
      <c r="A4" s="29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0">
      <c r="A5" s="29"/>
      <c r="C5" s="30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</row>
    <row r="6" spans="1:10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</row>
    <row r="7" spans="1:10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</row>
    <row r="8" spans="1:10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</row>
    <row r="9" spans="1:10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</row>
    <row r="10" spans="1:10">
      <c r="A10" s="29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</row>
    <row r="11" spans="1:10">
      <c r="A11" s="29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</row>
    <row r="12" spans="1:10">
      <c r="A12" s="29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</row>
    <row r="13" spans="1:10">
      <c r="A13" s="29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</row>
    <row r="14" spans="1:10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</row>
    <row r="15" spans="1:10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</row>
    <row r="16" spans="1:10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</row>
    <row r="17" spans="1:10">
      <c r="A17" s="29"/>
      <c r="B17" s="117"/>
      <c r="C17" s="84"/>
      <c r="D17" s="117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</row>
    <row r="18" spans="1:10">
      <c r="A18" s="29"/>
      <c r="B18" s="117"/>
      <c r="C18" s="84"/>
      <c r="D18" s="117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</row>
    <row r="19" spans="1:10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</row>
    <row r="20" spans="1:10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</row>
    <row r="21" spans="1:10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</row>
    <row r="22" spans="1:10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</row>
    <row r="23" spans="1:10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</row>
    <row r="24" spans="1:10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</row>
    <row r="25" spans="1:10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</row>
    <row r="26" spans="1:10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</row>
    <row r="27" spans="1:10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</row>
    <row r="28" spans="1:10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</row>
    <row r="29" spans="1:10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</row>
    <row r="30" spans="1:10">
      <c r="A30" s="29"/>
      <c r="B30" s="117"/>
      <c r="C30" s="84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</row>
    <row r="31" spans="1:10">
      <c r="A31" s="29"/>
      <c r="B31" s="83"/>
      <c r="C31" s="86"/>
      <c r="D31" s="83"/>
      <c r="E31" s="21"/>
      <c r="F31" s="21"/>
      <c r="G31" s="23" t="s">
        <v>68</v>
      </c>
      <c r="H31" s="23"/>
      <c r="I31" s="23"/>
      <c r="J31" s="22"/>
    </row>
    <row r="32" spans="1:10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5">
      <c r="A33" s="102"/>
      <c r="B33" s="117"/>
      <c r="D33" s="117"/>
      <c r="E33" s="85"/>
    </row>
    <row r="34" spans="1:5">
      <c r="A34" s="29"/>
      <c r="B34" s="117"/>
      <c r="C34" s="84"/>
      <c r="D34" s="117"/>
      <c r="E34" s="21"/>
    </row>
    <row r="35" spans="1:5">
      <c r="A35" s="29"/>
      <c r="B35" s="117"/>
      <c r="C35" s="84"/>
      <c r="D35" s="117"/>
      <c r="E35" s="21"/>
    </row>
    <row r="36" spans="1:5">
      <c r="A36" s="29"/>
      <c r="B36" s="117"/>
      <c r="C36" s="84"/>
      <c r="D36" s="117"/>
      <c r="E36" s="21"/>
    </row>
    <row r="37" spans="1:5">
      <c r="A37" s="76"/>
      <c r="B37" s="117"/>
      <c r="D37" s="117"/>
      <c r="E37" s="21"/>
    </row>
    <row r="38" spans="1:5">
      <c r="A38" s="117"/>
      <c r="B38" s="117"/>
      <c r="D38" s="117"/>
      <c r="E38" s="21"/>
    </row>
    <row r="39" spans="1:5">
      <c r="A39" s="76"/>
      <c r="B39" s="117"/>
      <c r="D39" s="117"/>
      <c r="E39" s="21"/>
    </row>
    <row r="40" spans="1:5">
      <c r="A40" s="76"/>
      <c r="B40" s="117"/>
      <c r="D40" s="117"/>
      <c r="E40" s="21"/>
    </row>
    <row r="41" spans="1:5">
      <c r="A41" s="76"/>
      <c r="B41" s="117"/>
      <c r="D41" s="117"/>
      <c r="E41" s="21"/>
    </row>
    <row r="42" spans="1:5">
      <c r="A42" s="117"/>
      <c r="B42" s="117"/>
      <c r="D42" s="117"/>
      <c r="E42" s="21"/>
    </row>
    <row r="43" spans="1:5">
      <c r="A43" s="76"/>
      <c r="B43" s="117"/>
      <c r="D43" s="117"/>
      <c r="E43" s="21"/>
    </row>
    <row r="44" spans="1:5">
      <c r="A44" s="117"/>
      <c r="B44" s="117"/>
      <c r="D44" s="117"/>
      <c r="E44" s="21"/>
    </row>
    <row r="45" spans="1:5">
      <c r="A45" s="76"/>
      <c r="B45" s="117"/>
      <c r="D45" s="117"/>
      <c r="E45" s="21"/>
    </row>
    <row r="46" spans="1:5">
      <c r="A46" s="117"/>
      <c r="B46" s="117"/>
      <c r="D46" s="117"/>
      <c r="E46" s="21"/>
    </row>
    <row r="47" spans="1:5">
      <c r="A47" s="76"/>
      <c r="B47" s="117"/>
      <c r="D47" s="117"/>
      <c r="E47" s="21"/>
    </row>
    <row r="48" spans="1:5">
      <c r="A48" s="117"/>
      <c r="B48" s="117"/>
      <c r="D48" s="117"/>
      <c r="E48" s="21"/>
    </row>
    <row r="49" spans="1:5">
      <c r="A49" s="76"/>
      <c r="B49" s="117"/>
      <c r="D49" s="117"/>
      <c r="E49" s="21"/>
    </row>
    <row r="50" spans="1:5">
      <c r="A50" s="117"/>
      <c r="B50" s="117"/>
      <c r="D50" s="117"/>
      <c r="E50" s="21"/>
    </row>
    <row r="51" spans="1:5">
      <c r="A51" s="76"/>
      <c r="B51" s="117"/>
      <c r="D51" s="117"/>
      <c r="E51" s="21"/>
    </row>
    <row r="52" spans="1:5">
      <c r="A52" s="117"/>
      <c r="B52" s="117"/>
      <c r="D52" s="117"/>
      <c r="E52" s="21"/>
    </row>
    <row r="53" spans="1:5">
      <c r="A53" s="76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76"/>
      <c r="B68" s="117"/>
      <c r="D68" s="117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85"/>
    </row>
    <row r="72" spans="1:5">
      <c r="A72" s="76"/>
      <c r="B72" s="117"/>
      <c r="D72" s="117"/>
      <c r="E72" s="85"/>
    </row>
    <row r="73" spans="1:5">
      <c r="A73" s="76"/>
      <c r="B73" s="117"/>
      <c r="D73" s="117"/>
      <c r="E73" s="85"/>
    </row>
    <row r="74" spans="1:5">
      <c r="A74" s="76"/>
      <c r="B74" s="117"/>
      <c r="D74" s="117"/>
      <c r="E74" s="85"/>
    </row>
    <row r="75" spans="1:5">
      <c r="A75" s="76"/>
      <c r="B75" s="117"/>
      <c r="D75" s="117"/>
      <c r="E75" s="85"/>
    </row>
    <row r="76" spans="1:5">
      <c r="A76" s="76"/>
      <c r="B76" s="117"/>
      <c r="D76" s="117"/>
      <c r="E76" s="85"/>
    </row>
    <row r="77" spans="1:5">
      <c r="A77" s="76"/>
      <c r="B77" s="117"/>
      <c r="D77" s="117"/>
      <c r="E77" s="85"/>
    </row>
    <row r="78" spans="1:5">
      <c r="A78" s="76"/>
      <c r="B78" s="117"/>
      <c r="D78" s="117"/>
      <c r="E78" s="85"/>
    </row>
    <row r="79" spans="1:5">
      <c r="A79" s="76"/>
      <c r="B79" s="117"/>
      <c r="D79" s="117"/>
      <c r="E79" s="85"/>
    </row>
    <row r="80" spans="1:5">
      <c r="A80" s="76"/>
      <c r="B80" s="117"/>
      <c r="D80" s="117"/>
      <c r="E80" s="85"/>
    </row>
    <row r="81" spans="1:5">
      <c r="A81" s="76"/>
      <c r="B81" s="117"/>
      <c r="D81" s="117"/>
      <c r="E81" s="85"/>
    </row>
    <row r="82" spans="1:5">
      <c r="A82" s="76"/>
      <c r="B82" s="117"/>
      <c r="D82" s="117"/>
      <c r="E82" s="85"/>
    </row>
    <row r="83" spans="1:5">
      <c r="A83" s="76"/>
      <c r="B83" s="117"/>
      <c r="D83" s="117"/>
      <c r="E83" s="85"/>
    </row>
    <row r="84" spans="1:5">
      <c r="A84" s="83"/>
      <c r="C84" s="30"/>
      <c r="E84" s="21"/>
    </row>
    <row r="85" spans="1:5">
      <c r="A85" s="76"/>
      <c r="B85" s="117"/>
      <c r="D85" s="117"/>
      <c r="E85" s="85"/>
    </row>
    <row r="86" spans="1:5">
      <c r="A86" s="76"/>
      <c r="B86" s="117"/>
      <c r="D86" s="117"/>
      <c r="E86" s="85"/>
    </row>
    <row r="87" spans="1:5">
      <c r="A87" s="76"/>
      <c r="B87" s="117"/>
      <c r="D87" s="117"/>
      <c r="E87" s="85"/>
    </row>
    <row r="88" spans="1:5">
      <c r="A88" s="76"/>
      <c r="B88" s="117"/>
      <c r="D88" s="117"/>
      <c r="E88" s="85"/>
    </row>
    <row r="89" spans="1:5">
      <c r="A89" s="76"/>
      <c r="B89" s="117"/>
      <c r="D89" s="117"/>
      <c r="E89" s="85"/>
    </row>
    <row r="90" spans="1:5">
      <c r="A90" s="76"/>
      <c r="B90" s="117"/>
      <c r="D90" s="117"/>
      <c r="E90" s="85"/>
    </row>
    <row r="92" spans="1:5">
      <c r="A92" s="76"/>
      <c r="B92" s="117"/>
      <c r="D92" s="117"/>
      <c r="E92" s="85"/>
    </row>
    <row r="93" spans="1:5">
      <c r="A93" s="76"/>
      <c r="B93" s="117"/>
      <c r="D93" s="117"/>
      <c r="E93" s="85"/>
    </row>
    <row r="94" spans="1:5">
      <c r="A94" s="76"/>
      <c r="B94" s="111"/>
      <c r="D94" s="111"/>
      <c r="E94" s="85"/>
    </row>
    <row r="95" spans="1:5">
      <c r="A95" s="76"/>
      <c r="B95" s="111"/>
      <c r="D95" s="111"/>
      <c r="E95" s="85"/>
    </row>
    <row r="96" spans="1:5">
      <c r="A96" s="76"/>
      <c r="B96" s="111"/>
      <c r="D96" s="111"/>
      <c r="E96" s="85"/>
    </row>
    <row r="97" spans="1:5">
      <c r="A97" s="76"/>
      <c r="B97" s="92"/>
      <c r="D97" s="92"/>
      <c r="E97" s="85"/>
    </row>
    <row r="98" spans="1:5">
      <c r="A98" s="92"/>
      <c r="B98" s="92"/>
      <c r="D98" s="92"/>
      <c r="E98" s="85"/>
    </row>
    <row r="99" spans="1:5">
      <c r="A99" s="92"/>
      <c r="B99" s="92"/>
      <c r="D99" s="92"/>
      <c r="E99" s="85"/>
    </row>
    <row r="100" spans="1:5">
      <c r="A100" s="92"/>
      <c r="B100" s="92"/>
      <c r="D100" s="92"/>
      <c r="E100" s="85"/>
    </row>
    <row r="101" spans="1:5">
      <c r="A101" s="92"/>
      <c r="B101" s="92"/>
      <c r="D101" s="92"/>
      <c r="E101" s="85"/>
    </row>
    <row r="102" spans="1:5">
      <c r="A102" s="92"/>
      <c r="B102" s="92"/>
      <c r="D102" s="92"/>
      <c r="E102" s="85"/>
    </row>
    <row r="103" spans="1:5">
      <c r="A103" s="92"/>
      <c r="B103" s="92"/>
      <c r="D103" s="92"/>
      <c r="E103" s="85"/>
    </row>
    <row r="104" spans="1:5">
      <c r="A104" s="92"/>
      <c r="B104" s="92"/>
      <c r="D104" s="92"/>
      <c r="E104" s="85"/>
    </row>
    <row r="105" spans="1:5">
      <c r="A105" s="92"/>
      <c r="E105" s="85"/>
    </row>
    <row r="106" spans="1:5">
      <c r="A106" s="92"/>
      <c r="E106" s="85"/>
    </row>
    <row r="107" spans="1:5">
      <c r="A107" s="92"/>
      <c r="E107" s="85"/>
    </row>
    <row r="108" spans="1:5">
      <c r="A108" s="92"/>
      <c r="E108" s="85"/>
    </row>
    <row r="109" spans="1:5">
      <c r="A109" s="92"/>
      <c r="E109" s="85"/>
    </row>
    <row r="110" spans="1:5">
      <c r="A110" s="92"/>
      <c r="E110" s="85"/>
    </row>
    <row r="111" spans="1:5">
      <c r="A111" s="92"/>
      <c r="E111" s="85"/>
    </row>
    <row r="112" spans="1:5">
      <c r="A112" s="92"/>
      <c r="E112" s="85"/>
    </row>
    <row r="113" spans="1:5">
      <c r="A113" s="92"/>
      <c r="E113" s="85"/>
    </row>
    <row r="114" spans="1:5">
      <c r="A114" s="92"/>
      <c r="E114" s="85"/>
    </row>
    <row r="115" spans="1:5">
      <c r="A115" s="92"/>
      <c r="E115" s="85"/>
    </row>
    <row r="116" spans="1:5">
      <c r="A116" s="92"/>
      <c r="E116" s="85"/>
    </row>
    <row r="117" spans="1:5">
      <c r="A117" s="92"/>
      <c r="E117" s="85"/>
    </row>
    <row r="118" spans="1:5">
      <c r="A118" s="92"/>
      <c r="E118" s="85"/>
    </row>
    <row r="119" spans="1:5">
      <c r="A119" s="92"/>
      <c r="E119" s="85"/>
    </row>
    <row r="120" spans="1:5">
      <c r="A120" s="92"/>
      <c r="E120" s="85"/>
    </row>
    <row r="121" spans="1:5">
      <c r="A121" s="92"/>
      <c r="E121" s="85"/>
    </row>
    <row r="122" spans="1:5">
      <c r="A122" s="92"/>
    </row>
    <row r="123" spans="1:5">
      <c r="A123" s="92"/>
    </row>
    <row r="124" spans="1:5">
      <c r="A124" s="92"/>
    </row>
    <row r="125" spans="1:5">
      <c r="A125" s="92"/>
    </row>
    <row r="126" spans="1:5">
      <c r="A126" s="92"/>
    </row>
    <row r="127" spans="1:5">
      <c r="A127" s="92"/>
    </row>
    <row r="128" spans="1:5">
      <c r="A128" s="92"/>
    </row>
    <row r="129" spans="1:1">
      <c r="A129" s="92"/>
    </row>
    <row r="130" spans="1:1">
      <c r="A130" s="92"/>
    </row>
    <row r="131" spans="1:1">
      <c r="A131" s="92"/>
    </row>
    <row r="132" spans="1:1">
      <c r="A132" s="92"/>
    </row>
    <row r="133" spans="1:1">
      <c r="A133" s="92"/>
    </row>
    <row r="134" spans="1:1">
      <c r="A134" s="92"/>
    </row>
    <row r="135" spans="1:1">
      <c r="A135" s="92"/>
    </row>
    <row r="136" spans="1:1">
      <c r="A136" s="92"/>
    </row>
    <row r="137" spans="1:1">
      <c r="A137" s="92"/>
    </row>
    <row r="138" spans="1:1">
      <c r="A138" s="92"/>
    </row>
    <row r="139" spans="1:1">
      <c r="A139" s="92"/>
    </row>
    <row r="140" spans="1:1">
      <c r="A140" s="92"/>
    </row>
    <row r="141" spans="1:1">
      <c r="A141" s="92"/>
    </row>
    <row r="142" spans="1:1">
      <c r="A142" s="92"/>
    </row>
    <row r="143" spans="1:1">
      <c r="A143" s="92"/>
    </row>
    <row r="144" spans="1:1">
      <c r="A144" s="92"/>
    </row>
    <row r="145" spans="1:1">
      <c r="A145" s="92"/>
    </row>
    <row r="146" spans="1:1">
      <c r="A146" s="92"/>
    </row>
    <row r="147" spans="1:1">
      <c r="A147" s="92"/>
    </row>
    <row r="148" spans="1:1">
      <c r="A148" s="92"/>
    </row>
    <row r="149" spans="1:1">
      <c r="A149" s="92"/>
    </row>
    <row r="150" spans="1:1">
      <c r="A150" s="92"/>
    </row>
    <row r="151" spans="1:1">
      <c r="A151" s="92"/>
    </row>
    <row r="152" spans="1:1">
      <c r="A152" s="92"/>
    </row>
    <row r="153" spans="1:1">
      <c r="A153" s="92"/>
    </row>
    <row r="154" spans="1:1">
      <c r="A154" s="92"/>
    </row>
    <row r="155" spans="1:1">
      <c r="A155" s="92"/>
    </row>
    <row r="156" spans="1:1">
      <c r="A156" s="92"/>
    </row>
    <row r="157" spans="1:1">
      <c r="A157" s="92"/>
    </row>
    <row r="158" spans="1:1">
      <c r="A158" s="92"/>
    </row>
    <row r="159" spans="1:1">
      <c r="A159" s="92"/>
    </row>
    <row r="160" spans="1:1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</sheetData>
  <autoFilter ref="A3:E104">
    <sortState ref="A4:E104">
      <sortCondition ref="A3:A104"/>
    </sortState>
  </autoFilter>
  <mergeCells count="2">
    <mergeCell ref="A2:E2"/>
    <mergeCell ref="G2:J2"/>
  </mergeCells>
  <conditionalFormatting sqref="K4:K30">
    <cfRule type="cellIs" dxfId="19" priority="3" operator="greaterThan">
      <formula>0</formula>
    </cfRule>
    <cfRule type="cellIs" dxfId="18" priority="4" operator="lessThan">
      <formula>0</formula>
    </cfRule>
  </conditionalFormatting>
  <conditionalFormatting sqref="J4:J30">
    <cfRule type="cellIs" dxfId="17" priority="1" operator="greaterThan">
      <formula>0</formula>
    </cfRule>
    <cfRule type="cellIs" dxfId="16" priority="2" operator="lessThan">
      <formula>0</formula>
    </cfRule>
  </conditionalFormatting>
  <dataValidations count="2">
    <dataValidation type="list" allowBlank="1" showInputMessage="1" showErrorMessage="1" sqref="D273:D1048576 D1:D3">
      <formula1>$H$4:$H$31</formula1>
    </dataValidation>
    <dataValidation type="list" allowBlank="1" showInputMessage="1" showErrorMessage="1" sqref="D4:D272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85FFBC"/>
  </sheetPr>
  <dimension ref="A1:M165"/>
  <sheetViews>
    <sheetView rightToLeft="1" zoomScale="55" zoomScaleNormal="5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9.75" customWidth="1"/>
    <col min="7" max="7" width="24.125" customWidth="1"/>
    <col min="8" max="8" width="13.5" customWidth="1"/>
    <col min="9" max="9" width="10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24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80"/>
    </row>
    <row r="4" spans="1:13">
      <c r="A4" s="76"/>
      <c r="B4" s="117"/>
      <c r="D4" s="117"/>
      <c r="E4" s="85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29"/>
      <c r="C5" s="30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M5" s="80"/>
    </row>
    <row r="6" spans="1:13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M6" s="80"/>
    </row>
    <row r="7" spans="1:13">
      <c r="A7" s="102"/>
      <c r="E7" s="103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M7" s="80"/>
    </row>
    <row r="8" spans="1:13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M8" s="80"/>
    </row>
    <row r="9" spans="1:13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M9" s="80"/>
    </row>
    <row r="10" spans="1:13">
      <c r="A10" s="29"/>
      <c r="C10" s="30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M10" s="80"/>
    </row>
    <row r="11" spans="1:13">
      <c r="A11" s="29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M11" s="80"/>
    </row>
    <row r="12" spans="1:13">
      <c r="A12" s="29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M12" s="80"/>
    </row>
    <row r="13" spans="1:13">
      <c r="A13" s="29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M13" s="80"/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M14" s="80"/>
    </row>
    <row r="15" spans="1:13">
      <c r="A15" s="29"/>
      <c r="C15" s="30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M15" s="80"/>
    </row>
    <row r="16" spans="1:13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M16" s="80"/>
    </row>
    <row r="17" spans="1:13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M17" s="80"/>
    </row>
    <row r="18" spans="1:13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M18" s="80"/>
    </row>
    <row r="19" spans="1:13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M19" s="80"/>
    </row>
    <row r="20" spans="1:13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M20" s="80"/>
    </row>
    <row r="21" spans="1:13">
      <c r="A21" s="29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M21" s="80"/>
    </row>
    <row r="22" spans="1:13">
      <c r="A22" s="29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M22" s="80"/>
    </row>
    <row r="23" spans="1:13">
      <c r="A23" s="102"/>
      <c r="B23" s="117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M23" s="80"/>
    </row>
    <row r="24" spans="1:13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M24" s="80"/>
    </row>
    <row r="25" spans="1:13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M25" s="80"/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M26" s="80"/>
    </row>
    <row r="27" spans="1:13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M27" s="80"/>
    </row>
    <row r="28" spans="1:13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M28" s="80"/>
    </row>
    <row r="29" spans="1:13">
      <c r="A29" s="29"/>
      <c r="B29" s="117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M29" s="80"/>
    </row>
    <row r="30" spans="1:13">
      <c r="A30" s="29"/>
      <c r="B30" s="117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M30" s="80"/>
    </row>
    <row r="31" spans="1:13">
      <c r="A31" s="102"/>
      <c r="B31" s="117"/>
      <c r="D31" s="117"/>
      <c r="E31" s="21"/>
      <c r="F31" s="21"/>
      <c r="G31" s="23" t="s">
        <v>68</v>
      </c>
      <c r="H31" s="23"/>
      <c r="I31" s="23"/>
      <c r="J31" s="22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13">
      <c r="A33" s="29"/>
      <c r="B33" s="117"/>
      <c r="C33" s="84"/>
      <c r="D33" s="117"/>
      <c r="E33" s="21"/>
      <c r="M33" s="24"/>
    </row>
    <row r="34" spans="1:13">
      <c r="A34" s="29"/>
      <c r="B34" s="117"/>
      <c r="C34" s="84"/>
      <c r="D34" s="117"/>
      <c r="E34" s="21"/>
      <c r="I34" s="80"/>
      <c r="J34" s="81"/>
      <c r="L34" s="24"/>
    </row>
    <row r="35" spans="1:13">
      <c r="A35" s="117"/>
      <c r="B35" s="117"/>
      <c r="C35" s="84"/>
      <c r="D35" s="117"/>
      <c r="E35" s="21"/>
      <c r="I35" s="80"/>
      <c r="J35" s="81"/>
    </row>
    <row r="36" spans="1:13">
      <c r="A36" s="117"/>
      <c r="B36" s="83"/>
      <c r="C36" s="86"/>
      <c r="D36" s="83"/>
      <c r="E36" s="21"/>
      <c r="I36" s="80"/>
      <c r="J36" s="81"/>
    </row>
    <row r="37" spans="1:13">
      <c r="A37" s="83"/>
      <c r="B37" s="117"/>
      <c r="C37" s="84"/>
      <c r="D37" s="117"/>
      <c r="E37" s="21"/>
    </row>
    <row r="38" spans="1:13">
      <c r="A38" s="117"/>
      <c r="B38" s="117"/>
      <c r="C38" s="84"/>
      <c r="D38" s="117"/>
      <c r="E38" s="21"/>
    </row>
    <row r="39" spans="1:13">
      <c r="A39" s="83"/>
      <c r="B39" s="117"/>
      <c r="C39" s="84"/>
      <c r="D39" s="117"/>
      <c r="E39" s="21"/>
    </row>
    <row r="40" spans="1:13">
      <c r="A40" s="117"/>
      <c r="B40" s="117"/>
      <c r="C40" s="84"/>
      <c r="D40" s="117"/>
      <c r="E40" s="21"/>
    </row>
    <row r="41" spans="1:13">
      <c r="A41" s="83"/>
      <c r="B41" s="117"/>
      <c r="D41" s="117"/>
      <c r="E41" s="21"/>
    </row>
    <row r="42" spans="1:13">
      <c r="A42" s="119"/>
      <c r="B42" s="117"/>
      <c r="D42" s="117"/>
      <c r="E42" s="21"/>
    </row>
    <row r="43" spans="1:13">
      <c r="A43" s="83"/>
      <c r="B43" s="117"/>
      <c r="D43" s="117"/>
      <c r="E43" s="21"/>
    </row>
    <row r="44" spans="1:13">
      <c r="A44" s="119"/>
      <c r="B44" s="117"/>
      <c r="D44" s="117"/>
      <c r="E44" s="21"/>
    </row>
    <row r="45" spans="1:13">
      <c r="A45" s="83"/>
      <c r="B45" s="117"/>
      <c r="D45" s="117"/>
      <c r="E45" s="21"/>
    </row>
    <row r="46" spans="1:13">
      <c r="A46" s="76"/>
      <c r="B46" s="117"/>
      <c r="D46" s="117"/>
      <c r="E46" s="21"/>
    </row>
    <row r="47" spans="1:13">
      <c r="A47" s="119"/>
      <c r="B47" s="117"/>
      <c r="D47" s="117"/>
      <c r="E47" s="21"/>
    </row>
    <row r="48" spans="1:13">
      <c r="A48" s="83"/>
      <c r="B48" s="117"/>
      <c r="D48" s="117"/>
      <c r="E48" s="21"/>
    </row>
    <row r="49" spans="1:5">
      <c r="A49" s="76"/>
      <c r="B49" s="117"/>
      <c r="D49" s="117"/>
      <c r="E49" s="21"/>
    </row>
    <row r="50" spans="1:5">
      <c r="A50" s="76"/>
      <c r="B50" s="117"/>
      <c r="D50" s="117"/>
      <c r="E50" s="21"/>
    </row>
    <row r="51" spans="1:5">
      <c r="A51" s="76"/>
      <c r="B51" s="117"/>
      <c r="D51" s="117"/>
      <c r="E51" s="21"/>
    </row>
    <row r="52" spans="1:5">
      <c r="A52" s="76"/>
      <c r="B52" s="117"/>
      <c r="D52" s="112"/>
      <c r="E52" s="21"/>
    </row>
    <row r="53" spans="1:5">
      <c r="A53" s="76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76"/>
      <c r="B68" s="117"/>
      <c r="D68" s="117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76"/>
      <c r="B72" s="117"/>
      <c r="D72" s="117"/>
      <c r="E72" s="21"/>
    </row>
    <row r="73" spans="1:5">
      <c r="A73" s="76"/>
      <c r="B73" s="117"/>
      <c r="D73" s="117"/>
      <c r="E73" s="21"/>
    </row>
    <row r="74" spans="1:5">
      <c r="A74" s="76"/>
      <c r="B74" s="117"/>
      <c r="D74" s="117"/>
      <c r="E74" s="21"/>
    </row>
    <row r="75" spans="1:5">
      <c r="A75" s="76"/>
      <c r="B75" s="117"/>
      <c r="D75" s="117"/>
      <c r="E75" s="21"/>
    </row>
    <row r="76" spans="1:5">
      <c r="A76" s="76"/>
      <c r="B76" s="117"/>
      <c r="D76" s="117"/>
      <c r="E76" s="21"/>
    </row>
    <row r="77" spans="1:5">
      <c r="A77" s="76"/>
      <c r="B77" s="117"/>
      <c r="D77" s="117"/>
      <c r="E77" s="21"/>
    </row>
    <row r="78" spans="1:5">
      <c r="A78" s="76"/>
      <c r="B78" s="117"/>
      <c r="D78" s="117"/>
      <c r="E78" s="21"/>
    </row>
    <row r="79" spans="1:5">
      <c r="A79" s="76"/>
      <c r="B79" s="117"/>
      <c r="D79" s="117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117"/>
      <c r="D85" s="117"/>
      <c r="E85" s="21"/>
    </row>
    <row r="86" spans="1:5">
      <c r="A86" s="76"/>
      <c r="B86" s="117"/>
      <c r="D86" s="117"/>
      <c r="E86" s="21"/>
    </row>
    <row r="87" spans="1:5">
      <c r="A87" s="76"/>
      <c r="B87" s="117"/>
      <c r="D87" s="117"/>
      <c r="E87" s="21"/>
    </row>
    <row r="88" spans="1:5">
      <c r="A88" s="76"/>
      <c r="B88" s="117"/>
      <c r="D88" s="117"/>
      <c r="E88" s="21"/>
    </row>
    <row r="89" spans="1:5">
      <c r="A89" s="83"/>
      <c r="B89" s="117"/>
      <c r="D89" s="117"/>
      <c r="E89" s="21"/>
    </row>
    <row r="90" spans="1:5">
      <c r="A90" s="76"/>
      <c r="B90" s="117"/>
      <c r="D90" s="117"/>
      <c r="E90" s="21"/>
    </row>
    <row r="91" spans="1:5">
      <c r="A91" s="119"/>
      <c r="B91" s="117"/>
      <c r="D91" s="117"/>
      <c r="E91" s="21"/>
    </row>
    <row r="92" spans="1:5">
      <c r="A92" s="76"/>
      <c r="B92" s="117"/>
      <c r="D92" s="117"/>
      <c r="E92" s="21"/>
    </row>
    <row r="93" spans="1:5">
      <c r="A93" s="76"/>
      <c r="B93" s="117"/>
      <c r="D93" s="117"/>
      <c r="E93" s="21"/>
    </row>
    <row r="94" spans="1:5">
      <c r="A94" s="83"/>
      <c r="B94" s="117"/>
      <c r="D94" s="117"/>
      <c r="E94" s="21"/>
    </row>
    <row r="95" spans="1:5">
      <c r="A95" s="76"/>
      <c r="B95" s="117"/>
      <c r="D95" s="113"/>
      <c r="E95" s="21"/>
    </row>
    <row r="96" spans="1:5">
      <c r="A96" s="76"/>
      <c r="B96" s="117"/>
      <c r="D96" s="117"/>
      <c r="E96" s="21"/>
    </row>
    <row r="97" spans="1:5">
      <c r="A97" s="117"/>
      <c r="B97" s="117"/>
      <c r="D97" s="117"/>
      <c r="E97" s="21"/>
    </row>
    <row r="98" spans="1:5">
      <c r="A98" s="76"/>
      <c r="B98" s="117"/>
      <c r="D98" s="117"/>
      <c r="E98" s="21"/>
    </row>
    <row r="99" spans="1:5">
      <c r="A99" s="76"/>
      <c r="B99" s="117"/>
      <c r="D99" s="117"/>
      <c r="E99" s="21"/>
    </row>
    <row r="100" spans="1:5">
      <c r="A100" s="76"/>
      <c r="B100" s="117"/>
      <c r="D100" s="117"/>
      <c r="E100" s="21"/>
    </row>
    <row r="101" spans="1:5">
      <c r="A101" s="76"/>
      <c r="B101" s="117"/>
      <c r="D101" s="117"/>
      <c r="E101" s="21"/>
    </row>
    <row r="102" spans="1:5">
      <c r="A102" s="76"/>
      <c r="B102" s="117"/>
      <c r="D102" s="117"/>
      <c r="E102" s="21"/>
    </row>
    <row r="103" spans="1:5">
      <c r="A103" s="76"/>
      <c r="B103" s="117"/>
      <c r="D103" s="117"/>
      <c r="E103" s="21"/>
    </row>
    <row r="104" spans="1:5">
      <c r="A104" s="119"/>
      <c r="B104" s="117"/>
      <c r="D104" s="117"/>
      <c r="E104" s="21"/>
    </row>
    <row r="105" spans="1:5">
      <c r="A105" s="76"/>
      <c r="B105" s="117"/>
      <c r="D105" s="117"/>
      <c r="E105" s="21"/>
    </row>
    <row r="106" spans="1:5">
      <c r="A106" s="117"/>
      <c r="B106" s="117"/>
      <c r="D106" s="117"/>
      <c r="E106" s="21"/>
    </row>
    <row r="107" spans="1:5">
      <c r="A107" s="76"/>
      <c r="B107" s="117"/>
      <c r="D107" s="117"/>
      <c r="E107" s="21"/>
    </row>
    <row r="108" spans="1:5">
      <c r="A108" s="117"/>
      <c r="B108" s="117"/>
      <c r="D108" s="117"/>
      <c r="E108" s="21"/>
    </row>
    <row r="109" spans="1:5">
      <c r="A109" s="76"/>
      <c r="B109" s="117"/>
      <c r="D109" s="117"/>
      <c r="E109" s="21"/>
    </row>
    <row r="110" spans="1:5">
      <c r="A110" s="117"/>
      <c r="B110" s="117"/>
      <c r="D110" s="117"/>
      <c r="E110" s="21"/>
    </row>
    <row r="111" spans="1:5">
      <c r="A111" s="76"/>
      <c r="B111" s="117"/>
      <c r="D111" s="117"/>
      <c r="E111" s="21"/>
    </row>
    <row r="112" spans="1:5">
      <c r="A112" s="117"/>
      <c r="B112" s="114"/>
      <c r="D112" s="114"/>
      <c r="E112" s="21"/>
    </row>
    <row r="113" spans="1:5">
      <c r="A113" s="114"/>
      <c r="B113" s="114"/>
      <c r="D113" s="114"/>
      <c r="E113" s="21"/>
    </row>
    <row r="114" spans="1:5">
      <c r="A114" s="114"/>
      <c r="B114" s="114"/>
      <c r="D114" s="114"/>
      <c r="E114" s="21"/>
    </row>
    <row r="115" spans="1:5">
      <c r="A115" s="114"/>
      <c r="B115" s="114"/>
      <c r="D115" s="114"/>
      <c r="E115" s="21"/>
    </row>
    <row r="116" spans="1:5">
      <c r="A116" s="114"/>
      <c r="B116" s="114"/>
      <c r="D116" s="114"/>
      <c r="E116" s="21"/>
    </row>
    <row r="117" spans="1:5">
      <c r="A117" s="114"/>
      <c r="B117" s="114"/>
      <c r="D117" s="114"/>
      <c r="E117" s="21"/>
    </row>
    <row r="118" spans="1:5">
      <c r="A118" s="114"/>
      <c r="B118" s="114"/>
      <c r="D118" s="114"/>
      <c r="E118" s="21"/>
    </row>
    <row r="119" spans="1:5">
      <c r="A119" s="114"/>
      <c r="B119" s="114"/>
      <c r="D119" s="114"/>
      <c r="E119" s="21"/>
    </row>
    <row r="120" spans="1:5">
      <c r="A120" s="114"/>
      <c r="B120" s="114"/>
      <c r="D120" s="114"/>
      <c r="E120" s="21"/>
    </row>
    <row r="121" spans="1:5">
      <c r="A121" s="92"/>
      <c r="E121" s="21"/>
    </row>
    <row r="122" spans="1:5">
      <c r="A122" s="92"/>
      <c r="E122" s="21"/>
    </row>
    <row r="123" spans="1:5">
      <c r="A123" s="92"/>
      <c r="E123" s="21"/>
    </row>
    <row r="124" spans="1:5">
      <c r="A124" s="92"/>
      <c r="E124" s="21"/>
    </row>
    <row r="125" spans="1:5">
      <c r="A125" s="92"/>
      <c r="E125" s="21"/>
    </row>
    <row r="126" spans="1:5">
      <c r="A126" s="92"/>
      <c r="E126" s="21"/>
    </row>
    <row r="127" spans="1:5">
      <c r="A127" s="92"/>
      <c r="E127" s="21"/>
    </row>
    <row r="128" spans="1:5">
      <c r="A128" s="92"/>
      <c r="E128" s="21"/>
    </row>
    <row r="129" spans="1:5">
      <c r="A129" s="92"/>
      <c r="E129" s="21"/>
    </row>
    <row r="130" spans="1:5">
      <c r="A130" s="92"/>
      <c r="E130" s="21"/>
    </row>
    <row r="131" spans="1:5">
      <c r="A131" s="92"/>
      <c r="E131" s="21"/>
    </row>
    <row r="132" spans="1:5">
      <c r="A132" s="92"/>
      <c r="E132" s="21"/>
    </row>
    <row r="133" spans="1:5">
      <c r="A133" s="92"/>
      <c r="E133" s="21"/>
    </row>
    <row r="134" spans="1:5">
      <c r="A134" s="92"/>
      <c r="E134" s="21"/>
    </row>
    <row r="135" spans="1:5">
      <c r="A135" s="92"/>
      <c r="E135" s="76"/>
    </row>
    <row r="136" spans="1:5">
      <c r="A136" s="92"/>
      <c r="E136" s="76"/>
    </row>
    <row r="137" spans="1:5">
      <c r="A137" s="92"/>
      <c r="E137" s="76"/>
    </row>
    <row r="138" spans="1:5">
      <c r="A138" s="92"/>
      <c r="E138" s="76"/>
    </row>
    <row r="139" spans="1:5">
      <c r="A139" s="92"/>
      <c r="E139" s="76"/>
    </row>
    <row r="140" spans="1:5">
      <c r="A140" s="92"/>
      <c r="E140" s="76"/>
    </row>
    <row r="141" spans="1:5">
      <c r="A141" s="92"/>
      <c r="E141" s="76"/>
    </row>
    <row r="142" spans="1:5">
      <c r="A142" s="92"/>
      <c r="E142" s="76"/>
    </row>
    <row r="143" spans="1:5">
      <c r="A143" s="92"/>
      <c r="E143" s="76"/>
    </row>
    <row r="144" spans="1:5">
      <c r="A144" s="92"/>
      <c r="E144" s="76"/>
    </row>
    <row r="145" spans="1:5">
      <c r="A145" s="92"/>
      <c r="E145" s="76"/>
    </row>
    <row r="146" spans="1:5">
      <c r="A146" s="92"/>
      <c r="E146" s="76"/>
    </row>
    <row r="147" spans="1:5">
      <c r="A147" s="92"/>
      <c r="E147" s="76"/>
    </row>
    <row r="148" spans="1:5">
      <c r="A148" s="92"/>
      <c r="E148" s="76"/>
    </row>
    <row r="149" spans="1:5">
      <c r="A149" s="92"/>
      <c r="E149" s="76"/>
    </row>
    <row r="150" spans="1:5">
      <c r="A150" s="92"/>
      <c r="E150" s="76"/>
    </row>
    <row r="151" spans="1:5">
      <c r="A151" s="92"/>
      <c r="E151" s="76"/>
    </row>
    <row r="152" spans="1:5">
      <c r="A152" s="92"/>
      <c r="E152" s="76"/>
    </row>
    <row r="153" spans="1:5">
      <c r="A153" s="92"/>
      <c r="E153" s="76"/>
    </row>
    <row r="154" spans="1:5">
      <c r="A154" s="92"/>
      <c r="E154" s="76"/>
    </row>
    <row r="155" spans="1:5">
      <c r="A155" s="92"/>
      <c r="E155" s="76"/>
    </row>
    <row r="156" spans="1:5">
      <c r="A156" s="92"/>
    </row>
    <row r="157" spans="1:5">
      <c r="A157" s="92"/>
    </row>
    <row r="158" spans="1:5">
      <c r="A158" s="92"/>
    </row>
    <row r="159" spans="1:5">
      <c r="A159" s="92"/>
    </row>
    <row r="160" spans="1:5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  <row r="165" spans="1:1">
      <c r="A165" s="92"/>
    </row>
  </sheetData>
  <autoFilter ref="A3:E134">
    <sortState ref="A4:E134">
      <sortCondition ref="A3:A105"/>
    </sortState>
  </autoFilter>
  <mergeCells count="2">
    <mergeCell ref="A2:E2"/>
    <mergeCell ref="G2:J2"/>
  </mergeCells>
  <conditionalFormatting sqref="J4:J30">
    <cfRule type="cellIs" dxfId="15" priority="1" operator="greaterThan">
      <formula>0</formula>
    </cfRule>
    <cfRule type="cellIs" dxfId="14" priority="2" operator="lessThan">
      <formula>0</formula>
    </cfRule>
  </conditionalFormatting>
  <dataValidations count="2">
    <dataValidation type="list" allowBlank="1" showInputMessage="1" showErrorMessage="1" sqref="D1:D3 D418:D1048576">
      <formula1>$H$4:$H$31</formula1>
    </dataValidation>
    <dataValidation type="list" allowBlank="1" showInputMessage="1" showErrorMessage="1" sqref="D4:D417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M165"/>
  <sheetViews>
    <sheetView rightToLeft="1" zoomScale="55" zoomScaleNormal="5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9.75" customWidth="1"/>
    <col min="7" max="7" width="23.375" customWidth="1"/>
    <col min="8" max="8" width="12" customWidth="1"/>
    <col min="9" max="9" width="11.125" bestFit="1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24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80"/>
    </row>
    <row r="4" spans="1:13">
      <c r="A4" s="117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29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M5" s="80"/>
    </row>
    <row r="6" spans="1:13">
      <c r="A6" s="29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M6" s="80"/>
    </row>
    <row r="7" spans="1:13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M7" s="80"/>
    </row>
    <row r="8" spans="1:13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M8" s="80"/>
    </row>
    <row r="9" spans="1:13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M9" s="80"/>
    </row>
    <row r="10" spans="1:13">
      <c r="A10" s="29"/>
      <c r="C10" s="30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M10" s="80"/>
    </row>
    <row r="11" spans="1:13">
      <c r="A11" s="29"/>
      <c r="B11" s="117"/>
      <c r="D11" s="117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M11" s="80"/>
    </row>
    <row r="12" spans="1:13">
      <c r="A12" s="29"/>
      <c r="C12" s="30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M12" s="80"/>
    </row>
    <row r="13" spans="1:13">
      <c r="A13" s="29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M13" s="80"/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M14" s="80"/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M15" s="80"/>
    </row>
    <row r="16" spans="1:13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M16" s="80"/>
    </row>
    <row r="17" spans="1:13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M17" s="80"/>
    </row>
    <row r="18" spans="1:13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M18" s="80"/>
    </row>
    <row r="19" spans="1:13">
      <c r="A19" s="29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M19" s="80"/>
    </row>
    <row r="20" spans="1:13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M20" s="80"/>
    </row>
    <row r="21" spans="1:13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M21" s="80"/>
    </row>
    <row r="22" spans="1:13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M22" s="80"/>
    </row>
    <row r="23" spans="1:13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M23" s="80"/>
    </row>
    <row r="24" spans="1:13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M24" s="80"/>
    </row>
    <row r="25" spans="1:13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M25" s="80"/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M26" s="80"/>
    </row>
    <row r="27" spans="1:13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M27" s="80"/>
    </row>
    <row r="28" spans="1:13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M28" s="80"/>
    </row>
    <row r="29" spans="1:13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M29" s="80"/>
    </row>
    <row r="30" spans="1:13">
      <c r="A30" s="29"/>
      <c r="B30" s="117"/>
      <c r="C30" s="84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M30" s="80"/>
    </row>
    <row r="31" spans="1:13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13">
      <c r="A33" s="29"/>
      <c r="B33" s="117"/>
      <c r="C33" s="84"/>
      <c r="D33" s="117"/>
      <c r="E33" s="21"/>
      <c r="M33" s="24"/>
    </row>
    <row r="34" spans="1:13">
      <c r="A34" s="29"/>
      <c r="B34" s="83"/>
      <c r="C34" s="86"/>
      <c r="D34" s="83"/>
      <c r="E34" s="21"/>
      <c r="I34" s="80"/>
      <c r="J34" s="81"/>
      <c r="L34" s="24"/>
    </row>
    <row r="35" spans="1:13">
      <c r="A35" s="29"/>
      <c r="B35" s="117"/>
      <c r="C35" s="84"/>
      <c r="D35" s="117"/>
      <c r="E35" s="21"/>
      <c r="I35" s="80"/>
      <c r="J35" s="81"/>
    </row>
    <row r="36" spans="1:13">
      <c r="A36" s="29"/>
      <c r="B36" s="117"/>
      <c r="C36" s="84"/>
      <c r="D36" s="117"/>
      <c r="E36" s="21"/>
      <c r="I36" s="80"/>
      <c r="J36" s="81"/>
    </row>
    <row r="37" spans="1:13">
      <c r="A37" s="29"/>
      <c r="B37" s="117"/>
      <c r="C37" s="84"/>
      <c r="D37" s="117"/>
      <c r="E37" s="21"/>
    </row>
    <row r="38" spans="1:13">
      <c r="A38" s="29"/>
      <c r="B38" s="117"/>
      <c r="C38" s="84"/>
      <c r="D38" s="117"/>
      <c r="E38" s="21"/>
    </row>
    <row r="39" spans="1:13">
      <c r="A39" s="29"/>
      <c r="B39" s="117"/>
      <c r="D39" s="117"/>
      <c r="E39" s="21"/>
    </row>
    <row r="40" spans="1:13">
      <c r="A40" s="29"/>
      <c r="B40" s="117"/>
      <c r="D40" s="117"/>
      <c r="E40" s="21"/>
    </row>
    <row r="41" spans="1:13">
      <c r="A41" s="29"/>
      <c r="B41" s="117"/>
      <c r="D41" s="117"/>
      <c r="E41" s="21"/>
    </row>
    <row r="42" spans="1:13">
      <c r="A42" s="29"/>
      <c r="B42" s="117"/>
      <c r="D42" s="117"/>
      <c r="E42" s="21"/>
    </row>
    <row r="43" spans="1:13">
      <c r="A43" s="29"/>
      <c r="B43" s="117"/>
      <c r="D43" s="117"/>
      <c r="E43" s="21"/>
    </row>
    <row r="44" spans="1:13">
      <c r="A44" s="117"/>
      <c r="B44" s="117"/>
      <c r="D44" s="117"/>
      <c r="E44" s="21"/>
    </row>
    <row r="45" spans="1:13">
      <c r="A45" s="117"/>
      <c r="B45" s="117"/>
      <c r="D45" s="117"/>
      <c r="E45" s="21"/>
    </row>
    <row r="46" spans="1:13">
      <c r="A46" s="117"/>
      <c r="B46" s="117"/>
      <c r="D46" s="117"/>
      <c r="E46" s="21"/>
    </row>
    <row r="47" spans="1:13">
      <c r="A47" s="117"/>
      <c r="B47" s="117"/>
      <c r="D47" s="117"/>
      <c r="E47" s="21"/>
    </row>
    <row r="48" spans="1:13">
      <c r="A48" s="117"/>
      <c r="B48" s="117"/>
      <c r="D48" s="117"/>
      <c r="E48" s="21"/>
    </row>
    <row r="49" spans="1:5">
      <c r="A49" s="117"/>
      <c r="B49" s="117"/>
      <c r="D49" s="117"/>
      <c r="E49" s="21"/>
    </row>
    <row r="50" spans="1:5">
      <c r="A50" s="117"/>
      <c r="B50" s="117"/>
      <c r="D50" s="117"/>
      <c r="E50" s="21"/>
    </row>
    <row r="51" spans="1:5">
      <c r="A51" s="117"/>
      <c r="B51" s="117"/>
      <c r="D51" s="117"/>
      <c r="E51" s="21"/>
    </row>
    <row r="52" spans="1:5">
      <c r="A52" s="117"/>
      <c r="B52" s="117"/>
      <c r="D52" s="117"/>
      <c r="E52" s="21"/>
    </row>
    <row r="53" spans="1:5">
      <c r="A53" s="117"/>
      <c r="B53" s="117"/>
      <c r="D53" s="117"/>
      <c r="E53" s="21"/>
    </row>
    <row r="54" spans="1:5">
      <c r="A54" s="117"/>
      <c r="B54" s="117"/>
      <c r="D54" s="117"/>
      <c r="E54" s="21"/>
    </row>
    <row r="55" spans="1:5">
      <c r="A55" s="83"/>
      <c r="B55" s="117"/>
      <c r="D55" s="117"/>
      <c r="E55" s="21"/>
    </row>
    <row r="56" spans="1:5">
      <c r="A56" s="83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76"/>
      <c r="B68" s="117"/>
      <c r="D68" s="117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76"/>
      <c r="B72" s="117"/>
      <c r="D72" s="117"/>
      <c r="E72" s="21"/>
    </row>
    <row r="73" spans="1:5">
      <c r="A73" s="83"/>
      <c r="B73" s="117"/>
      <c r="D73" s="117"/>
      <c r="E73" s="21"/>
    </row>
    <row r="74" spans="1:5">
      <c r="A74" s="76"/>
      <c r="B74" s="117"/>
      <c r="D74" s="117"/>
      <c r="E74" s="21"/>
    </row>
    <row r="75" spans="1:5">
      <c r="A75" s="119"/>
      <c r="B75" s="117"/>
      <c r="D75" s="117"/>
      <c r="E75" s="21"/>
    </row>
    <row r="76" spans="1:5">
      <c r="A76" s="119"/>
      <c r="B76" s="117"/>
      <c r="D76" s="117"/>
      <c r="E76" s="21"/>
    </row>
    <row r="77" spans="1:5">
      <c r="A77" s="117"/>
      <c r="B77" s="117"/>
      <c r="D77" s="117"/>
      <c r="E77" s="21"/>
    </row>
    <row r="78" spans="1:5">
      <c r="A78" s="83"/>
      <c r="B78" s="117"/>
      <c r="D78" s="117"/>
      <c r="E78" s="21"/>
    </row>
    <row r="79" spans="1:5">
      <c r="A79" s="83"/>
      <c r="B79" s="117"/>
      <c r="D79" s="117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117"/>
      <c r="D85" s="117"/>
      <c r="E85" s="21"/>
    </row>
    <row r="86" spans="1:5">
      <c r="A86" s="83"/>
      <c r="B86" s="117"/>
      <c r="D86" s="117"/>
      <c r="E86" s="21"/>
    </row>
    <row r="87" spans="1:5">
      <c r="A87" s="83"/>
      <c r="B87" s="117"/>
      <c r="D87" s="117"/>
      <c r="E87" s="21"/>
    </row>
    <row r="88" spans="1:5">
      <c r="A88" s="119"/>
      <c r="B88" s="117"/>
      <c r="D88" s="117"/>
      <c r="E88" s="21"/>
    </row>
    <row r="89" spans="1:5">
      <c r="A89" s="76"/>
      <c r="B89" s="117"/>
      <c r="D89" s="117"/>
      <c r="E89" s="21"/>
    </row>
    <row r="90" spans="1:5">
      <c r="A90" s="76"/>
      <c r="B90" s="117"/>
      <c r="D90" s="117"/>
      <c r="E90" s="21"/>
    </row>
    <row r="91" spans="1:5">
      <c r="A91" s="76"/>
      <c r="B91" s="117"/>
      <c r="D91" s="117"/>
      <c r="E91" s="21"/>
    </row>
    <row r="92" spans="1:5">
      <c r="A92" s="76"/>
      <c r="B92" s="117"/>
      <c r="D92" s="117"/>
      <c r="E92" s="21"/>
    </row>
    <row r="93" spans="1:5">
      <c r="A93" s="76"/>
      <c r="B93" s="117"/>
      <c r="D93" s="117"/>
      <c r="E93" s="21"/>
    </row>
    <row r="94" spans="1:5">
      <c r="A94" s="76"/>
      <c r="B94" s="117"/>
      <c r="D94" s="117"/>
      <c r="E94" s="21"/>
    </row>
    <row r="95" spans="1:5">
      <c r="A95" s="76"/>
      <c r="B95" s="117"/>
      <c r="D95" s="117"/>
      <c r="E95" s="21"/>
    </row>
    <row r="96" spans="1:5">
      <c r="A96" s="76"/>
      <c r="B96" s="117"/>
      <c r="D96" s="117"/>
      <c r="E96" s="21"/>
    </row>
    <row r="97" spans="1:5">
      <c r="A97" s="117"/>
      <c r="B97" s="117"/>
      <c r="D97" s="117"/>
      <c r="E97" s="21"/>
    </row>
    <row r="98" spans="1:5">
      <c r="A98" s="76"/>
      <c r="B98" s="117"/>
      <c r="D98" s="117"/>
      <c r="E98" s="21"/>
    </row>
    <row r="99" spans="1:5">
      <c r="A99" s="119"/>
      <c r="B99" s="117"/>
      <c r="D99" s="117"/>
      <c r="E99" s="21"/>
    </row>
    <row r="100" spans="1:5">
      <c r="A100" s="76"/>
      <c r="B100" s="117"/>
      <c r="D100" s="117"/>
      <c r="E100" s="21"/>
    </row>
    <row r="101" spans="1:5">
      <c r="A101" s="83"/>
      <c r="B101" s="117"/>
      <c r="D101" s="117"/>
      <c r="E101" s="21"/>
    </row>
    <row r="102" spans="1:5">
      <c r="A102" s="76"/>
      <c r="B102" s="117"/>
      <c r="D102" s="117"/>
      <c r="E102" s="21"/>
    </row>
    <row r="103" spans="1:5">
      <c r="A103" s="117"/>
      <c r="B103" s="117"/>
      <c r="D103" s="117"/>
      <c r="E103" s="21"/>
    </row>
    <row r="104" spans="1:5">
      <c r="A104" s="117"/>
      <c r="B104" s="117"/>
      <c r="D104" s="117"/>
      <c r="E104" s="21"/>
    </row>
    <row r="105" spans="1:5">
      <c r="A105" s="76"/>
      <c r="B105" s="117"/>
      <c r="D105" s="117"/>
      <c r="E105" s="21"/>
    </row>
    <row r="106" spans="1:5">
      <c r="A106" s="119"/>
      <c r="B106" s="117"/>
      <c r="D106" s="117"/>
      <c r="E106" s="21"/>
    </row>
    <row r="107" spans="1:5">
      <c r="A107" s="76"/>
      <c r="B107" s="117"/>
      <c r="D107" s="117"/>
      <c r="E107" s="21"/>
    </row>
    <row r="108" spans="1:5">
      <c r="A108" s="119"/>
      <c r="B108" s="117"/>
      <c r="D108" s="117"/>
      <c r="E108" s="21"/>
    </row>
    <row r="109" spans="1:5">
      <c r="A109" s="83"/>
      <c r="B109" s="117"/>
      <c r="D109" s="117"/>
      <c r="E109" s="21"/>
    </row>
    <row r="110" spans="1:5">
      <c r="A110" s="119"/>
      <c r="B110" s="117"/>
      <c r="D110" s="117"/>
      <c r="E110" s="21"/>
    </row>
    <row r="111" spans="1:5">
      <c r="A111" s="117"/>
      <c r="B111" s="117"/>
      <c r="D111" s="117"/>
      <c r="E111" s="21"/>
    </row>
    <row r="112" spans="1:5">
      <c r="A112" s="119"/>
      <c r="B112" s="115"/>
      <c r="D112" s="115"/>
      <c r="E112" s="21"/>
    </row>
    <row r="113" spans="1:5">
      <c r="A113" s="117"/>
      <c r="B113" s="117"/>
      <c r="D113" s="115"/>
      <c r="E113" s="21"/>
    </row>
    <row r="114" spans="1:5">
      <c r="A114" s="119"/>
      <c r="B114" s="117"/>
      <c r="D114" s="115"/>
      <c r="E114" s="21"/>
    </row>
    <row r="115" spans="1:5">
      <c r="A115" s="117"/>
      <c r="B115" s="117"/>
      <c r="D115" s="117"/>
      <c r="E115" s="21"/>
    </row>
    <row r="116" spans="1:5">
      <c r="A116" s="117"/>
      <c r="B116" s="117"/>
      <c r="D116" s="117"/>
      <c r="E116" s="21"/>
    </row>
    <row r="117" spans="1:5">
      <c r="A117" s="117"/>
      <c r="B117" s="117"/>
      <c r="D117" s="117"/>
      <c r="E117" s="21"/>
    </row>
    <row r="118" spans="1:5">
      <c r="A118" s="117"/>
      <c r="B118" s="117"/>
      <c r="D118" s="117"/>
      <c r="E118" s="21"/>
    </row>
    <row r="119" spans="1:5">
      <c r="A119" s="117"/>
      <c r="B119" s="116"/>
      <c r="D119" s="116"/>
      <c r="E119" s="21"/>
    </row>
    <row r="120" spans="1:5">
      <c r="A120" s="116"/>
      <c r="B120" s="116"/>
      <c r="D120" s="116"/>
      <c r="E120" s="21"/>
    </row>
    <row r="121" spans="1:5">
      <c r="A121" s="117"/>
      <c r="B121" s="116"/>
      <c r="D121" s="116"/>
      <c r="E121" s="21"/>
    </row>
    <row r="122" spans="1:5">
      <c r="A122" s="116"/>
      <c r="B122" s="116"/>
      <c r="D122" s="116"/>
      <c r="E122" s="21"/>
    </row>
    <row r="123" spans="1:5">
      <c r="A123" s="117"/>
      <c r="B123" s="116"/>
      <c r="D123" s="116"/>
      <c r="E123" s="21"/>
    </row>
    <row r="124" spans="1:5">
      <c r="A124" s="116"/>
      <c r="B124" s="116"/>
      <c r="D124" s="116"/>
      <c r="E124" s="21"/>
    </row>
    <row r="125" spans="1:5">
      <c r="A125" s="117"/>
      <c r="B125" s="116"/>
      <c r="D125" s="116"/>
      <c r="E125" s="21"/>
    </row>
    <row r="126" spans="1:5">
      <c r="A126" s="116"/>
      <c r="B126" s="116"/>
      <c r="D126" s="116"/>
      <c r="E126" s="21"/>
    </row>
    <row r="127" spans="1:5">
      <c r="A127" s="117"/>
      <c r="B127" s="116"/>
      <c r="D127" s="116"/>
      <c r="E127" s="21"/>
    </row>
    <row r="128" spans="1:5">
      <c r="A128" s="117"/>
      <c r="B128" s="117"/>
      <c r="D128" s="117"/>
      <c r="E128" s="21"/>
    </row>
    <row r="129" spans="1:5">
      <c r="A129" s="117"/>
      <c r="B129" s="117"/>
      <c r="D129" s="117"/>
      <c r="E129" s="21"/>
    </row>
    <row r="130" spans="1:5">
      <c r="A130" s="117"/>
      <c r="B130" s="117"/>
      <c r="D130" s="117"/>
      <c r="E130" s="21"/>
    </row>
    <row r="131" spans="1:5">
      <c r="A131" s="117"/>
      <c r="B131" s="117"/>
      <c r="D131" s="117"/>
      <c r="E131" s="21"/>
    </row>
    <row r="132" spans="1:5">
      <c r="A132" s="117"/>
      <c r="B132" s="117"/>
      <c r="D132" s="117"/>
      <c r="E132" s="21"/>
    </row>
    <row r="133" spans="1:5">
      <c r="A133" s="117"/>
      <c r="B133" s="117"/>
      <c r="D133" s="117"/>
      <c r="E133" s="21"/>
    </row>
    <row r="134" spans="1:5">
      <c r="A134" s="117"/>
      <c r="B134" s="117"/>
      <c r="D134" s="117"/>
      <c r="E134" s="21"/>
    </row>
    <row r="135" spans="1:5">
      <c r="A135" s="117"/>
      <c r="B135" s="117"/>
      <c r="D135" s="117"/>
      <c r="E135" s="21"/>
    </row>
    <row r="136" spans="1:5">
      <c r="A136" s="117"/>
      <c r="B136" s="117"/>
      <c r="D136" s="117"/>
      <c r="E136" s="21"/>
    </row>
    <row r="137" spans="1:5">
      <c r="A137" s="117"/>
      <c r="B137" s="117"/>
      <c r="D137" s="117"/>
      <c r="E137" s="21"/>
    </row>
    <row r="138" spans="1:5">
      <c r="A138" s="117"/>
      <c r="B138" s="117"/>
      <c r="D138" s="117"/>
      <c r="E138" s="21"/>
    </row>
    <row r="139" spans="1:5">
      <c r="A139" s="117"/>
      <c r="B139" s="117"/>
      <c r="D139" s="117"/>
      <c r="E139" s="21"/>
    </row>
    <row r="140" spans="1:5">
      <c r="A140" s="117"/>
      <c r="D140" s="117"/>
      <c r="E140" s="21"/>
    </row>
    <row r="141" spans="1:5">
      <c r="A141" s="117"/>
      <c r="B141" s="117"/>
      <c r="D141" s="117"/>
      <c r="E141" s="21"/>
    </row>
    <row r="142" spans="1:5">
      <c r="A142" s="117"/>
      <c r="B142" s="117"/>
      <c r="D142" s="117"/>
      <c r="E142" s="21"/>
    </row>
    <row r="143" spans="1:5">
      <c r="A143" s="117"/>
      <c r="B143" s="117"/>
      <c r="D143" s="117"/>
      <c r="E143" s="21"/>
    </row>
    <row r="144" spans="1:5">
      <c r="A144" s="92"/>
      <c r="B144" s="117"/>
      <c r="D144" s="117"/>
      <c r="E144" s="21"/>
    </row>
    <row r="145" spans="1:5">
      <c r="A145" s="117"/>
      <c r="E145" s="21"/>
    </row>
    <row r="146" spans="1:5">
      <c r="A146" s="92"/>
      <c r="E146" s="21"/>
    </row>
    <row r="147" spans="1:5">
      <c r="A147" s="117"/>
      <c r="E147" s="21"/>
    </row>
    <row r="148" spans="1:5">
      <c r="A148" s="92"/>
      <c r="E148" s="21"/>
    </row>
    <row r="149" spans="1:5">
      <c r="A149" s="117"/>
      <c r="E149" s="21"/>
    </row>
    <row r="150" spans="1:5">
      <c r="A150" s="92"/>
      <c r="E150" s="21"/>
    </row>
    <row r="151" spans="1:5">
      <c r="A151" s="117"/>
      <c r="E151" s="21"/>
    </row>
    <row r="152" spans="1:5">
      <c r="A152" s="92"/>
      <c r="E152" s="21"/>
    </row>
    <row r="153" spans="1:5">
      <c r="A153" s="117"/>
      <c r="E153" s="21"/>
    </row>
    <row r="154" spans="1:5">
      <c r="A154" s="92"/>
      <c r="E154" s="21"/>
    </row>
    <row r="155" spans="1:5">
      <c r="A155" s="117"/>
      <c r="E155" s="21"/>
    </row>
    <row r="156" spans="1:5">
      <c r="A156" s="92"/>
      <c r="E156" s="21"/>
    </row>
    <row r="157" spans="1:5">
      <c r="A157" s="117"/>
      <c r="E157" s="21"/>
    </row>
    <row r="158" spans="1:5">
      <c r="A158" s="117"/>
    </row>
    <row r="159" spans="1:5">
      <c r="A159" s="117"/>
    </row>
    <row r="160" spans="1:5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  <row r="165" spans="1:1">
      <c r="A165" s="92"/>
    </row>
  </sheetData>
  <autoFilter ref="A3:E159">
    <sortState ref="A4:E159">
      <sortCondition ref="A3:A159"/>
    </sortState>
  </autoFilter>
  <mergeCells count="2">
    <mergeCell ref="A2:E2"/>
    <mergeCell ref="G2:J2"/>
  </mergeCells>
  <conditionalFormatting sqref="J4:J30">
    <cfRule type="cellIs" dxfId="13" priority="1" operator="greaterThan">
      <formula>0</formula>
    </cfRule>
    <cfRule type="cellIs" dxfId="12" priority="2" operator="lessThan">
      <formula>0</formula>
    </cfRule>
  </conditionalFormatting>
  <dataValidations count="2">
    <dataValidation type="list" allowBlank="1" showInputMessage="1" showErrorMessage="1" sqref="D599:D1048576 D1:D3">
      <formula1>$H$4:$H$31</formula1>
    </dataValidation>
    <dataValidation type="list" allowBlank="1" showInputMessage="1" showErrorMessage="1" sqref="D4:D598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FF00"/>
  </sheetPr>
  <dimension ref="A1:M164"/>
  <sheetViews>
    <sheetView rightToLeft="1" zoomScale="55" zoomScaleNormal="5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10.875" style="9" bestFit="1" customWidth="1"/>
    <col min="4" max="4" width="12.375" customWidth="1"/>
    <col min="5" max="5" width="12.75" customWidth="1"/>
    <col min="6" max="6" width="11.375" customWidth="1"/>
    <col min="7" max="7" width="22.875" customWidth="1"/>
    <col min="8" max="8" width="12.75" customWidth="1"/>
    <col min="9" max="9" width="11.125" bestFit="1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M2" s="24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M3" s="80"/>
    </row>
    <row r="4" spans="1:13">
      <c r="A4" s="117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3">
      <c r="A5" s="29"/>
      <c r="C5" s="30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M5" s="80"/>
    </row>
    <row r="6" spans="1:13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M6" s="80"/>
    </row>
    <row r="7" spans="1:13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M7" s="80"/>
    </row>
    <row r="8" spans="1:13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M8" s="80"/>
    </row>
    <row r="9" spans="1:13">
      <c r="A9" s="29"/>
      <c r="C9" s="30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M9" s="80"/>
    </row>
    <row r="10" spans="1:13">
      <c r="A10" s="29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M10" s="80"/>
    </row>
    <row r="11" spans="1:13">
      <c r="A11" s="29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M11" s="80"/>
    </row>
    <row r="12" spans="1:13">
      <c r="A12" s="29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M12" s="80"/>
    </row>
    <row r="13" spans="1:13">
      <c r="A13" s="29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M13" s="80"/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M14" s="80"/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M15" s="80"/>
    </row>
    <row r="16" spans="1:13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M16" s="80"/>
    </row>
    <row r="17" spans="1:13">
      <c r="A17" s="29"/>
      <c r="B17" s="117"/>
      <c r="C17" s="84"/>
      <c r="D17" s="117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M17" s="80"/>
    </row>
    <row r="18" spans="1:13">
      <c r="A18" s="29"/>
      <c r="B18" s="117"/>
      <c r="C18" s="84"/>
      <c r="D18" s="117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M18" s="80"/>
    </row>
    <row r="19" spans="1:13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M19" s="80"/>
    </row>
    <row r="20" spans="1:13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M20" s="80"/>
    </row>
    <row r="21" spans="1:13">
      <c r="A21" s="29"/>
      <c r="B21" s="76"/>
      <c r="D21" s="76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M21" s="80"/>
    </row>
    <row r="22" spans="1:13">
      <c r="A22" s="29"/>
      <c r="B22" s="76"/>
      <c r="D22" s="76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M22" s="80"/>
    </row>
    <row r="23" spans="1:13">
      <c r="A23" s="102"/>
      <c r="B23" s="117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M23" s="80"/>
    </row>
    <row r="24" spans="1:13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M24" s="80"/>
    </row>
    <row r="25" spans="1:13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M25" s="80"/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M26" s="80"/>
    </row>
    <row r="27" spans="1:13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M27" s="80"/>
    </row>
    <row r="28" spans="1:13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M28" s="80"/>
    </row>
    <row r="29" spans="1:13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M29" s="80"/>
    </row>
    <row r="30" spans="1:13">
      <c r="A30" s="29"/>
      <c r="B30" s="117"/>
      <c r="C30" s="84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M30" s="80"/>
    </row>
    <row r="31" spans="1:13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13">
      <c r="A33" s="29"/>
      <c r="B33" s="117"/>
      <c r="C33" s="84"/>
      <c r="D33" s="117"/>
      <c r="E33" s="21"/>
      <c r="G33" s="13"/>
      <c r="L33" s="24"/>
      <c r="M33" s="24"/>
    </row>
    <row r="34" spans="1:13">
      <c r="A34" s="29"/>
      <c r="B34" s="83"/>
      <c r="C34" s="86"/>
      <c r="D34" s="83"/>
      <c r="E34" s="21"/>
      <c r="I34" s="80"/>
      <c r="J34" s="81"/>
      <c r="L34" s="24"/>
    </row>
    <row r="35" spans="1:13">
      <c r="A35" s="29"/>
      <c r="B35" s="117"/>
      <c r="C35" s="84"/>
      <c r="D35" s="117"/>
      <c r="E35" s="21"/>
      <c r="I35" s="80"/>
      <c r="J35" s="81"/>
    </row>
    <row r="36" spans="1:13">
      <c r="A36" s="29"/>
      <c r="B36" s="117"/>
      <c r="C36" s="84"/>
      <c r="D36" s="117"/>
      <c r="E36" s="21"/>
      <c r="I36" s="80"/>
      <c r="J36" s="81"/>
    </row>
    <row r="37" spans="1:13">
      <c r="A37" s="29"/>
      <c r="B37" s="76"/>
      <c r="D37" s="76"/>
      <c r="E37" s="21"/>
    </row>
    <row r="38" spans="1:13">
      <c r="A38" s="29"/>
      <c r="B38" s="117"/>
      <c r="C38" s="84"/>
      <c r="D38" s="117"/>
      <c r="E38" s="21"/>
    </row>
    <row r="39" spans="1:13">
      <c r="A39" s="29"/>
      <c r="B39" s="117"/>
      <c r="C39" s="84"/>
      <c r="D39" s="117"/>
      <c r="E39" s="21"/>
    </row>
    <row r="40" spans="1:13">
      <c r="A40" s="29"/>
      <c r="B40" s="117"/>
      <c r="D40" s="117"/>
      <c r="E40" s="21"/>
    </row>
    <row r="41" spans="1:13">
      <c r="A41" s="102"/>
      <c r="B41" s="117"/>
      <c r="D41" s="117"/>
      <c r="E41" s="21"/>
    </row>
    <row r="42" spans="1:13">
      <c r="A42" s="29"/>
      <c r="B42" s="117"/>
      <c r="D42" s="117"/>
      <c r="E42" s="21"/>
    </row>
    <row r="43" spans="1:13">
      <c r="A43" s="29"/>
      <c r="B43" s="117"/>
      <c r="D43" s="117"/>
      <c r="E43" s="21"/>
    </row>
    <row r="44" spans="1:13">
      <c r="A44" s="117"/>
      <c r="B44" s="117"/>
      <c r="D44" s="117"/>
      <c r="E44" s="21"/>
    </row>
    <row r="45" spans="1:13">
      <c r="A45" s="119"/>
      <c r="B45" s="117"/>
      <c r="D45" s="117"/>
      <c r="E45" s="21"/>
    </row>
    <row r="46" spans="1:13">
      <c r="A46" s="119"/>
      <c r="B46" s="117"/>
      <c r="D46" s="117"/>
      <c r="E46" s="21"/>
    </row>
    <row r="47" spans="1:13">
      <c r="A47" s="117"/>
      <c r="B47" s="117"/>
      <c r="D47" s="117"/>
      <c r="E47" s="21"/>
    </row>
    <row r="48" spans="1:13">
      <c r="A48" s="83"/>
      <c r="B48" s="117"/>
      <c r="D48" s="117"/>
      <c r="E48" s="21"/>
    </row>
    <row r="49" spans="1:5">
      <c r="A49" s="83"/>
      <c r="B49" s="117"/>
      <c r="D49" s="117"/>
      <c r="E49" s="21"/>
    </row>
    <row r="50" spans="1:5">
      <c r="A50" s="83"/>
      <c r="B50" s="117"/>
      <c r="D50" s="117"/>
      <c r="E50" s="21"/>
    </row>
    <row r="51" spans="1:5">
      <c r="A51" s="83"/>
      <c r="B51" s="117"/>
      <c r="D51" s="117"/>
      <c r="E51" s="21"/>
    </row>
    <row r="52" spans="1:5">
      <c r="A52" s="76"/>
      <c r="B52" s="117"/>
      <c r="D52" s="117"/>
      <c r="E52" s="21"/>
    </row>
    <row r="53" spans="1:5">
      <c r="A53" s="83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119"/>
      <c r="B56" s="117"/>
      <c r="D56" s="117"/>
      <c r="E56" s="21"/>
    </row>
    <row r="57" spans="1:5">
      <c r="A57" s="83"/>
      <c r="B57" s="76"/>
      <c r="D57" s="76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83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119"/>
      <c r="B67" s="117"/>
      <c r="D67" s="117"/>
      <c r="E67" s="21"/>
    </row>
    <row r="68" spans="1:5">
      <c r="A68" s="83"/>
      <c r="B68" s="76"/>
      <c r="D68" s="76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76"/>
      <c r="B72" s="117"/>
      <c r="D72" s="117"/>
      <c r="E72" s="21"/>
    </row>
    <row r="73" spans="1:5">
      <c r="A73" s="76"/>
      <c r="B73" s="117"/>
      <c r="D73" s="117"/>
      <c r="E73" s="21"/>
    </row>
    <row r="74" spans="1:5">
      <c r="A74" s="76"/>
      <c r="B74" s="117"/>
      <c r="D74" s="117"/>
      <c r="E74" s="21"/>
    </row>
    <row r="75" spans="1:5">
      <c r="A75" s="76"/>
      <c r="B75" s="117"/>
      <c r="D75" s="117"/>
      <c r="E75" s="21"/>
    </row>
    <row r="76" spans="1:5">
      <c r="A76" s="76"/>
      <c r="B76" s="117"/>
      <c r="D76" s="117"/>
      <c r="E76" s="21"/>
    </row>
    <row r="77" spans="1:5">
      <c r="A77" s="76"/>
      <c r="B77" s="117"/>
      <c r="D77" s="117"/>
      <c r="E77" s="21"/>
    </row>
    <row r="78" spans="1:5">
      <c r="A78" s="76"/>
      <c r="B78" s="117"/>
      <c r="D78" s="117"/>
      <c r="E78" s="21"/>
    </row>
    <row r="79" spans="1:5">
      <c r="A79" s="76"/>
      <c r="B79" s="117"/>
      <c r="D79" s="117"/>
      <c r="E79" s="21"/>
    </row>
    <row r="80" spans="1:5">
      <c r="A80" s="119"/>
      <c r="B80" s="117"/>
      <c r="D80" s="117"/>
      <c r="E80" s="21"/>
    </row>
    <row r="81" spans="1:5">
      <c r="A81" s="83"/>
      <c r="B81" s="76"/>
      <c r="D81" s="76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117"/>
      <c r="D85" s="117"/>
      <c r="E85" s="21"/>
    </row>
    <row r="86" spans="1:5">
      <c r="A86" s="76"/>
      <c r="B86" s="117"/>
      <c r="D86" s="117"/>
      <c r="E86" s="21"/>
    </row>
    <row r="87" spans="1:5">
      <c r="A87" s="76"/>
      <c r="B87" s="117"/>
      <c r="D87" s="117"/>
      <c r="E87" s="21"/>
    </row>
    <row r="88" spans="1:5">
      <c r="A88" s="76"/>
      <c r="B88" s="117"/>
      <c r="D88" s="117"/>
      <c r="E88" s="21"/>
    </row>
    <row r="89" spans="1:5">
      <c r="A89" s="76"/>
      <c r="B89" s="117"/>
      <c r="D89" s="117"/>
      <c r="E89" s="21"/>
    </row>
    <row r="90" spans="1:5">
      <c r="A90" s="76"/>
      <c r="B90" s="117"/>
      <c r="D90" s="117"/>
      <c r="E90" s="21"/>
    </row>
    <row r="91" spans="1:5">
      <c r="A91" s="76"/>
      <c r="B91" s="117"/>
      <c r="D91" s="117"/>
      <c r="E91" s="21"/>
    </row>
    <row r="92" spans="1:5">
      <c r="A92" s="76"/>
      <c r="B92" s="117"/>
      <c r="D92" s="117"/>
      <c r="E92" s="21"/>
    </row>
    <row r="93" spans="1:5">
      <c r="A93" s="76"/>
      <c r="B93" s="117"/>
      <c r="D93" s="117"/>
      <c r="E93" s="21"/>
    </row>
    <row r="94" spans="1:5">
      <c r="A94" s="76"/>
      <c r="B94" s="117"/>
      <c r="D94" s="117"/>
      <c r="E94" s="21"/>
    </row>
    <row r="95" spans="1:5">
      <c r="A95" s="76"/>
      <c r="B95" s="117"/>
      <c r="D95" s="117"/>
      <c r="E95" s="21"/>
    </row>
    <row r="96" spans="1:5">
      <c r="A96" s="119"/>
      <c r="B96" s="92"/>
      <c r="D96" s="92"/>
      <c r="E96" s="21"/>
    </row>
    <row r="97" spans="1:5">
      <c r="A97" s="76"/>
      <c r="B97" s="92"/>
      <c r="D97" s="92"/>
      <c r="E97" s="21"/>
    </row>
    <row r="98" spans="1:5">
      <c r="A98" s="119"/>
      <c r="B98" s="92"/>
      <c r="D98" s="92"/>
      <c r="E98" s="21"/>
    </row>
    <row r="99" spans="1:5">
      <c r="A99" s="76"/>
      <c r="B99" s="92"/>
      <c r="D99" s="92"/>
      <c r="E99" s="21"/>
    </row>
    <row r="100" spans="1:5">
      <c r="A100" s="92"/>
      <c r="B100" s="92"/>
      <c r="D100" s="92"/>
      <c r="E100" s="21"/>
    </row>
    <row r="101" spans="1:5">
      <c r="A101" s="76"/>
      <c r="B101" s="92"/>
      <c r="D101" s="92"/>
      <c r="E101" s="21"/>
    </row>
    <row r="102" spans="1:5">
      <c r="A102" s="92"/>
      <c r="B102" s="92"/>
      <c r="D102" s="92"/>
      <c r="E102" s="21"/>
    </row>
    <row r="103" spans="1:5">
      <c r="A103" s="76"/>
      <c r="B103" s="92"/>
      <c r="D103" s="92"/>
      <c r="E103" s="21"/>
    </row>
    <row r="104" spans="1:5">
      <c r="A104" s="92"/>
      <c r="B104" s="92"/>
      <c r="D104" s="92"/>
      <c r="E104" s="21"/>
    </row>
    <row r="105" spans="1:5">
      <c r="A105" s="117"/>
      <c r="B105" s="117"/>
      <c r="D105" s="117"/>
      <c r="E105" s="21"/>
    </row>
    <row r="106" spans="1:5">
      <c r="A106" s="117"/>
      <c r="B106" s="117"/>
      <c r="D106" s="117"/>
      <c r="E106" s="21"/>
    </row>
    <row r="107" spans="1:5">
      <c r="A107" s="117"/>
      <c r="B107" s="117"/>
      <c r="D107" s="117"/>
      <c r="E107" s="21"/>
    </row>
    <row r="108" spans="1:5">
      <c r="A108" s="117"/>
      <c r="B108" s="117"/>
      <c r="D108" s="117"/>
      <c r="E108" s="21"/>
    </row>
    <row r="109" spans="1:5">
      <c r="A109" s="117"/>
      <c r="B109" s="117"/>
      <c r="D109" s="117"/>
      <c r="E109" s="21"/>
    </row>
    <row r="110" spans="1:5">
      <c r="A110" s="117"/>
      <c r="B110" s="117"/>
      <c r="D110" s="117"/>
      <c r="E110" s="21"/>
    </row>
    <row r="111" spans="1:5">
      <c r="A111" s="92"/>
      <c r="E111" s="21"/>
    </row>
    <row r="112" spans="1:5">
      <c r="A112" s="92"/>
      <c r="E112" s="21"/>
    </row>
    <row r="113" spans="1:5">
      <c r="A113" s="92"/>
      <c r="E113" s="21"/>
    </row>
    <row r="114" spans="1:5">
      <c r="A114" s="92"/>
      <c r="E114" s="21"/>
    </row>
    <row r="115" spans="1:5">
      <c r="A115" s="92"/>
      <c r="E115" s="21"/>
    </row>
    <row r="116" spans="1:5">
      <c r="A116" s="92"/>
      <c r="E116" s="21"/>
    </row>
    <row r="117" spans="1:5">
      <c r="A117" s="92"/>
      <c r="E117" s="21"/>
    </row>
    <row r="118" spans="1:5">
      <c r="A118" s="92"/>
      <c r="E118" s="21"/>
    </row>
    <row r="119" spans="1:5">
      <c r="A119" s="92"/>
      <c r="E119" s="21"/>
    </row>
    <row r="120" spans="1:5">
      <c r="A120" s="92"/>
      <c r="E120" s="21"/>
    </row>
    <row r="121" spans="1:5">
      <c r="A121" s="92"/>
      <c r="E121" s="21"/>
    </row>
    <row r="122" spans="1:5">
      <c r="A122" s="92"/>
      <c r="E122" s="21"/>
    </row>
    <row r="123" spans="1:5">
      <c r="A123" s="92"/>
      <c r="E123" s="21"/>
    </row>
    <row r="124" spans="1:5">
      <c r="A124" s="92"/>
      <c r="E124" s="21"/>
    </row>
    <row r="125" spans="1:5">
      <c r="A125" s="92"/>
      <c r="E125" s="21"/>
    </row>
    <row r="126" spans="1:5">
      <c r="A126" s="92"/>
      <c r="E126" s="21"/>
    </row>
    <row r="127" spans="1:5">
      <c r="A127" s="92"/>
      <c r="E127" s="21"/>
    </row>
    <row r="128" spans="1:5">
      <c r="A128" s="92"/>
      <c r="E128" s="21"/>
    </row>
    <row r="129" spans="1:5">
      <c r="A129" s="92"/>
      <c r="E129" s="21"/>
    </row>
    <row r="130" spans="1:5">
      <c r="A130" s="92"/>
      <c r="E130" s="21"/>
    </row>
    <row r="131" spans="1:5">
      <c r="A131" s="92"/>
      <c r="E131" s="21"/>
    </row>
    <row r="132" spans="1:5">
      <c r="A132" s="92"/>
      <c r="E132" s="21"/>
    </row>
    <row r="133" spans="1:5">
      <c r="A133" s="92"/>
      <c r="E133" s="21"/>
    </row>
    <row r="134" spans="1:5">
      <c r="A134" s="92"/>
      <c r="E134" s="21"/>
    </row>
    <row r="135" spans="1:5">
      <c r="A135" s="92"/>
      <c r="E135" s="21"/>
    </row>
    <row r="136" spans="1:5">
      <c r="A136" s="92"/>
      <c r="E136" s="21"/>
    </row>
    <row r="137" spans="1:5">
      <c r="A137" s="92"/>
      <c r="E137" s="21"/>
    </row>
    <row r="138" spans="1:5">
      <c r="A138" s="92"/>
      <c r="E138" s="21"/>
    </row>
    <row r="139" spans="1:5">
      <c r="A139" s="92"/>
      <c r="E139" s="21"/>
    </row>
    <row r="140" spans="1:5">
      <c r="A140" s="92"/>
      <c r="E140" s="21"/>
    </row>
    <row r="141" spans="1:5">
      <c r="A141" s="92"/>
      <c r="E141" s="21"/>
    </row>
    <row r="142" spans="1:5">
      <c r="A142" s="92"/>
      <c r="E142" s="21"/>
    </row>
    <row r="143" spans="1:5">
      <c r="A143" s="92"/>
      <c r="E143" s="21"/>
    </row>
    <row r="144" spans="1:5">
      <c r="A144" s="92"/>
      <c r="E144" s="21"/>
    </row>
    <row r="145" spans="1:5">
      <c r="A145" s="92"/>
      <c r="E145" s="21"/>
    </row>
    <row r="146" spans="1:5">
      <c r="A146" s="92"/>
      <c r="E146" s="21"/>
    </row>
    <row r="147" spans="1:5">
      <c r="A147" s="92"/>
      <c r="E147" s="21"/>
    </row>
    <row r="148" spans="1:5">
      <c r="A148" s="92"/>
      <c r="E148" s="21"/>
    </row>
    <row r="149" spans="1:5">
      <c r="A149" s="92"/>
      <c r="E149" s="21"/>
    </row>
    <row r="150" spans="1:5">
      <c r="A150" s="92"/>
      <c r="E150" s="21"/>
    </row>
    <row r="151" spans="1:5">
      <c r="A151" s="92"/>
      <c r="E151" s="21"/>
    </row>
    <row r="152" spans="1:5">
      <c r="A152" s="92"/>
      <c r="E152" s="21"/>
    </row>
    <row r="153" spans="1:5">
      <c r="A153" s="92"/>
      <c r="E153" s="21"/>
    </row>
    <row r="154" spans="1:5">
      <c r="A154" s="92"/>
      <c r="E154" s="21"/>
    </row>
    <row r="155" spans="1:5">
      <c r="A155" s="92"/>
      <c r="E155" s="21"/>
    </row>
    <row r="156" spans="1:5">
      <c r="A156" s="92"/>
      <c r="E156" s="21"/>
    </row>
    <row r="157" spans="1:5">
      <c r="A157" s="92"/>
      <c r="E157" s="21"/>
    </row>
    <row r="158" spans="1:5">
      <c r="A158" s="92"/>
      <c r="E158" s="21"/>
    </row>
    <row r="159" spans="1:5">
      <c r="A159" s="92"/>
    </row>
    <row r="160" spans="1:5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</sheetData>
  <autoFilter ref="A3:E158">
    <sortState ref="A4:E158">
      <sortCondition ref="A3:A158"/>
    </sortState>
  </autoFilter>
  <mergeCells count="2">
    <mergeCell ref="A2:E2"/>
    <mergeCell ref="G2:J2"/>
  </mergeCells>
  <conditionalFormatting sqref="J4:J30">
    <cfRule type="cellIs" dxfId="11" priority="1" operator="greaterThan">
      <formula>0</formula>
    </cfRule>
    <cfRule type="cellIs" dxfId="10" priority="2" operator="lessThan">
      <formula>0</formula>
    </cfRule>
  </conditionalFormatting>
  <dataValidations count="2">
    <dataValidation type="list" allowBlank="1" showInputMessage="1" showErrorMessage="1" sqref="D1:D3 D767:D1048576">
      <formula1>$H$4:$H$31</formula1>
    </dataValidation>
    <dataValidation type="list" allowBlank="1" showInputMessage="1" showErrorMessage="1" sqref="D4:D766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theme="4" tint="0.39997558519241921"/>
  </sheetPr>
  <dimension ref="A1:J164"/>
  <sheetViews>
    <sheetView rightToLeft="1" zoomScale="55" zoomScaleNormal="5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10" customWidth="1"/>
    <col min="7" max="7" width="23.375" customWidth="1"/>
    <col min="8" max="8" width="13.25" customWidth="1"/>
    <col min="9" max="9" width="11.125" bestFit="1" customWidth="1"/>
    <col min="10" max="10" width="9.625" bestFit="1" customWidth="1"/>
    <col min="12" max="12" width="10.125" customWidth="1"/>
  </cols>
  <sheetData>
    <row r="1" spans="1:10" ht="16.5" customHeight="1" thickBot="1">
      <c r="F1" s="24"/>
    </row>
    <row r="2" spans="1:10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</row>
    <row r="3" spans="1:10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</row>
    <row r="4" spans="1:10">
      <c r="A4" s="29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0">
      <c r="A5" s="29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</row>
    <row r="6" spans="1:10">
      <c r="A6" s="29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</row>
    <row r="7" spans="1:10">
      <c r="A7" s="29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</row>
    <row r="8" spans="1:10">
      <c r="A8" s="29"/>
      <c r="B8" s="117"/>
      <c r="C8" s="84"/>
      <c r="D8" s="117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</row>
    <row r="9" spans="1:10">
      <c r="A9" s="29"/>
      <c r="B9" s="117"/>
      <c r="C9" s="84"/>
      <c r="D9" s="117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</row>
    <row r="10" spans="1:10">
      <c r="A10" s="29"/>
      <c r="B10" s="117"/>
      <c r="C10" s="84"/>
      <c r="D10" s="117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</row>
    <row r="11" spans="1:10">
      <c r="A11" s="29"/>
      <c r="B11" s="117"/>
      <c r="C11" s="84"/>
      <c r="D11" s="117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</row>
    <row r="12" spans="1:10">
      <c r="A12" s="29"/>
      <c r="B12" s="117"/>
      <c r="D12" s="117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</row>
    <row r="13" spans="1:10">
      <c r="A13" s="29"/>
      <c r="B13" s="117"/>
      <c r="D13" s="117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</row>
    <row r="14" spans="1:10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</row>
    <row r="15" spans="1:10">
      <c r="A15" s="29"/>
      <c r="B15" s="117"/>
      <c r="C15" s="84"/>
      <c r="D15" s="117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</row>
    <row r="16" spans="1:10">
      <c r="A16" s="29"/>
      <c r="B16" s="117"/>
      <c r="C16" s="84"/>
      <c r="D16" s="117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</row>
    <row r="17" spans="1:10">
      <c r="A17" s="29"/>
      <c r="C17" s="30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</row>
    <row r="18" spans="1:10">
      <c r="A18" s="29"/>
      <c r="C18" s="30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</row>
    <row r="19" spans="1:10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</row>
    <row r="20" spans="1:10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</row>
    <row r="21" spans="1:10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</row>
    <row r="22" spans="1:10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</row>
    <row r="23" spans="1:10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</row>
    <row r="24" spans="1:10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</row>
    <row r="25" spans="1:10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</row>
    <row r="26" spans="1:10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</row>
    <row r="27" spans="1:10">
      <c r="A27" s="29"/>
      <c r="B27" s="83"/>
      <c r="C27" s="86"/>
      <c r="D27" s="83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</row>
    <row r="28" spans="1:10">
      <c r="A28" s="29"/>
      <c r="B28" s="117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</row>
    <row r="29" spans="1:10">
      <c r="A29" s="29"/>
      <c r="C29" s="30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</row>
    <row r="30" spans="1:10">
      <c r="A30" s="29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</row>
    <row r="31" spans="1:10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</row>
    <row r="32" spans="1:10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10">
      <c r="A33" s="29"/>
      <c r="B33" s="117"/>
      <c r="C33" s="84"/>
      <c r="D33" s="117"/>
      <c r="E33" s="21"/>
    </row>
    <row r="34" spans="1:10">
      <c r="A34" s="29"/>
      <c r="B34" s="117"/>
      <c r="C34" s="84"/>
      <c r="D34" s="117"/>
      <c r="E34" s="21"/>
    </row>
    <row r="35" spans="1:10">
      <c r="A35" s="29"/>
      <c r="B35" s="117"/>
      <c r="D35" s="117"/>
      <c r="E35" s="21"/>
    </row>
    <row r="36" spans="1:10">
      <c r="A36" s="29"/>
      <c r="C36" s="30"/>
      <c r="E36" s="21"/>
      <c r="I36" s="80"/>
      <c r="J36" s="81"/>
    </row>
    <row r="37" spans="1:10">
      <c r="A37" s="102"/>
      <c r="B37" s="117"/>
      <c r="D37" s="117"/>
      <c r="E37" s="21"/>
    </row>
    <row r="38" spans="1:10">
      <c r="A38" s="29"/>
      <c r="B38" s="117"/>
      <c r="D38" s="117"/>
      <c r="E38" s="21"/>
    </row>
    <row r="39" spans="1:10">
      <c r="A39" s="102"/>
      <c r="B39" s="117"/>
      <c r="D39" s="117"/>
      <c r="E39" s="21"/>
    </row>
    <row r="40" spans="1:10">
      <c r="A40" s="117"/>
      <c r="B40" s="117"/>
      <c r="D40" s="117"/>
      <c r="E40" s="21"/>
    </row>
    <row r="41" spans="1:10">
      <c r="A41" s="76"/>
      <c r="B41" s="117"/>
      <c r="D41" s="117"/>
      <c r="E41" s="21"/>
    </row>
    <row r="42" spans="1:10">
      <c r="A42" s="117"/>
      <c r="B42" s="117"/>
      <c r="D42" s="117"/>
      <c r="E42" s="21"/>
    </row>
    <row r="43" spans="1:10">
      <c r="A43" s="76"/>
      <c r="B43" s="117"/>
      <c r="D43" s="117"/>
      <c r="E43" s="21"/>
    </row>
    <row r="44" spans="1:10">
      <c r="A44" s="76"/>
      <c r="B44" s="117"/>
      <c r="D44" s="117"/>
      <c r="E44" s="21"/>
    </row>
    <row r="45" spans="1:10">
      <c r="A45" s="76"/>
      <c r="B45" s="117"/>
      <c r="D45" s="117"/>
      <c r="E45" s="21"/>
    </row>
    <row r="46" spans="1:10">
      <c r="A46" s="76"/>
      <c r="B46" s="117"/>
      <c r="D46" s="117"/>
      <c r="E46" s="21"/>
    </row>
    <row r="47" spans="1:10">
      <c r="A47" s="76"/>
      <c r="B47" s="117"/>
      <c r="D47" s="117"/>
      <c r="E47" s="21"/>
    </row>
    <row r="48" spans="1:10">
      <c r="A48" s="76"/>
      <c r="B48" s="117"/>
      <c r="D48" s="117"/>
      <c r="E48" s="21"/>
    </row>
    <row r="49" spans="1:5">
      <c r="A49" s="76"/>
      <c r="B49" s="117"/>
      <c r="D49" s="117"/>
      <c r="E49" s="21"/>
    </row>
    <row r="50" spans="1:5">
      <c r="A50" s="76"/>
      <c r="B50" s="117"/>
      <c r="D50" s="117"/>
      <c r="E50" s="21"/>
    </row>
    <row r="51" spans="1:5">
      <c r="A51" s="76"/>
      <c r="B51" s="117"/>
      <c r="D51" s="117"/>
      <c r="E51" s="21"/>
    </row>
    <row r="52" spans="1:5">
      <c r="A52" s="76"/>
      <c r="B52" s="117"/>
      <c r="D52" s="117"/>
      <c r="E52" s="21"/>
    </row>
    <row r="53" spans="1:5">
      <c r="A53" s="76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83"/>
      <c r="C68" s="30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83"/>
      <c r="C72" s="30"/>
      <c r="E72" s="21"/>
    </row>
    <row r="73" spans="1:5">
      <c r="A73" s="83"/>
      <c r="E73" s="21"/>
    </row>
    <row r="74" spans="1:5">
      <c r="A74" s="76"/>
      <c r="B74" s="117"/>
      <c r="D74" s="117"/>
      <c r="E74" s="21"/>
    </row>
    <row r="75" spans="1:5">
      <c r="A75" s="76"/>
      <c r="B75" s="117"/>
      <c r="D75" s="117"/>
      <c r="E75" s="21"/>
    </row>
    <row r="76" spans="1:5">
      <c r="A76" s="76"/>
      <c r="B76" s="117"/>
      <c r="D76" s="117"/>
      <c r="E76" s="21"/>
    </row>
    <row r="77" spans="1:5">
      <c r="A77" s="76"/>
      <c r="B77" s="117"/>
      <c r="D77" s="117"/>
      <c r="E77" s="21"/>
    </row>
    <row r="78" spans="1:5">
      <c r="A78" s="83"/>
      <c r="E78" s="21"/>
    </row>
    <row r="79" spans="1:5">
      <c r="A79" s="76"/>
      <c r="B79" s="117"/>
      <c r="D79" s="117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117"/>
      <c r="B85" s="117"/>
      <c r="D85" s="117"/>
      <c r="E85" s="21"/>
    </row>
    <row r="86" spans="1:5">
      <c r="A86" s="76"/>
      <c r="B86" s="117"/>
      <c r="D86" s="117"/>
      <c r="E86" s="21"/>
    </row>
    <row r="87" spans="1:5">
      <c r="A87" s="76"/>
      <c r="B87" s="117"/>
      <c r="D87" s="117"/>
      <c r="E87" s="21"/>
    </row>
    <row r="88" spans="1:5">
      <c r="A88" s="117"/>
      <c r="B88" s="117"/>
      <c r="D88" s="117"/>
      <c r="E88" s="21"/>
    </row>
    <row r="89" spans="1:5">
      <c r="A89" s="117"/>
      <c r="B89" s="117"/>
      <c r="D89" s="117"/>
      <c r="E89" s="21"/>
    </row>
    <row r="90" spans="1:5">
      <c r="A90" s="76"/>
      <c r="B90" s="117"/>
      <c r="D90" s="117"/>
      <c r="E90" s="21"/>
    </row>
    <row r="91" spans="1:5">
      <c r="A91" s="117"/>
      <c r="B91" s="117"/>
      <c r="D91" s="117"/>
      <c r="E91" s="21"/>
    </row>
    <row r="92" spans="1:5">
      <c r="A92" s="76"/>
      <c r="B92" s="117"/>
      <c r="D92" s="117"/>
      <c r="E92" s="21"/>
    </row>
    <row r="93" spans="1:5">
      <c r="A93" s="117"/>
      <c r="B93" s="117"/>
      <c r="D93" s="117"/>
      <c r="E93" s="21"/>
    </row>
    <row r="94" spans="1:5">
      <c r="A94" s="76"/>
      <c r="B94" s="117"/>
      <c r="D94" s="117"/>
      <c r="E94" s="21"/>
    </row>
    <row r="95" spans="1:5">
      <c r="A95" s="117"/>
      <c r="B95" s="117"/>
      <c r="D95" s="117"/>
      <c r="E95" s="21"/>
    </row>
    <row r="96" spans="1:5">
      <c r="A96" s="76"/>
      <c r="B96" s="117"/>
      <c r="D96" s="117"/>
      <c r="E96" s="21"/>
    </row>
    <row r="97" spans="1:5">
      <c r="A97" s="117"/>
      <c r="B97" s="117"/>
      <c r="D97" s="117"/>
      <c r="E97" s="21"/>
    </row>
    <row r="98" spans="1:5">
      <c r="A98" s="117"/>
      <c r="B98" s="117"/>
      <c r="D98" s="117"/>
      <c r="E98" s="21"/>
    </row>
    <row r="99" spans="1:5">
      <c r="A99" s="76"/>
      <c r="B99" s="117"/>
      <c r="D99" s="117"/>
      <c r="E99" s="21"/>
    </row>
    <row r="100" spans="1:5">
      <c r="A100" s="117"/>
      <c r="B100" s="117"/>
      <c r="D100" s="117"/>
      <c r="E100" s="21"/>
    </row>
    <row r="101" spans="1:5">
      <c r="A101" s="76"/>
      <c r="B101" s="117"/>
      <c r="D101" s="117"/>
      <c r="E101" s="21"/>
    </row>
    <row r="102" spans="1:5">
      <c r="A102" s="117"/>
      <c r="B102" s="117"/>
      <c r="D102" s="117"/>
      <c r="E102" s="21"/>
    </row>
    <row r="103" spans="1:5">
      <c r="A103" s="117"/>
      <c r="B103" s="117"/>
      <c r="D103" s="117"/>
      <c r="E103" s="21"/>
    </row>
    <row r="104" spans="1:5">
      <c r="A104" s="117"/>
      <c r="B104" s="117"/>
      <c r="D104" s="117"/>
      <c r="E104" s="21"/>
    </row>
    <row r="105" spans="1:5">
      <c r="A105" s="92"/>
      <c r="E105" s="21"/>
    </row>
    <row r="106" spans="1:5">
      <c r="A106" s="92"/>
      <c r="E106" s="21"/>
    </row>
    <row r="107" spans="1:5">
      <c r="A107" s="92"/>
      <c r="E107" s="21"/>
    </row>
    <row r="108" spans="1:5">
      <c r="A108" s="92"/>
      <c r="E108" s="21"/>
    </row>
    <row r="109" spans="1:5">
      <c r="A109" s="92"/>
      <c r="E109" s="21"/>
    </row>
    <row r="110" spans="1:5">
      <c r="A110" s="92"/>
      <c r="E110" s="21"/>
    </row>
    <row r="111" spans="1:5">
      <c r="A111" s="92"/>
      <c r="E111" s="21"/>
    </row>
    <row r="112" spans="1:5">
      <c r="A112" s="92"/>
      <c r="E112" s="21"/>
    </row>
    <row r="113" spans="1:5">
      <c r="A113" s="92"/>
      <c r="E113" s="21"/>
    </row>
    <row r="114" spans="1:5">
      <c r="A114" s="92"/>
      <c r="E114" s="21"/>
    </row>
    <row r="115" spans="1:5">
      <c r="A115" s="92"/>
      <c r="E115" s="21"/>
    </row>
    <row r="116" spans="1:5">
      <c r="A116" s="92"/>
      <c r="E116" s="21"/>
    </row>
    <row r="117" spans="1:5">
      <c r="A117" s="92"/>
      <c r="E117" s="21"/>
    </row>
    <row r="118" spans="1:5">
      <c r="A118" s="92"/>
      <c r="E118" s="21"/>
    </row>
    <row r="119" spans="1:5">
      <c r="A119" s="92"/>
      <c r="E119" s="21"/>
    </row>
    <row r="120" spans="1:5">
      <c r="A120" s="92"/>
      <c r="E120" s="21"/>
    </row>
    <row r="121" spans="1:5">
      <c r="A121" s="92"/>
      <c r="E121" s="21"/>
    </row>
    <row r="122" spans="1:5">
      <c r="A122" s="92"/>
      <c r="E122" s="21"/>
    </row>
    <row r="123" spans="1:5">
      <c r="A123" s="92"/>
      <c r="E123" s="21"/>
    </row>
    <row r="124" spans="1:5">
      <c r="A124" s="92"/>
      <c r="E124" s="21"/>
    </row>
    <row r="125" spans="1:5">
      <c r="A125" s="92"/>
      <c r="E125" s="21"/>
    </row>
    <row r="126" spans="1:5">
      <c r="A126" s="92"/>
      <c r="E126" s="21"/>
    </row>
    <row r="127" spans="1:5">
      <c r="A127" s="92"/>
      <c r="E127" s="21"/>
    </row>
    <row r="128" spans="1:5">
      <c r="A128" s="92"/>
      <c r="E128" s="21"/>
    </row>
    <row r="129" spans="1:5">
      <c r="A129" s="92"/>
      <c r="E129" s="21"/>
    </row>
    <row r="130" spans="1:5">
      <c r="A130" s="92"/>
      <c r="E130" s="21"/>
    </row>
    <row r="131" spans="1:5">
      <c r="A131" s="92"/>
      <c r="E131" s="21"/>
    </row>
    <row r="132" spans="1:5">
      <c r="A132" s="92"/>
      <c r="E132" s="21"/>
    </row>
    <row r="133" spans="1:5">
      <c r="A133" s="92"/>
      <c r="E133" s="21"/>
    </row>
    <row r="134" spans="1:5">
      <c r="A134" s="92"/>
      <c r="E134" s="21"/>
    </row>
    <row r="135" spans="1:5">
      <c r="A135" s="92"/>
      <c r="E135" s="21"/>
    </row>
    <row r="136" spans="1:5">
      <c r="A136" s="92"/>
      <c r="E136" s="21"/>
    </row>
    <row r="137" spans="1:5">
      <c r="A137" s="92"/>
      <c r="E137" s="21"/>
    </row>
    <row r="138" spans="1:5">
      <c r="A138" s="92"/>
      <c r="E138" s="21"/>
    </row>
    <row r="139" spans="1:5">
      <c r="A139" s="92"/>
      <c r="E139" s="21"/>
    </row>
    <row r="140" spans="1:5">
      <c r="A140" s="92"/>
      <c r="E140" s="21"/>
    </row>
    <row r="141" spans="1:5">
      <c r="A141" s="92"/>
      <c r="E141" s="21"/>
    </row>
    <row r="142" spans="1:5">
      <c r="A142" s="92"/>
      <c r="E142" s="21"/>
    </row>
    <row r="143" spans="1:5">
      <c r="A143" s="92"/>
      <c r="E143" s="21"/>
    </row>
    <row r="144" spans="1:5">
      <c r="A144" s="92"/>
      <c r="E144" s="21"/>
    </row>
    <row r="145" spans="1:5">
      <c r="A145" s="92"/>
      <c r="E145" s="21"/>
    </row>
    <row r="146" spans="1:5">
      <c r="A146" s="92"/>
      <c r="E146" s="21"/>
    </row>
    <row r="147" spans="1:5">
      <c r="A147" s="92"/>
      <c r="E147" s="21"/>
    </row>
    <row r="148" spans="1:5">
      <c r="A148" s="92"/>
    </row>
    <row r="149" spans="1:5">
      <c r="A149" s="92"/>
    </row>
    <row r="150" spans="1:5">
      <c r="A150" s="92"/>
    </row>
    <row r="151" spans="1:5">
      <c r="A151" s="92"/>
    </row>
    <row r="152" spans="1:5">
      <c r="A152" s="92"/>
    </row>
    <row r="153" spans="1:5">
      <c r="A153" s="92"/>
    </row>
    <row r="154" spans="1:5">
      <c r="A154" s="92"/>
    </row>
    <row r="155" spans="1:5">
      <c r="A155" s="92"/>
    </row>
    <row r="156" spans="1:5">
      <c r="A156" s="92"/>
    </row>
    <row r="157" spans="1:5">
      <c r="A157" s="92"/>
    </row>
    <row r="158" spans="1:5">
      <c r="A158" s="92"/>
    </row>
    <row r="159" spans="1:5">
      <c r="A159" s="92"/>
    </row>
    <row r="160" spans="1:5">
      <c r="A160" s="92"/>
    </row>
    <row r="161" spans="1:1">
      <c r="A161" s="92"/>
    </row>
    <row r="162" spans="1:1">
      <c r="A162" s="92"/>
    </row>
    <row r="163" spans="1:1">
      <c r="A163" s="92"/>
    </row>
    <row r="164" spans="1:1">
      <c r="A164" s="92"/>
    </row>
  </sheetData>
  <autoFilter ref="A3:E147">
    <sortState ref="A4:E147">
      <sortCondition ref="A3:A147"/>
    </sortState>
  </autoFilter>
  <mergeCells count="2">
    <mergeCell ref="A2:E2"/>
    <mergeCell ref="G2:J2"/>
  </mergeCells>
  <conditionalFormatting sqref="K4:K30">
    <cfRule type="cellIs" dxfId="9" priority="3" operator="greaterThan">
      <formula>0</formula>
    </cfRule>
    <cfRule type="cellIs" dxfId="8" priority="4" operator="lessThan">
      <formula>0</formula>
    </cfRule>
  </conditionalFormatting>
  <conditionalFormatting sqref="J4:J30">
    <cfRule type="cellIs" dxfId="7" priority="1" operator="greaterThan">
      <formula>0</formula>
    </cfRule>
    <cfRule type="cellIs" dxfId="6" priority="2" operator="lessThan">
      <formula>0</formula>
    </cfRule>
  </conditionalFormatting>
  <dataValidations count="2">
    <dataValidation type="list" allowBlank="1" showInputMessage="1" showErrorMessage="1" sqref="D1:D3 D683:D1048576">
      <formula1>$H$4:$H$31</formula1>
    </dataValidation>
    <dataValidation type="list" allowBlank="1" showInputMessage="1" showErrorMessage="1" sqref="D4:D682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85FFBC"/>
  </sheetPr>
  <dimension ref="A1:J164"/>
  <sheetViews>
    <sheetView rightToLeft="1" zoomScale="55" zoomScaleNormal="5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10.875" customWidth="1"/>
    <col min="7" max="7" width="24" customWidth="1"/>
    <col min="8" max="8" width="13.625" customWidth="1"/>
    <col min="9" max="9" width="10" customWidth="1"/>
    <col min="10" max="10" width="9.625" bestFit="1" customWidth="1"/>
    <col min="12" max="12" width="10.125" customWidth="1"/>
  </cols>
  <sheetData>
    <row r="1" spans="1:10" ht="16.5" customHeight="1" thickBot="1">
      <c r="F1" s="24"/>
    </row>
    <row r="2" spans="1:10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</row>
    <row r="3" spans="1:10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</row>
    <row r="4" spans="1:10">
      <c r="A4" s="29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</row>
    <row r="5" spans="1:10">
      <c r="A5" s="29"/>
      <c r="B5" s="117"/>
      <c r="D5" s="117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</row>
    <row r="6" spans="1:10">
      <c r="A6" s="29"/>
      <c r="C6" s="30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</row>
    <row r="7" spans="1:10">
      <c r="A7" s="29"/>
      <c r="C7" s="30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</row>
    <row r="8" spans="1:10">
      <c r="A8" s="29"/>
      <c r="C8" s="30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</row>
    <row r="9" spans="1:10">
      <c r="A9" s="29"/>
      <c r="B9" s="117"/>
      <c r="D9" s="117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</row>
    <row r="10" spans="1:10">
      <c r="A10" s="29"/>
      <c r="B10" s="117"/>
      <c r="D10" s="117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</row>
    <row r="11" spans="1:10">
      <c r="A11" s="29"/>
      <c r="B11" s="117"/>
      <c r="D11" s="117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</row>
    <row r="12" spans="1:10">
      <c r="A12" s="29"/>
      <c r="C12" s="30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</row>
    <row r="13" spans="1:10">
      <c r="A13" s="29"/>
      <c r="C13" s="30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</row>
    <row r="14" spans="1:10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</row>
    <row r="15" spans="1:10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</row>
    <row r="16" spans="1:10">
      <c r="A16" s="29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</row>
    <row r="17" spans="1:10">
      <c r="A17" s="29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</row>
    <row r="18" spans="1:10">
      <c r="A18" s="29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</row>
    <row r="19" spans="1:10">
      <c r="A19" s="29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</row>
    <row r="20" spans="1:10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</row>
    <row r="21" spans="1:10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</row>
    <row r="22" spans="1:10">
      <c r="A22" s="29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</row>
    <row r="23" spans="1:10">
      <c r="A23" s="29"/>
      <c r="B23" s="117"/>
      <c r="C23" s="84"/>
      <c r="D23" s="117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</row>
    <row r="24" spans="1:10">
      <c r="A24" s="29"/>
      <c r="B24" s="117"/>
      <c r="C24" s="84"/>
      <c r="D24" s="117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</row>
    <row r="25" spans="1:10">
      <c r="A25" s="29"/>
      <c r="B25" s="117"/>
      <c r="C25" s="84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</row>
    <row r="26" spans="1:10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</row>
    <row r="27" spans="1:10">
      <c r="A27" s="29"/>
      <c r="B27" s="117"/>
      <c r="C27" s="84"/>
      <c r="D27" s="117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</row>
    <row r="28" spans="1:10">
      <c r="A28" s="29"/>
      <c r="B28" s="117"/>
      <c r="C28" s="84"/>
      <c r="D28" s="117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</row>
    <row r="29" spans="1:10">
      <c r="A29" s="29"/>
      <c r="B29" s="117"/>
      <c r="C29" s="84"/>
      <c r="D29" s="117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</row>
    <row r="30" spans="1:10">
      <c r="A30" s="29"/>
      <c r="B30" s="117"/>
      <c r="D30" s="117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</row>
    <row r="31" spans="1:10">
      <c r="A31" s="29"/>
      <c r="B31" s="117"/>
      <c r="D31" s="117"/>
      <c r="E31" s="21"/>
      <c r="F31" s="21"/>
      <c r="G31" s="23" t="s">
        <v>68</v>
      </c>
      <c r="H31" s="23"/>
      <c r="I31" s="23"/>
      <c r="J31" s="22"/>
    </row>
    <row r="32" spans="1:10" ht="15.75" thickBot="1">
      <c r="A32" s="29"/>
      <c r="B32" s="117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</row>
    <row r="33" spans="1:10">
      <c r="A33" s="29"/>
      <c r="B33" s="117"/>
      <c r="C33" s="84"/>
      <c r="D33" s="117"/>
      <c r="E33" s="21"/>
      <c r="G33" s="13"/>
    </row>
    <row r="34" spans="1:10">
      <c r="A34" s="29"/>
      <c r="B34" s="117"/>
      <c r="C34" s="84"/>
      <c r="D34" s="117"/>
      <c r="E34" s="21"/>
    </row>
    <row r="35" spans="1:10">
      <c r="A35" s="117"/>
      <c r="B35" s="117"/>
      <c r="C35" s="84"/>
      <c r="D35" s="117"/>
      <c r="E35" s="21"/>
    </row>
    <row r="36" spans="1:10">
      <c r="A36" s="117"/>
      <c r="B36" s="117"/>
      <c r="C36" s="84"/>
      <c r="D36" s="117"/>
      <c r="E36" s="21"/>
      <c r="I36" s="80"/>
      <c r="J36" s="81"/>
    </row>
    <row r="37" spans="1:10">
      <c r="A37" s="117"/>
      <c r="B37" s="117"/>
      <c r="C37" s="84"/>
      <c r="D37" s="117"/>
      <c r="E37" s="21"/>
    </row>
    <row r="38" spans="1:10">
      <c r="A38" s="117"/>
      <c r="B38" s="117"/>
      <c r="C38" s="84"/>
      <c r="D38" s="117"/>
      <c r="E38" s="21"/>
    </row>
    <row r="39" spans="1:10">
      <c r="A39" s="117"/>
      <c r="B39" s="117"/>
      <c r="D39" s="117"/>
      <c r="E39" s="21"/>
    </row>
    <row r="40" spans="1:10">
      <c r="A40" s="117"/>
      <c r="B40" s="117"/>
      <c r="C40" s="84"/>
      <c r="D40" s="117"/>
      <c r="E40" s="21"/>
    </row>
    <row r="41" spans="1:10">
      <c r="A41" s="117"/>
      <c r="B41" s="83"/>
      <c r="C41" s="86"/>
      <c r="D41" s="83"/>
      <c r="E41" s="21"/>
    </row>
    <row r="42" spans="1:10">
      <c r="A42" s="117"/>
      <c r="B42" s="117"/>
      <c r="C42" s="84"/>
      <c r="D42" s="117"/>
      <c r="E42" s="21"/>
    </row>
    <row r="43" spans="1:10">
      <c r="A43" s="117"/>
      <c r="B43" s="117"/>
      <c r="C43" s="84"/>
      <c r="D43" s="117"/>
      <c r="E43" s="21"/>
    </row>
    <row r="44" spans="1:10">
      <c r="A44" s="117"/>
      <c r="C44" s="30"/>
      <c r="E44" s="21"/>
    </row>
    <row r="45" spans="1:10">
      <c r="A45" s="117"/>
      <c r="B45" s="117"/>
      <c r="D45" s="117"/>
      <c r="E45" s="21"/>
    </row>
    <row r="46" spans="1:10">
      <c r="A46" s="117"/>
      <c r="B46" s="117"/>
      <c r="D46" s="117"/>
      <c r="E46" s="21"/>
    </row>
    <row r="47" spans="1:10">
      <c r="A47" s="117"/>
      <c r="B47" s="117"/>
      <c r="D47" s="117"/>
      <c r="E47" s="21"/>
    </row>
    <row r="48" spans="1:10">
      <c r="A48" s="76"/>
      <c r="B48" s="117"/>
      <c r="D48" s="117"/>
      <c r="E48" s="21"/>
    </row>
    <row r="49" spans="1:5">
      <c r="A49" s="76"/>
      <c r="B49" s="117"/>
      <c r="D49" s="117"/>
      <c r="E49" s="21"/>
    </row>
    <row r="50" spans="1:5">
      <c r="A50" s="76"/>
      <c r="B50" s="117"/>
      <c r="D50" s="117"/>
      <c r="E50" s="21"/>
    </row>
    <row r="51" spans="1:5">
      <c r="A51" s="76"/>
      <c r="B51" s="117"/>
      <c r="D51" s="117"/>
      <c r="E51" s="21"/>
    </row>
    <row r="52" spans="1:5">
      <c r="A52" s="76"/>
      <c r="B52" s="117"/>
      <c r="D52" s="117"/>
      <c r="E52" s="21"/>
    </row>
    <row r="53" spans="1:5">
      <c r="A53" s="76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76"/>
      <c r="B68" s="117"/>
      <c r="D68" s="117"/>
      <c r="E68" s="21"/>
    </row>
    <row r="69" spans="1:5">
      <c r="A69" s="76"/>
      <c r="B69" s="117"/>
      <c r="D69" s="117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76"/>
      <c r="B72" s="117"/>
      <c r="D72" s="117"/>
      <c r="E72" s="21"/>
    </row>
    <row r="73" spans="1:5">
      <c r="A73" s="76"/>
      <c r="B73" s="117"/>
      <c r="D73" s="117"/>
      <c r="E73" s="21"/>
    </row>
    <row r="74" spans="1:5">
      <c r="A74" s="76"/>
      <c r="B74" s="117"/>
      <c r="D74" s="117"/>
      <c r="E74" s="21"/>
    </row>
    <row r="75" spans="1:5">
      <c r="A75" s="76"/>
      <c r="B75" s="117"/>
      <c r="D75" s="117"/>
      <c r="E75" s="21"/>
    </row>
    <row r="76" spans="1:5">
      <c r="A76" s="76"/>
      <c r="B76" s="117"/>
      <c r="D76" s="117"/>
      <c r="E76" s="21"/>
    </row>
    <row r="77" spans="1:5">
      <c r="A77" s="76"/>
      <c r="B77" s="117"/>
      <c r="D77" s="117"/>
      <c r="E77" s="21"/>
    </row>
    <row r="78" spans="1:5">
      <c r="A78" s="76"/>
      <c r="B78" s="117"/>
      <c r="D78" s="117"/>
      <c r="E78" s="21"/>
    </row>
    <row r="79" spans="1:5">
      <c r="A79" s="76"/>
      <c r="B79" s="117"/>
      <c r="D79" s="117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117"/>
      <c r="D82" s="117"/>
      <c r="E82" s="21"/>
    </row>
    <row r="83" spans="1:5">
      <c r="A83" s="76"/>
      <c r="B83" s="117"/>
      <c r="D83" s="117"/>
      <c r="E83" s="21"/>
    </row>
    <row r="84" spans="1:5">
      <c r="A84" s="76"/>
      <c r="B84" s="117"/>
      <c r="D84" s="117"/>
      <c r="E84" s="21"/>
    </row>
    <row r="85" spans="1:5">
      <c r="A85" s="76"/>
      <c r="B85" s="117"/>
      <c r="D85" s="117"/>
      <c r="E85" s="21"/>
    </row>
    <row r="86" spans="1:5">
      <c r="A86" s="76"/>
      <c r="B86" s="117"/>
      <c r="D86" s="117"/>
      <c r="E86" s="21"/>
    </row>
    <row r="87" spans="1:5">
      <c r="A87" s="76"/>
      <c r="B87" s="117"/>
      <c r="D87" s="117"/>
      <c r="E87" s="21"/>
    </row>
    <row r="88" spans="1:5">
      <c r="A88" s="117"/>
      <c r="B88" s="117"/>
      <c r="D88" s="117"/>
      <c r="E88" s="21"/>
    </row>
    <row r="89" spans="1:5">
      <c r="A89" s="76"/>
      <c r="B89" s="117"/>
      <c r="D89" s="117"/>
      <c r="E89" s="21"/>
    </row>
    <row r="90" spans="1:5">
      <c r="A90" s="117"/>
      <c r="B90" s="117"/>
      <c r="D90" s="117"/>
      <c r="E90" s="21"/>
    </row>
    <row r="91" spans="1:5">
      <c r="A91" s="76"/>
      <c r="B91" s="117"/>
      <c r="D91" s="117"/>
      <c r="E91" s="21"/>
    </row>
    <row r="92" spans="1:5">
      <c r="A92" s="117"/>
      <c r="B92" s="117"/>
      <c r="D92" s="117"/>
      <c r="E92" s="21"/>
    </row>
    <row r="93" spans="1:5">
      <c r="A93" s="76"/>
      <c r="B93" s="117"/>
      <c r="D93" s="117"/>
      <c r="E93" s="21"/>
    </row>
    <row r="94" spans="1:5">
      <c r="A94" s="117"/>
      <c r="B94" s="117"/>
      <c r="D94" s="117"/>
      <c r="E94" s="21"/>
    </row>
    <row r="95" spans="1:5">
      <c r="A95" s="76"/>
      <c r="B95" s="117"/>
      <c r="D95" s="117"/>
      <c r="E95" s="21"/>
    </row>
    <row r="96" spans="1:5">
      <c r="A96" s="76"/>
      <c r="B96" s="117"/>
      <c r="D96" s="117"/>
      <c r="E96" s="21"/>
    </row>
    <row r="97" spans="1:5">
      <c r="A97" s="76"/>
      <c r="B97" s="117"/>
      <c r="D97" s="117"/>
      <c r="E97" s="21"/>
    </row>
    <row r="98" spans="1:5">
      <c r="A98" s="117"/>
      <c r="B98" s="117"/>
      <c r="D98" s="117"/>
      <c r="E98" s="21"/>
    </row>
    <row r="99" spans="1:5">
      <c r="A99" s="117"/>
      <c r="B99" s="117"/>
      <c r="D99" s="117"/>
      <c r="E99" s="21"/>
    </row>
    <row r="100" spans="1:5">
      <c r="A100" s="117"/>
      <c r="B100" s="117"/>
      <c r="D100" s="117"/>
      <c r="E100" s="21"/>
    </row>
    <row r="101" spans="1:5">
      <c r="A101" s="117"/>
      <c r="B101" s="117"/>
      <c r="D101" s="117"/>
      <c r="E101" s="21"/>
    </row>
    <row r="102" spans="1:5">
      <c r="A102" s="117"/>
      <c r="B102" s="117"/>
      <c r="D102" s="117"/>
      <c r="E102" s="21"/>
    </row>
    <row r="103" spans="1:5">
      <c r="A103" s="117"/>
      <c r="B103" s="117"/>
      <c r="D103" s="117"/>
      <c r="E103" s="21"/>
    </row>
    <row r="104" spans="1:5">
      <c r="A104" s="117"/>
      <c r="B104" s="117"/>
      <c r="D104" s="117"/>
      <c r="E104" s="21"/>
    </row>
    <row r="105" spans="1:5">
      <c r="A105" s="117"/>
      <c r="B105" s="117"/>
      <c r="D105" s="117"/>
      <c r="E105" s="21"/>
    </row>
    <row r="106" spans="1:5">
      <c r="A106" s="117"/>
      <c r="B106" s="117"/>
      <c r="D106" s="117"/>
      <c r="E106" s="21"/>
    </row>
    <row r="107" spans="1:5">
      <c r="A107" s="117"/>
      <c r="B107" s="117"/>
      <c r="D107" s="117"/>
      <c r="E107" s="21"/>
    </row>
    <row r="108" spans="1:5">
      <c r="A108" s="117"/>
      <c r="B108" s="117"/>
      <c r="D108" s="117"/>
      <c r="E108" s="21"/>
    </row>
    <row r="109" spans="1:5">
      <c r="A109" s="117"/>
      <c r="B109" s="117"/>
      <c r="D109" s="117"/>
      <c r="E109" s="21"/>
    </row>
    <row r="110" spans="1:5">
      <c r="A110" s="117"/>
      <c r="E110" s="21"/>
    </row>
    <row r="111" spans="1:5">
      <c r="A111" s="92"/>
      <c r="E111" s="21"/>
    </row>
    <row r="112" spans="1:5">
      <c r="A112" s="92"/>
      <c r="E112" s="21"/>
    </row>
    <row r="113" spans="1:5">
      <c r="A113" s="92"/>
      <c r="E113" s="21"/>
    </row>
    <row r="114" spans="1:5">
      <c r="A114" s="92"/>
      <c r="E114" s="21"/>
    </row>
    <row r="115" spans="1:5">
      <c r="A115" s="92"/>
      <c r="E115" s="21"/>
    </row>
    <row r="116" spans="1:5">
      <c r="A116" s="92"/>
      <c r="E116" s="21"/>
    </row>
    <row r="117" spans="1:5">
      <c r="A117" s="92"/>
      <c r="E117" s="21"/>
    </row>
    <row r="118" spans="1:5">
      <c r="A118" s="92"/>
      <c r="E118" s="21"/>
    </row>
    <row r="119" spans="1:5">
      <c r="A119" s="92"/>
      <c r="E119" s="21"/>
    </row>
    <row r="120" spans="1:5">
      <c r="A120" s="92"/>
      <c r="E120" s="21"/>
    </row>
    <row r="121" spans="1:5">
      <c r="A121" s="92"/>
      <c r="E121" s="21"/>
    </row>
    <row r="122" spans="1:5">
      <c r="A122" s="92"/>
      <c r="E122" s="21"/>
    </row>
    <row r="123" spans="1:5">
      <c r="A123" s="92"/>
      <c r="E123" s="21"/>
    </row>
    <row r="124" spans="1:5">
      <c r="A124" s="92"/>
      <c r="E124" s="21"/>
    </row>
    <row r="125" spans="1:5">
      <c r="A125" s="92"/>
      <c r="E125" s="21"/>
    </row>
    <row r="126" spans="1:5">
      <c r="A126" s="92"/>
      <c r="E126" s="21"/>
    </row>
    <row r="127" spans="1:5">
      <c r="A127" s="92"/>
      <c r="E127" s="21"/>
    </row>
    <row r="128" spans="1:5">
      <c r="A128" s="92"/>
      <c r="E128" s="21"/>
    </row>
    <row r="129" spans="1:5">
      <c r="A129" s="92"/>
      <c r="E129" s="21"/>
    </row>
    <row r="130" spans="1:5">
      <c r="A130" s="92"/>
      <c r="E130" s="21"/>
    </row>
    <row r="131" spans="1:5">
      <c r="A131" s="92"/>
      <c r="E131" s="21"/>
    </row>
    <row r="132" spans="1:5">
      <c r="A132" s="92"/>
      <c r="E132" s="21"/>
    </row>
    <row r="133" spans="1:5">
      <c r="A133" s="92"/>
      <c r="E133" s="21"/>
    </row>
    <row r="134" spans="1:5">
      <c r="A134" s="92"/>
      <c r="E134" s="21"/>
    </row>
    <row r="135" spans="1:5">
      <c r="A135" s="92"/>
      <c r="E135" s="21"/>
    </row>
    <row r="136" spans="1:5">
      <c r="A136" s="92"/>
      <c r="E136" s="21"/>
    </row>
    <row r="137" spans="1:5">
      <c r="A137" s="92"/>
      <c r="E137" s="21"/>
    </row>
    <row r="138" spans="1:5">
      <c r="A138" s="92"/>
      <c r="E138" s="21"/>
    </row>
    <row r="139" spans="1:5">
      <c r="A139" s="92"/>
      <c r="E139" s="21"/>
    </row>
    <row r="140" spans="1:5">
      <c r="A140" s="92"/>
      <c r="E140" s="21"/>
    </row>
    <row r="141" spans="1:5">
      <c r="A141" s="92"/>
      <c r="E141" s="21"/>
    </row>
    <row r="142" spans="1:5">
      <c r="A142" s="92"/>
      <c r="E142" s="21"/>
    </row>
    <row r="143" spans="1:5">
      <c r="A143" s="92"/>
      <c r="E143" s="21"/>
    </row>
    <row r="144" spans="1:5">
      <c r="A144" s="92"/>
      <c r="E144" s="21"/>
    </row>
    <row r="145" spans="1:5">
      <c r="A145" s="92"/>
      <c r="E145" s="21"/>
    </row>
    <row r="146" spans="1:5">
      <c r="A146" s="92"/>
      <c r="E146" s="21"/>
    </row>
    <row r="147" spans="1:5">
      <c r="A147" s="92"/>
      <c r="E147" s="21"/>
    </row>
    <row r="148" spans="1:5">
      <c r="A148" s="92"/>
      <c r="E148" s="21"/>
    </row>
    <row r="149" spans="1:5">
      <c r="A149" s="92"/>
      <c r="E149" s="21"/>
    </row>
    <row r="150" spans="1:5">
      <c r="A150" s="92"/>
      <c r="E150" s="21"/>
    </row>
    <row r="151" spans="1:5">
      <c r="A151" s="92"/>
      <c r="E151" s="21"/>
    </row>
    <row r="152" spans="1:5">
      <c r="A152" s="92"/>
      <c r="E152" s="21"/>
    </row>
    <row r="153" spans="1:5">
      <c r="A153" s="92"/>
      <c r="E153" s="21"/>
    </row>
    <row r="154" spans="1:5">
      <c r="A154" s="92"/>
      <c r="E154" s="21"/>
    </row>
    <row r="155" spans="1:5">
      <c r="A155" s="92"/>
      <c r="E155" s="21"/>
    </row>
    <row r="156" spans="1:5">
      <c r="A156" s="92"/>
      <c r="E156" s="21"/>
    </row>
    <row r="157" spans="1:5">
      <c r="A157" s="92"/>
      <c r="E157" s="21"/>
    </row>
    <row r="158" spans="1:5">
      <c r="A158" s="92"/>
      <c r="E158" s="21"/>
    </row>
    <row r="159" spans="1:5">
      <c r="A159" s="92"/>
      <c r="E159" s="21"/>
    </row>
    <row r="160" spans="1:5">
      <c r="A160" s="92"/>
      <c r="E160" s="21"/>
    </row>
    <row r="161" spans="1:5">
      <c r="A161" s="92"/>
      <c r="E161" s="21"/>
    </row>
    <row r="162" spans="1:5">
      <c r="A162" s="92"/>
      <c r="E162" s="21"/>
    </row>
    <row r="163" spans="1:5">
      <c r="A163" s="92"/>
      <c r="E163" s="21"/>
    </row>
    <row r="164" spans="1:5">
      <c r="A164" s="92"/>
    </row>
  </sheetData>
  <autoFilter ref="A3:E126">
    <sortState ref="A4:E104">
      <sortCondition ref="A3:A104"/>
    </sortState>
  </autoFilter>
  <mergeCells count="2">
    <mergeCell ref="A2:E2"/>
    <mergeCell ref="G2:J2"/>
  </mergeCells>
  <conditionalFormatting sqref="J4:J30">
    <cfRule type="cellIs" dxfId="5" priority="1" operator="greaterThan">
      <formula>0</formula>
    </cfRule>
    <cfRule type="cellIs" dxfId="4" priority="2" operator="lessThan">
      <formula>0</formula>
    </cfRule>
  </conditionalFormatting>
  <dataValidations count="2">
    <dataValidation type="list" allowBlank="1" showInputMessage="1" showErrorMessage="1" sqref="D1:D3 D839:D1048576">
      <formula1>$H$4:$H$31</formula1>
    </dataValidation>
    <dataValidation type="list" allowBlank="1" showInputMessage="1" showErrorMessage="1" sqref="D4:D838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A1:M165"/>
  <sheetViews>
    <sheetView rightToLeft="1" topLeftCell="A4" zoomScale="85" zoomScaleNormal="85" workbookViewId="0">
      <selection activeCell="H4" sqref="H4:H30"/>
    </sheetView>
  </sheetViews>
  <sheetFormatPr defaultRowHeight="14.25"/>
  <cols>
    <col min="1" max="1" width="8.125" customWidth="1"/>
    <col min="2" max="2" width="12.375" customWidth="1"/>
    <col min="3" max="3" width="9.875" style="9" bestFit="1" customWidth="1"/>
    <col min="4" max="4" width="12.375" customWidth="1"/>
    <col min="5" max="5" width="12.75" customWidth="1"/>
    <col min="6" max="6" width="10.25" customWidth="1"/>
    <col min="7" max="7" width="23.5" customWidth="1"/>
    <col min="8" max="8" width="13.25" customWidth="1"/>
    <col min="9" max="9" width="10.25" customWidth="1"/>
    <col min="10" max="10" width="9.625" bestFit="1" customWidth="1"/>
    <col min="12" max="12" width="10.125" customWidth="1"/>
  </cols>
  <sheetData>
    <row r="1" spans="1:13" ht="16.5" customHeight="1" thickBot="1">
      <c r="F1" s="24"/>
    </row>
    <row r="2" spans="1:13" ht="19.5" thickBot="1">
      <c r="A2" s="155" t="s">
        <v>69</v>
      </c>
      <c r="B2" s="156"/>
      <c r="C2" s="156"/>
      <c r="D2" s="156"/>
      <c r="E2" s="157"/>
      <c r="F2" s="21"/>
      <c r="G2" s="158" t="s">
        <v>22</v>
      </c>
      <c r="H2" s="159"/>
      <c r="I2" s="159"/>
      <c r="J2" s="160"/>
      <c r="K2" s="80"/>
      <c r="L2" s="80"/>
      <c r="M2" s="80"/>
    </row>
    <row r="3" spans="1:13" ht="16.5" thickBot="1">
      <c r="A3" s="31" t="s">
        <v>0</v>
      </c>
      <c r="B3" s="32" t="s">
        <v>2</v>
      </c>
      <c r="C3" s="33" t="s">
        <v>1</v>
      </c>
      <c r="D3" s="32" t="s">
        <v>47</v>
      </c>
      <c r="E3" s="34" t="s">
        <v>53</v>
      </c>
      <c r="F3" s="21"/>
      <c r="G3" s="16" t="s">
        <v>23</v>
      </c>
      <c r="H3" s="17" t="s">
        <v>72</v>
      </c>
      <c r="I3" s="17" t="s">
        <v>48</v>
      </c>
      <c r="J3" s="87" t="s">
        <v>49</v>
      </c>
      <c r="K3" s="80"/>
      <c r="L3" s="80"/>
      <c r="M3" s="80"/>
    </row>
    <row r="4" spans="1:13">
      <c r="A4" s="29"/>
      <c r="C4" s="30"/>
      <c r="E4" s="21"/>
      <c r="F4" s="21"/>
      <c r="G4" t="s">
        <v>3</v>
      </c>
      <c r="H4" s="5">
        <v>2200</v>
      </c>
      <c r="I4" s="14">
        <f>SUMIF(D2:D158,"אוכל",C2:C158)</f>
        <v>0</v>
      </c>
      <c r="J4" s="18">
        <f t="shared" ref="J4:J30" si="0">H4-I4</f>
        <v>2200</v>
      </c>
      <c r="K4" s="80"/>
      <c r="L4" s="80"/>
      <c r="M4" s="80"/>
    </row>
    <row r="5" spans="1:13">
      <c r="A5" s="29"/>
      <c r="B5" s="117"/>
      <c r="C5" s="84"/>
      <c r="D5" s="117"/>
      <c r="E5" s="21"/>
      <c r="F5" s="21"/>
      <c r="G5" t="s">
        <v>19</v>
      </c>
      <c r="H5">
        <v>10</v>
      </c>
      <c r="I5" s="14">
        <f>SUMIF(D2:D158,"אחזקה",C2:C158)</f>
        <v>0</v>
      </c>
      <c r="J5" s="19">
        <f t="shared" si="0"/>
        <v>10</v>
      </c>
      <c r="K5" s="80"/>
      <c r="L5" s="80"/>
      <c r="M5" s="80"/>
    </row>
    <row r="6" spans="1:13">
      <c r="A6" s="29"/>
      <c r="B6" s="117"/>
      <c r="C6" s="84"/>
      <c r="D6" s="117"/>
      <c r="E6" s="21"/>
      <c r="F6" s="21"/>
      <c r="G6" t="s">
        <v>4</v>
      </c>
      <c r="H6">
        <v>500</v>
      </c>
      <c r="I6" s="14">
        <f>SUMIF(D2:D158,"ביגוד+הנעלה",C2:C158)</f>
        <v>0</v>
      </c>
      <c r="J6" s="19">
        <f t="shared" si="0"/>
        <v>500</v>
      </c>
      <c r="K6" s="80"/>
      <c r="L6" s="80"/>
      <c r="M6" s="80"/>
    </row>
    <row r="7" spans="1:13">
      <c r="A7" s="29"/>
      <c r="B7" s="117"/>
      <c r="C7" s="84"/>
      <c r="D7" s="117"/>
      <c r="E7" s="21"/>
      <c r="F7" s="21"/>
      <c r="G7" t="s">
        <v>73</v>
      </c>
      <c r="H7">
        <v>20</v>
      </c>
      <c r="I7" s="14">
        <f>SUMIF(D2:D158,"בלתמים",C2:C158)</f>
        <v>0</v>
      </c>
      <c r="J7" s="19">
        <f>H7-I7</f>
        <v>20</v>
      </c>
      <c r="K7" s="80"/>
      <c r="L7" s="80"/>
      <c r="M7" s="80"/>
    </row>
    <row r="8" spans="1:13">
      <c r="A8" s="29"/>
      <c r="B8" s="117"/>
      <c r="C8" s="84"/>
      <c r="D8" s="117"/>
      <c r="E8" s="21"/>
      <c r="F8" s="21"/>
      <c r="G8" t="s">
        <v>9</v>
      </c>
      <c r="H8">
        <v>25</v>
      </c>
      <c r="I8" s="14">
        <f>SUMIF(D2:D158,"גז",C2:C158)</f>
        <v>0</v>
      </c>
      <c r="J8" s="19">
        <f>H8-I8</f>
        <v>25</v>
      </c>
      <c r="K8" s="80"/>
      <c r="L8" s="80"/>
      <c r="M8" s="80"/>
    </row>
    <row r="9" spans="1:13">
      <c r="A9" s="29"/>
      <c r="B9" s="117"/>
      <c r="C9" s="84"/>
      <c r="D9" s="117"/>
      <c r="E9" s="21"/>
      <c r="F9" s="21"/>
      <c r="G9" t="s">
        <v>33</v>
      </c>
      <c r="H9">
        <v>700</v>
      </c>
      <c r="I9" s="14">
        <f>SUMIF(D2:D158,"דלק",C2:C158)</f>
        <v>0</v>
      </c>
      <c r="J9" s="19">
        <f t="shared" si="0"/>
        <v>700</v>
      </c>
      <c r="K9" s="80"/>
      <c r="L9" s="80"/>
      <c r="M9" s="80"/>
    </row>
    <row r="10" spans="1:13">
      <c r="A10" s="29"/>
      <c r="B10" s="117"/>
      <c r="C10" s="84"/>
      <c r="D10" s="117"/>
      <c r="E10" s="21"/>
      <c r="F10" s="21"/>
      <c r="G10" t="s">
        <v>11</v>
      </c>
      <c r="H10">
        <v>550</v>
      </c>
      <c r="I10" s="14">
        <f>SUMIF(D2:D158,"הוצאות רכב",C2:C158)</f>
        <v>0</v>
      </c>
      <c r="J10" s="19">
        <f t="shared" si="0"/>
        <v>550</v>
      </c>
      <c r="K10" s="80"/>
      <c r="L10" s="80"/>
      <c r="M10" s="80"/>
    </row>
    <row r="11" spans="1:13">
      <c r="A11" s="29"/>
      <c r="C11" s="30"/>
      <c r="E11" s="21"/>
      <c r="F11" s="21"/>
      <c r="G11" t="s">
        <v>20</v>
      </c>
      <c r="H11">
        <v>100</v>
      </c>
      <c r="I11" s="14">
        <f>SUMIF(D2:D158,"חגי ישראל",C2:C158)</f>
        <v>0</v>
      </c>
      <c r="J11" s="19">
        <f t="shared" si="0"/>
        <v>100</v>
      </c>
      <c r="K11" s="80"/>
      <c r="L11" s="80"/>
      <c r="M11" s="80"/>
    </row>
    <row r="12" spans="1:13">
      <c r="A12" s="29"/>
      <c r="C12" s="30"/>
      <c r="E12" s="21"/>
      <c r="F12" s="21"/>
      <c r="G12" t="s">
        <v>32</v>
      </c>
      <c r="H12">
        <v>5</v>
      </c>
      <c r="I12" s="14">
        <f>SUMIF(D2:D158,"חישגד",C2:C158)</f>
        <v>0</v>
      </c>
      <c r="J12" s="19">
        <f t="shared" si="0"/>
        <v>5</v>
      </c>
      <c r="K12" s="80"/>
      <c r="L12" s="80"/>
      <c r="M12" s="80"/>
    </row>
    <row r="13" spans="1:13">
      <c r="A13" s="29"/>
      <c r="C13" s="30"/>
      <c r="E13" s="21"/>
      <c r="F13" s="21"/>
      <c r="G13" t="s">
        <v>35</v>
      </c>
      <c r="H13">
        <v>10</v>
      </c>
      <c r="I13" s="14">
        <f>SUMIF(D2:D158,"חניה",C2:C158)</f>
        <v>0</v>
      </c>
      <c r="J13" s="19">
        <f t="shared" si="0"/>
        <v>10</v>
      </c>
      <c r="K13" s="80"/>
      <c r="L13" s="80"/>
      <c r="M13" s="80"/>
    </row>
    <row r="14" spans="1:13">
      <c r="A14" s="29"/>
      <c r="E14" s="21"/>
      <c r="F14" s="21"/>
      <c r="G14" t="s">
        <v>8</v>
      </c>
      <c r="H14">
        <v>500</v>
      </c>
      <c r="I14" s="14">
        <f>SUMIF(D2:D158,"חשמל",C2:C158)</f>
        <v>0</v>
      </c>
      <c r="J14" s="19">
        <f t="shared" si="0"/>
        <v>500</v>
      </c>
      <c r="K14" s="80"/>
      <c r="L14" s="80"/>
      <c r="M14" s="80"/>
    </row>
    <row r="15" spans="1:13">
      <c r="A15" s="29"/>
      <c r="E15" s="21"/>
      <c r="F15" s="21"/>
      <c r="G15" t="s">
        <v>36</v>
      </c>
      <c r="H15">
        <v>10</v>
      </c>
      <c r="I15" s="15">
        <f>SUMIF(D2:D158,"כביש 6",C2:C158)</f>
        <v>0</v>
      </c>
      <c r="J15" s="19">
        <f t="shared" si="0"/>
        <v>10</v>
      </c>
      <c r="K15" s="80"/>
      <c r="L15" s="80"/>
      <c r="M15" s="80"/>
    </row>
    <row r="16" spans="1:13">
      <c r="A16" s="29"/>
      <c r="B16" s="117"/>
      <c r="C16" s="84"/>
      <c r="D16" s="117"/>
      <c r="E16" s="21"/>
      <c r="F16" s="21"/>
      <c r="G16" t="s">
        <v>45</v>
      </c>
      <c r="H16">
        <v>20</v>
      </c>
      <c r="I16" s="14">
        <f>SUMIF(D2:D158,"מחשבים חשמל ואלקטרוניקה",C2:C158)</f>
        <v>0</v>
      </c>
      <c r="J16" s="19">
        <f t="shared" si="0"/>
        <v>20</v>
      </c>
      <c r="K16" s="80"/>
      <c r="L16" s="80"/>
      <c r="M16" s="80"/>
    </row>
    <row r="17" spans="1:13">
      <c r="A17" s="29"/>
      <c r="B17" s="117"/>
      <c r="C17" s="84"/>
      <c r="D17" s="117"/>
      <c r="E17" s="21"/>
      <c r="F17" s="21"/>
      <c r="G17" t="s">
        <v>10</v>
      </c>
      <c r="H17">
        <v>100</v>
      </c>
      <c r="I17" s="14">
        <f>SUMIF(D2:D158,"מים",C2:C158)</f>
        <v>0</v>
      </c>
      <c r="J17" s="19">
        <f t="shared" si="0"/>
        <v>100</v>
      </c>
      <c r="K17" s="80"/>
      <c r="L17" s="80"/>
      <c r="M17" s="80"/>
    </row>
    <row r="18" spans="1:13">
      <c r="A18" s="29"/>
      <c r="B18" s="117"/>
      <c r="C18" s="84"/>
      <c r="D18" s="117"/>
      <c r="E18" s="21"/>
      <c r="F18" s="21"/>
      <c r="G18" t="s">
        <v>6</v>
      </c>
      <c r="H18">
        <v>300</v>
      </c>
      <c r="I18" s="14">
        <f>SUMIF(D2:D158,"מסעדות ובילויים",C2:C158)</f>
        <v>0</v>
      </c>
      <c r="J18" s="19">
        <f t="shared" si="0"/>
        <v>300</v>
      </c>
      <c r="K18" s="80"/>
      <c r="L18" s="80"/>
      <c r="M18" s="80"/>
    </row>
    <row r="19" spans="1:13">
      <c r="A19" s="29"/>
      <c r="B19" s="117"/>
      <c r="C19" s="84"/>
      <c r="D19" s="117"/>
      <c r="E19" s="21"/>
      <c r="F19" s="21"/>
      <c r="G19" t="s">
        <v>71</v>
      </c>
      <c r="H19">
        <v>15</v>
      </c>
      <c r="I19" s="14">
        <f>SUMIF(D2:D158,"מקווה/ספר",C2:C158)</f>
        <v>0</v>
      </c>
      <c r="J19" s="19">
        <f t="shared" si="0"/>
        <v>15</v>
      </c>
      <c r="K19" s="80"/>
      <c r="L19" s="80"/>
      <c r="M19" s="80"/>
    </row>
    <row r="20" spans="1:13">
      <c r="A20" s="29"/>
      <c r="B20" s="117"/>
      <c r="C20" s="84"/>
      <c r="D20" s="117"/>
      <c r="E20" s="21"/>
      <c r="F20" s="21"/>
      <c r="G20" t="s">
        <v>37</v>
      </c>
      <c r="H20">
        <v>50</v>
      </c>
      <c r="I20" s="14">
        <f>SUMIF(D2:D158,"משחקים וספרים לילדים",C2:C158)</f>
        <v>0</v>
      </c>
      <c r="J20" s="19">
        <f t="shared" si="0"/>
        <v>50</v>
      </c>
      <c r="K20" s="80"/>
      <c r="L20" s="80"/>
      <c r="M20" s="80"/>
    </row>
    <row r="21" spans="1:13">
      <c r="A21" s="29"/>
      <c r="B21" s="117"/>
      <c r="C21" s="84"/>
      <c r="D21" s="117"/>
      <c r="E21" s="21"/>
      <c r="F21" s="21"/>
      <c r="G21" t="s">
        <v>5</v>
      </c>
      <c r="H21">
        <v>100</v>
      </c>
      <c r="I21" s="14">
        <f>SUMIF(D2:D158,"מתנות",C2:C158)</f>
        <v>0</v>
      </c>
      <c r="J21" s="19">
        <f t="shared" si="0"/>
        <v>100</v>
      </c>
      <c r="K21" s="80"/>
      <c r="L21" s="80"/>
      <c r="M21" s="80"/>
    </row>
    <row r="22" spans="1:13">
      <c r="A22" s="29"/>
      <c r="B22" s="117"/>
      <c r="C22" s="84"/>
      <c r="D22" s="117"/>
      <c r="E22" s="21"/>
      <c r="F22" s="21"/>
      <c r="G22" t="s">
        <v>7</v>
      </c>
      <c r="H22">
        <v>400</v>
      </c>
      <c r="I22" s="14">
        <f>SUMIF(D2:D158,"נופש וטיולים",C2:C158)</f>
        <v>0</v>
      </c>
      <c r="J22" s="19">
        <f t="shared" si="0"/>
        <v>400</v>
      </c>
      <c r="K22" s="80"/>
      <c r="L22" s="80"/>
      <c r="M22" s="80"/>
    </row>
    <row r="23" spans="1:13">
      <c r="A23" s="29"/>
      <c r="E23" s="21"/>
      <c r="F23" s="21"/>
      <c r="G23" t="s">
        <v>34</v>
      </c>
      <c r="H23">
        <v>10</v>
      </c>
      <c r="I23" s="14">
        <f>SUMIF(D2:D158,"נסיעות",C2:C158)</f>
        <v>0</v>
      </c>
      <c r="J23" s="19">
        <f t="shared" si="0"/>
        <v>10</v>
      </c>
      <c r="K23" s="80"/>
      <c r="L23" s="80"/>
      <c r="M23" s="80"/>
    </row>
    <row r="24" spans="1:13">
      <c r="A24" s="29"/>
      <c r="B24" s="83"/>
      <c r="C24" s="86"/>
      <c r="D24" s="83"/>
      <c r="E24" s="21"/>
      <c r="F24" s="21"/>
      <c r="G24" t="s">
        <v>38</v>
      </c>
      <c r="H24">
        <v>20</v>
      </c>
      <c r="I24" s="14">
        <f>SUMIF(D2:D158,"עיתונים וספרים",C2:C158)</f>
        <v>0</v>
      </c>
      <c r="J24" s="19">
        <f t="shared" si="0"/>
        <v>20</v>
      </c>
      <c r="K24" s="80"/>
      <c r="L24" s="80"/>
      <c r="M24" s="80"/>
    </row>
    <row r="25" spans="1:13">
      <c r="A25" s="29"/>
      <c r="B25" s="117"/>
      <c r="C25" s="30"/>
      <c r="D25" s="117"/>
      <c r="E25" s="21"/>
      <c r="F25" s="21"/>
      <c r="G25" t="s">
        <v>39</v>
      </c>
      <c r="H25">
        <v>10</v>
      </c>
      <c r="I25" s="14">
        <f>SUMIF(D2:D158,"עמלות בנק ואשראי",C2:C158)</f>
        <v>0</v>
      </c>
      <c r="J25" s="19">
        <f t="shared" si="0"/>
        <v>10</v>
      </c>
      <c r="K25" s="80"/>
      <c r="L25" s="80"/>
      <c r="M25" s="80"/>
    </row>
    <row r="26" spans="1:13">
      <c r="A26" s="29"/>
      <c r="B26" s="117"/>
      <c r="C26" s="84"/>
      <c r="D26" s="117"/>
      <c r="E26" s="21"/>
      <c r="F26" s="21"/>
      <c r="G26" t="s">
        <v>40</v>
      </c>
      <c r="H26">
        <v>100</v>
      </c>
      <c r="I26" s="14">
        <f>SUMIF(D2:D158,"פינוקים",C2:C158)</f>
        <v>0</v>
      </c>
      <c r="J26" s="19">
        <f t="shared" si="0"/>
        <v>100</v>
      </c>
      <c r="K26" s="80"/>
      <c r="L26" s="80"/>
      <c r="M26" s="80"/>
    </row>
    <row r="27" spans="1:13">
      <c r="A27" s="29"/>
      <c r="E27" s="21"/>
      <c r="F27" s="21"/>
      <c r="G27" t="s">
        <v>46</v>
      </c>
      <c r="H27">
        <v>0</v>
      </c>
      <c r="I27" s="14">
        <f>SUMIF(D2:D158,"צדקה ומעשרות",C2:C158)</f>
        <v>0</v>
      </c>
      <c r="J27" s="19">
        <f t="shared" si="0"/>
        <v>0</v>
      </c>
      <c r="K27" s="80"/>
      <c r="L27" s="80"/>
      <c r="M27" s="80"/>
    </row>
    <row r="28" spans="1:13">
      <c r="A28" s="29"/>
      <c r="E28" s="21"/>
      <c r="F28" s="21"/>
      <c r="G28" t="s">
        <v>51</v>
      </c>
      <c r="H28">
        <v>150</v>
      </c>
      <c r="I28" s="14">
        <f>SUMIF(D2:D158,"קוסמטיקה והגיינה",C2:C158)</f>
        <v>0</v>
      </c>
      <c r="J28" s="19">
        <f t="shared" si="0"/>
        <v>150</v>
      </c>
      <c r="K28" s="80"/>
      <c r="L28" s="80"/>
      <c r="M28" s="80"/>
    </row>
    <row r="29" spans="1:13">
      <c r="A29" s="29"/>
      <c r="E29" s="21"/>
      <c r="F29" s="21"/>
      <c r="G29" t="s">
        <v>18</v>
      </c>
      <c r="H29">
        <v>100</v>
      </c>
      <c r="I29" s="14">
        <f>SUMIF(D2:D158,"ריהוט וכלים לבית",C2:C158)</f>
        <v>0</v>
      </c>
      <c r="J29" s="19">
        <f t="shared" si="0"/>
        <v>100</v>
      </c>
      <c r="K29" s="80"/>
      <c r="L29" s="80"/>
      <c r="M29" s="80"/>
    </row>
    <row r="30" spans="1:13">
      <c r="A30" s="29"/>
      <c r="E30" s="21"/>
      <c r="F30" s="21"/>
      <c r="G30" t="s">
        <v>17</v>
      </c>
      <c r="H30" s="5">
        <v>100</v>
      </c>
      <c r="I30" s="14">
        <f>SUMIF(D2:D158,"תרופות ותוספים",C2:C158)</f>
        <v>0</v>
      </c>
      <c r="J30" s="19">
        <f t="shared" si="0"/>
        <v>100</v>
      </c>
      <c r="K30" s="80"/>
      <c r="L30" s="80"/>
      <c r="M30" s="80"/>
    </row>
    <row r="31" spans="1:13">
      <c r="A31" s="29"/>
      <c r="B31" s="117"/>
      <c r="C31" s="84"/>
      <c r="D31" s="117"/>
      <c r="E31" s="21"/>
      <c r="F31" s="21"/>
      <c r="G31" s="23" t="s">
        <v>68</v>
      </c>
      <c r="H31" s="23"/>
      <c r="I31" s="23"/>
      <c r="J31" s="22"/>
      <c r="K31" s="80"/>
      <c r="L31" s="80"/>
      <c r="M31" s="80"/>
    </row>
    <row r="32" spans="1:13" ht="15.75" thickBot="1">
      <c r="A32" s="29"/>
      <c r="B32" s="117"/>
      <c r="C32" s="84"/>
      <c r="D32" s="117"/>
      <c r="E32" s="21"/>
      <c r="F32" s="21"/>
      <c r="G32" s="27" t="s">
        <v>31</v>
      </c>
      <c r="H32" s="28">
        <f>SUM(H4:H30)</f>
        <v>6105</v>
      </c>
      <c r="I32" s="20">
        <f>SUM(I4:I30)</f>
        <v>0</v>
      </c>
      <c r="J32" s="88">
        <f>SUM(J4:J31)</f>
        <v>6105</v>
      </c>
      <c r="K32" s="80"/>
      <c r="L32" s="80"/>
      <c r="M32" s="80"/>
    </row>
    <row r="33" spans="1:13">
      <c r="A33" s="29"/>
      <c r="B33" s="117"/>
      <c r="C33" s="84"/>
      <c r="D33" s="117"/>
      <c r="E33" s="21"/>
      <c r="G33" s="80"/>
      <c r="H33" s="80"/>
      <c r="I33" s="80"/>
      <c r="J33" s="80"/>
      <c r="K33" s="80"/>
      <c r="L33" s="80"/>
      <c r="M33" s="80"/>
    </row>
    <row r="34" spans="1:13">
      <c r="A34" s="29"/>
      <c r="B34" s="117"/>
      <c r="C34" s="84"/>
      <c r="D34" s="117"/>
      <c r="E34" s="21"/>
      <c r="G34" s="80"/>
      <c r="H34" s="80"/>
      <c r="I34" s="80"/>
      <c r="J34" s="80"/>
      <c r="K34" s="80"/>
      <c r="L34" s="80"/>
      <c r="M34" s="80"/>
    </row>
    <row r="35" spans="1:13">
      <c r="A35" s="119"/>
      <c r="B35" s="117"/>
      <c r="D35" s="117"/>
      <c r="E35" s="21"/>
      <c r="G35" s="80"/>
      <c r="H35" s="80"/>
      <c r="I35" s="80"/>
      <c r="J35" s="80"/>
      <c r="K35" s="80"/>
      <c r="L35" s="80"/>
      <c r="M35" s="80"/>
    </row>
    <row r="36" spans="1:13">
      <c r="A36" s="117"/>
      <c r="B36" s="117"/>
      <c r="D36" s="117"/>
      <c r="E36" s="21"/>
      <c r="I36" s="80"/>
      <c r="J36" s="81"/>
    </row>
    <row r="37" spans="1:13">
      <c r="A37" s="76"/>
      <c r="B37" s="9"/>
      <c r="D37" s="117"/>
      <c r="E37" s="21"/>
    </row>
    <row r="38" spans="1:13">
      <c r="A38" s="117"/>
      <c r="B38" s="9"/>
      <c r="D38" s="117"/>
      <c r="E38" s="21"/>
    </row>
    <row r="39" spans="1:13">
      <c r="A39" s="76"/>
      <c r="B39" s="30"/>
      <c r="D39" s="117"/>
      <c r="E39" s="21"/>
    </row>
    <row r="40" spans="1:13">
      <c r="A40" s="117"/>
      <c r="B40" s="9"/>
      <c r="D40" s="117"/>
      <c r="E40" s="21"/>
    </row>
    <row r="41" spans="1:13">
      <c r="A41" s="76"/>
      <c r="B41" s="9"/>
      <c r="D41" s="117"/>
      <c r="E41" s="21"/>
    </row>
    <row r="42" spans="1:13">
      <c r="A42" s="117"/>
      <c r="B42" s="9"/>
      <c r="D42" s="117"/>
      <c r="E42" s="21"/>
    </row>
    <row r="43" spans="1:13">
      <c r="A43" s="76"/>
      <c r="B43" s="9"/>
      <c r="D43" s="117"/>
      <c r="E43" s="21"/>
    </row>
    <row r="44" spans="1:13">
      <c r="A44" s="117"/>
      <c r="B44" s="9"/>
      <c r="D44" s="117"/>
      <c r="E44" s="21"/>
    </row>
    <row r="45" spans="1:13">
      <c r="A45" s="83"/>
      <c r="B45" s="117"/>
      <c r="D45" s="117"/>
      <c r="E45" s="21"/>
    </row>
    <row r="46" spans="1:13">
      <c r="A46" s="117"/>
      <c r="C46" s="30"/>
      <c r="E46" s="21"/>
    </row>
    <row r="47" spans="1:13">
      <c r="A47" s="76"/>
      <c r="B47" s="117"/>
      <c r="D47" s="117"/>
      <c r="E47" s="21"/>
    </row>
    <row r="48" spans="1:13">
      <c r="A48" s="117"/>
      <c r="B48" s="117"/>
      <c r="D48" s="117"/>
      <c r="E48" s="21"/>
    </row>
    <row r="49" spans="1:5">
      <c r="A49" s="76"/>
      <c r="B49" s="117"/>
      <c r="D49" s="117"/>
      <c r="E49" s="21"/>
    </row>
    <row r="50" spans="1:5">
      <c r="A50" s="76"/>
      <c r="B50" s="117"/>
      <c r="D50" s="117"/>
      <c r="E50" s="21"/>
    </row>
    <row r="51" spans="1:5">
      <c r="A51" s="76"/>
      <c r="B51" s="117"/>
      <c r="D51" s="117"/>
      <c r="E51" s="21"/>
    </row>
    <row r="52" spans="1:5">
      <c r="A52" s="76"/>
      <c r="B52" s="117"/>
      <c r="D52" s="117"/>
      <c r="E52" s="21"/>
    </row>
    <row r="53" spans="1:5">
      <c r="A53" s="76"/>
      <c r="B53" s="117"/>
      <c r="D53" s="117"/>
      <c r="E53" s="21"/>
    </row>
    <row r="54" spans="1:5">
      <c r="A54" s="76"/>
      <c r="B54" s="117"/>
      <c r="D54" s="117"/>
      <c r="E54" s="21"/>
    </row>
    <row r="55" spans="1:5">
      <c r="A55" s="76"/>
      <c r="B55" s="117"/>
      <c r="D55" s="117"/>
      <c r="E55" s="21"/>
    </row>
    <row r="56" spans="1:5">
      <c r="A56" s="76"/>
      <c r="B56" s="117"/>
      <c r="D56" s="117"/>
      <c r="E56" s="21"/>
    </row>
    <row r="57" spans="1:5">
      <c r="A57" s="76"/>
      <c r="B57" s="117"/>
      <c r="D57" s="117"/>
      <c r="E57" s="21"/>
    </row>
    <row r="58" spans="1:5">
      <c r="A58" s="76"/>
      <c r="B58" s="117"/>
      <c r="D58" s="117"/>
      <c r="E58" s="21"/>
    </row>
    <row r="59" spans="1:5">
      <c r="A59" s="76"/>
      <c r="B59" s="117"/>
      <c r="D59" s="117"/>
      <c r="E59" s="21"/>
    </row>
    <row r="60" spans="1:5">
      <c r="A60" s="76"/>
      <c r="B60" s="117"/>
      <c r="D60" s="117"/>
      <c r="E60" s="21"/>
    </row>
    <row r="61" spans="1:5">
      <c r="A61" s="76"/>
      <c r="B61" s="117"/>
      <c r="D61" s="117"/>
      <c r="E61" s="21"/>
    </row>
    <row r="62" spans="1:5">
      <c r="A62" s="76"/>
      <c r="B62" s="117"/>
      <c r="D62" s="117"/>
      <c r="E62" s="21"/>
    </row>
    <row r="63" spans="1:5">
      <c r="A63" s="76"/>
      <c r="B63" s="117"/>
      <c r="D63" s="117"/>
      <c r="E63" s="21"/>
    </row>
    <row r="64" spans="1:5">
      <c r="A64" s="76"/>
      <c r="B64" s="117"/>
      <c r="D64" s="117"/>
      <c r="E64" s="21"/>
    </row>
    <row r="65" spans="1:5">
      <c r="A65" s="76"/>
      <c r="B65" s="117"/>
      <c r="D65" s="117"/>
      <c r="E65" s="21"/>
    </row>
    <row r="66" spans="1:5">
      <c r="A66" s="76"/>
      <c r="B66" s="117"/>
      <c r="D66" s="117"/>
      <c r="E66" s="21"/>
    </row>
    <row r="67" spans="1:5">
      <c r="A67" s="76"/>
      <c r="B67" s="117"/>
      <c r="D67" s="117"/>
      <c r="E67" s="21"/>
    </row>
    <row r="68" spans="1:5">
      <c r="A68" s="76"/>
      <c r="B68" s="117"/>
      <c r="D68" s="117"/>
      <c r="E68" s="21"/>
    </row>
    <row r="69" spans="1:5">
      <c r="A69" s="76"/>
      <c r="B69" s="117"/>
      <c r="D69" s="89"/>
      <c r="E69" s="21"/>
    </row>
    <row r="70" spans="1:5">
      <c r="A70" s="76"/>
      <c r="B70" s="117"/>
      <c r="D70" s="117"/>
      <c r="E70" s="21"/>
    </row>
    <row r="71" spans="1:5">
      <c r="A71" s="76"/>
      <c r="B71" s="117"/>
      <c r="D71" s="117"/>
      <c r="E71" s="21"/>
    </row>
    <row r="72" spans="1:5">
      <c r="A72" s="76"/>
      <c r="B72" s="117"/>
      <c r="D72" s="117"/>
      <c r="E72" s="21"/>
    </row>
    <row r="73" spans="1:5">
      <c r="A73" s="76"/>
      <c r="B73" s="117"/>
      <c r="D73" s="117"/>
      <c r="E73" s="21"/>
    </row>
    <row r="74" spans="1:5">
      <c r="A74" s="76"/>
      <c r="B74" s="117"/>
      <c r="D74" s="117"/>
      <c r="E74" s="21"/>
    </row>
    <row r="75" spans="1:5">
      <c r="A75" s="76"/>
      <c r="B75" s="117"/>
      <c r="D75" s="117"/>
      <c r="E75" s="21"/>
    </row>
    <row r="76" spans="1:5">
      <c r="A76" s="76"/>
      <c r="B76" s="117"/>
      <c r="D76" s="117"/>
      <c r="E76" s="21"/>
    </row>
    <row r="77" spans="1:5">
      <c r="A77" s="76"/>
      <c r="B77" s="117"/>
      <c r="D77" s="117"/>
      <c r="E77" s="21"/>
    </row>
    <row r="78" spans="1:5">
      <c r="A78" s="76"/>
      <c r="B78" s="117"/>
      <c r="D78" s="117"/>
      <c r="E78" s="21"/>
    </row>
    <row r="79" spans="1:5">
      <c r="A79" s="76"/>
      <c r="B79" s="117"/>
      <c r="D79" s="117"/>
      <c r="E79" s="21"/>
    </row>
    <row r="80" spans="1:5">
      <c r="A80" s="76"/>
      <c r="B80" s="117"/>
      <c r="D80" s="117"/>
      <c r="E80" s="21"/>
    </row>
    <row r="81" spans="1:5">
      <c r="A81" s="76"/>
      <c r="B81" s="117"/>
      <c r="D81" s="117"/>
      <c r="E81" s="21"/>
    </row>
    <row r="82" spans="1:5">
      <c r="A82" s="76"/>
      <c r="B82" s="90"/>
      <c r="D82" s="90"/>
      <c r="E82" s="21"/>
    </row>
    <row r="83" spans="1:5">
      <c r="A83" s="76"/>
      <c r="B83" s="90"/>
      <c r="D83" s="90"/>
      <c r="E83" s="21"/>
    </row>
    <row r="84" spans="1:5">
      <c r="A84" s="76"/>
      <c r="B84" s="90"/>
      <c r="D84" s="90"/>
      <c r="E84" s="21"/>
    </row>
    <row r="85" spans="1:5">
      <c r="A85" s="76"/>
      <c r="E85" s="21"/>
    </row>
    <row r="86" spans="1:5">
      <c r="A86" s="76"/>
      <c r="B86" s="91"/>
      <c r="D86" s="91"/>
      <c r="E86" s="21"/>
    </row>
    <row r="87" spans="1:5">
      <c r="A87" s="76"/>
      <c r="B87" s="91"/>
      <c r="D87" s="91"/>
      <c r="E87" s="21"/>
    </row>
    <row r="88" spans="1:5">
      <c r="A88" s="76"/>
      <c r="B88" s="91"/>
      <c r="D88" s="91"/>
      <c r="E88" s="21"/>
    </row>
    <row r="89" spans="1:5">
      <c r="A89" s="91"/>
      <c r="B89" s="91"/>
      <c r="D89" s="91"/>
      <c r="E89" s="21"/>
    </row>
    <row r="90" spans="1:5">
      <c r="A90" s="76"/>
      <c r="B90" s="91"/>
      <c r="D90" s="91"/>
      <c r="E90" s="21"/>
    </row>
    <row r="91" spans="1:5">
      <c r="A91" s="91"/>
      <c r="B91" s="91"/>
      <c r="D91" s="91"/>
      <c r="E91" s="21"/>
    </row>
    <row r="92" spans="1:5">
      <c r="A92" s="76"/>
      <c r="B92" s="91"/>
      <c r="D92" s="91"/>
      <c r="E92" s="21"/>
    </row>
    <row r="93" spans="1:5">
      <c r="A93" s="91"/>
      <c r="B93" s="91"/>
      <c r="D93" s="91"/>
      <c r="E93" s="21"/>
    </row>
    <row r="94" spans="1:5">
      <c r="A94" s="76"/>
      <c r="B94" s="91"/>
      <c r="D94" s="91"/>
      <c r="E94" s="21"/>
    </row>
    <row r="95" spans="1:5">
      <c r="A95" s="91"/>
      <c r="B95" s="91"/>
      <c r="D95" s="91"/>
      <c r="E95" s="21"/>
    </row>
    <row r="96" spans="1:5">
      <c r="A96" s="76"/>
      <c r="B96" s="91"/>
      <c r="D96" s="91"/>
      <c r="E96" s="21"/>
    </row>
    <row r="97" spans="1:5">
      <c r="A97" s="76"/>
      <c r="B97" s="91"/>
      <c r="D97" s="91"/>
      <c r="E97" s="21"/>
    </row>
    <row r="98" spans="1:5">
      <c r="A98" s="76"/>
      <c r="B98" s="91"/>
      <c r="D98" s="91"/>
      <c r="E98" s="21"/>
    </row>
    <row r="99" spans="1:5">
      <c r="A99" s="91"/>
      <c r="B99" s="91"/>
      <c r="D99" s="91"/>
      <c r="E99" s="21"/>
    </row>
    <row r="100" spans="1:5">
      <c r="A100" s="91"/>
      <c r="B100" s="91"/>
      <c r="D100" s="91"/>
      <c r="E100" s="21"/>
    </row>
    <row r="101" spans="1:5">
      <c r="A101" s="91"/>
      <c r="B101" s="91"/>
      <c r="D101" s="91"/>
      <c r="E101" s="21"/>
    </row>
    <row r="102" spans="1:5">
      <c r="A102" s="91"/>
      <c r="B102" s="91"/>
      <c r="D102" s="91"/>
      <c r="E102" s="21"/>
    </row>
    <row r="103" spans="1:5">
      <c r="A103" s="91"/>
      <c r="B103" s="91"/>
      <c r="D103" s="91"/>
      <c r="E103" s="21"/>
    </row>
    <row r="104" spans="1:5">
      <c r="A104" s="91"/>
      <c r="B104" s="91"/>
      <c r="D104" s="91"/>
      <c r="E104" s="21"/>
    </row>
    <row r="105" spans="1:5">
      <c r="A105" s="91"/>
      <c r="B105" s="91"/>
      <c r="D105" s="91"/>
      <c r="E105" s="21"/>
    </row>
    <row r="106" spans="1:5">
      <c r="A106" s="91"/>
      <c r="E106" s="21"/>
    </row>
    <row r="107" spans="1:5">
      <c r="A107" s="91"/>
      <c r="E107" s="21"/>
    </row>
    <row r="108" spans="1:5">
      <c r="A108" s="91"/>
      <c r="E108" s="21"/>
    </row>
    <row r="109" spans="1:5">
      <c r="A109" s="91"/>
      <c r="E109" s="21"/>
    </row>
    <row r="110" spans="1:5">
      <c r="A110" s="91"/>
      <c r="E110" s="21"/>
    </row>
    <row r="111" spans="1:5">
      <c r="A111" s="91"/>
      <c r="E111" s="21"/>
    </row>
    <row r="112" spans="1:5">
      <c r="A112" s="91"/>
      <c r="E112" s="21"/>
    </row>
    <row r="113" spans="1:5">
      <c r="A113" s="91"/>
      <c r="E113" s="21"/>
    </row>
    <row r="114" spans="1:5">
      <c r="A114" s="91"/>
      <c r="E114" s="21"/>
    </row>
    <row r="115" spans="1:5">
      <c r="A115" s="91"/>
      <c r="E115" s="21"/>
    </row>
    <row r="116" spans="1:5">
      <c r="A116" s="91"/>
      <c r="E116" s="21"/>
    </row>
    <row r="117" spans="1:5">
      <c r="A117" s="91"/>
      <c r="E117" s="21"/>
    </row>
    <row r="118" spans="1:5">
      <c r="A118" s="91"/>
      <c r="E118" s="21"/>
    </row>
    <row r="119" spans="1:5">
      <c r="A119" s="91"/>
      <c r="E119" s="21"/>
    </row>
    <row r="120" spans="1:5">
      <c r="A120" s="91"/>
      <c r="E120" s="21"/>
    </row>
    <row r="121" spans="1:5">
      <c r="A121" s="91"/>
      <c r="E121" s="21"/>
    </row>
    <row r="122" spans="1:5">
      <c r="A122" s="91"/>
      <c r="E122" s="21"/>
    </row>
    <row r="123" spans="1:5">
      <c r="A123" s="91"/>
      <c r="E123" s="21"/>
    </row>
    <row r="124" spans="1:5">
      <c r="A124" s="91"/>
      <c r="E124" s="21"/>
    </row>
    <row r="125" spans="1:5">
      <c r="A125" s="91"/>
      <c r="E125" s="21"/>
    </row>
    <row r="126" spans="1:5">
      <c r="A126" s="91"/>
      <c r="E126" s="21"/>
    </row>
    <row r="127" spans="1:5">
      <c r="A127" s="91"/>
      <c r="E127" s="21"/>
    </row>
    <row r="128" spans="1:5">
      <c r="A128" s="91"/>
      <c r="E128" s="21"/>
    </row>
    <row r="129" spans="1:5">
      <c r="A129" s="91"/>
      <c r="E129" s="21"/>
    </row>
    <row r="130" spans="1:5">
      <c r="A130" s="91"/>
      <c r="E130" s="21"/>
    </row>
    <row r="131" spans="1:5">
      <c r="A131" s="91"/>
      <c r="E131" s="21"/>
    </row>
    <row r="132" spans="1:5">
      <c r="A132" s="91"/>
      <c r="E132" s="21"/>
    </row>
    <row r="133" spans="1:5">
      <c r="A133" s="91"/>
      <c r="E133" s="21"/>
    </row>
    <row r="134" spans="1:5">
      <c r="A134" s="91"/>
      <c r="E134" s="21"/>
    </row>
    <row r="135" spans="1:5">
      <c r="A135" s="91"/>
      <c r="E135" s="21"/>
    </row>
    <row r="136" spans="1:5">
      <c r="A136" s="91"/>
      <c r="E136" s="21"/>
    </row>
    <row r="137" spans="1:5">
      <c r="A137" s="91"/>
      <c r="E137" s="21"/>
    </row>
    <row r="138" spans="1:5">
      <c r="A138" s="91"/>
      <c r="E138" s="21"/>
    </row>
    <row r="139" spans="1:5">
      <c r="A139" s="91"/>
      <c r="E139" s="21"/>
    </row>
    <row r="140" spans="1:5">
      <c r="A140" s="91"/>
      <c r="E140" s="21"/>
    </row>
    <row r="141" spans="1:5">
      <c r="A141" s="91"/>
      <c r="E141" s="21"/>
    </row>
    <row r="142" spans="1:5">
      <c r="A142" s="91"/>
      <c r="E142" s="21"/>
    </row>
    <row r="143" spans="1:5">
      <c r="A143" s="91"/>
      <c r="E143" s="21"/>
    </row>
    <row r="144" spans="1:5">
      <c r="A144" s="91"/>
      <c r="E144" s="21"/>
    </row>
    <row r="145" spans="1:5">
      <c r="A145" s="91"/>
      <c r="E145" s="21"/>
    </row>
    <row r="146" spans="1:5">
      <c r="A146" s="91"/>
      <c r="E146" s="21"/>
    </row>
    <row r="147" spans="1:5">
      <c r="A147" s="91"/>
      <c r="E147" s="21"/>
    </row>
    <row r="148" spans="1:5">
      <c r="A148" s="91"/>
      <c r="E148" s="21"/>
    </row>
    <row r="149" spans="1:5">
      <c r="A149" s="91"/>
      <c r="E149" s="21"/>
    </row>
    <row r="150" spans="1:5">
      <c r="A150" s="91"/>
      <c r="E150" s="21"/>
    </row>
    <row r="151" spans="1:5">
      <c r="A151" s="91"/>
      <c r="E151" s="21"/>
    </row>
    <row r="152" spans="1:5">
      <c r="A152" s="91"/>
      <c r="E152" s="21"/>
    </row>
    <row r="153" spans="1:5">
      <c r="A153" s="91"/>
      <c r="E153" s="21"/>
    </row>
    <row r="154" spans="1:5">
      <c r="A154" s="91"/>
      <c r="E154" s="21"/>
    </row>
    <row r="155" spans="1:5">
      <c r="A155" s="91"/>
      <c r="E155" s="21"/>
    </row>
    <row r="156" spans="1:5">
      <c r="A156" s="91"/>
      <c r="E156" s="21"/>
    </row>
    <row r="157" spans="1:5">
      <c r="A157" s="91"/>
      <c r="E157" s="21"/>
    </row>
    <row r="158" spans="1:5">
      <c r="A158" s="91"/>
    </row>
    <row r="159" spans="1:5">
      <c r="A159" s="91"/>
    </row>
    <row r="160" spans="1:5">
      <c r="A160" s="91"/>
    </row>
    <row r="161" spans="1:1">
      <c r="A161" s="91"/>
    </row>
    <row r="162" spans="1:1">
      <c r="A162" s="91"/>
    </row>
    <row r="163" spans="1:1">
      <c r="A163" s="91"/>
    </row>
    <row r="164" spans="1:1">
      <c r="A164" s="91"/>
    </row>
    <row r="165" spans="1:1">
      <c r="A165" s="91"/>
    </row>
  </sheetData>
  <autoFilter ref="A3:E105">
    <sortState ref="A4:E105">
      <sortCondition ref="A3:A105"/>
    </sortState>
  </autoFilter>
  <mergeCells count="2">
    <mergeCell ref="A2:E2"/>
    <mergeCell ref="G2:J2"/>
  </mergeCells>
  <conditionalFormatting sqref="K4:K30">
    <cfRule type="cellIs" dxfId="3" priority="3" operator="greaterThan">
      <formula>0</formula>
    </cfRule>
    <cfRule type="cellIs" dxfId="2" priority="4" operator="lessThan">
      <formula>0</formula>
    </cfRule>
  </conditionalFormatting>
  <conditionalFormatting sqref="J4:J30">
    <cfRule type="cellIs" dxfId="1" priority="1" operator="greaterThan">
      <formula>0</formula>
    </cfRule>
    <cfRule type="cellIs" dxfId="0" priority="2" operator="lessThan">
      <formula>0</formula>
    </cfRule>
  </conditionalFormatting>
  <dataValidations count="2">
    <dataValidation type="list" allowBlank="1" showInputMessage="1" showErrorMessage="1" sqref="D1:D3 D311:D1048576">
      <formula1>$H$4:$H$31</formula1>
    </dataValidation>
    <dataValidation type="list" allowBlank="1" showInputMessage="1" showErrorMessage="1" sqref="D4:D310">
      <formula1>$G$4:$G$31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FFFF00"/>
  </sheetPr>
  <dimension ref="A1:N49"/>
  <sheetViews>
    <sheetView rightToLeft="1" topLeftCell="A10" zoomScale="85" zoomScaleNormal="85" workbookViewId="0">
      <selection activeCell="E45" sqref="E45"/>
    </sheetView>
  </sheetViews>
  <sheetFormatPr defaultRowHeight="14.25"/>
  <cols>
    <col min="1" max="1" width="14.75" style="1" bestFit="1" customWidth="1"/>
    <col min="4" max="4" width="9.875" bestFit="1" customWidth="1"/>
    <col min="5" max="5" width="21.375" bestFit="1" customWidth="1"/>
    <col min="6" max="6" width="10" bestFit="1" customWidth="1"/>
    <col min="8" max="8" width="13.25" bestFit="1" customWidth="1"/>
    <col min="9" max="9" width="12.75" bestFit="1" customWidth="1"/>
    <col min="10" max="10" width="13.875" customWidth="1"/>
    <col min="13" max="13" width="12.75" bestFit="1" customWidth="1"/>
  </cols>
  <sheetData>
    <row r="1" spans="1:14" ht="20.25" thickBot="1">
      <c r="A1" s="161" t="s">
        <v>21</v>
      </c>
      <c r="B1" s="161"/>
      <c r="E1" s="161" t="s">
        <v>22</v>
      </c>
      <c r="F1" s="161"/>
      <c r="I1" s="161" t="s">
        <v>30</v>
      </c>
      <c r="J1" s="161"/>
      <c r="M1" s="161" t="s">
        <v>29</v>
      </c>
      <c r="N1" s="161"/>
    </row>
    <row r="2" spans="1:14" ht="16.5" thickTop="1" thickBot="1">
      <c r="A2" s="3" t="s">
        <v>23</v>
      </c>
      <c r="B2" s="2" t="s">
        <v>1</v>
      </c>
      <c r="E2" s="3" t="s">
        <v>23</v>
      </c>
      <c r="F2" s="2" t="s">
        <v>1</v>
      </c>
      <c r="I2" s="3" t="s">
        <v>23</v>
      </c>
      <c r="J2" s="2" t="s">
        <v>1</v>
      </c>
      <c r="M2" s="3" t="s">
        <v>23</v>
      </c>
      <c r="N2" s="2" t="s">
        <v>1</v>
      </c>
    </row>
    <row r="3" spans="1:14">
      <c r="A3" s="35" t="s">
        <v>75</v>
      </c>
      <c r="B3" s="42">
        <v>386</v>
      </c>
      <c r="E3" t="s">
        <v>3</v>
      </c>
      <c r="F3" s="5">
        <v>2200</v>
      </c>
      <c r="I3" t="s">
        <v>103</v>
      </c>
      <c r="J3" s="48">
        <v>8000</v>
      </c>
      <c r="M3" t="s">
        <v>16</v>
      </c>
      <c r="N3" s="5"/>
    </row>
    <row r="4" spans="1:14">
      <c r="A4" s="35" t="s">
        <v>14</v>
      </c>
      <c r="B4" s="42">
        <v>280</v>
      </c>
      <c r="E4" t="s">
        <v>19</v>
      </c>
      <c r="F4">
        <v>10</v>
      </c>
      <c r="I4" t="s">
        <v>104</v>
      </c>
      <c r="J4" s="48">
        <v>8000</v>
      </c>
      <c r="M4" t="s">
        <v>43</v>
      </c>
      <c r="N4" s="5"/>
    </row>
    <row r="5" spans="1:14">
      <c r="A5" s="35" t="s">
        <v>28</v>
      </c>
      <c r="B5" s="42">
        <v>35</v>
      </c>
      <c r="E5" t="s">
        <v>4</v>
      </c>
      <c r="F5">
        <v>500</v>
      </c>
      <c r="I5" t="s">
        <v>15</v>
      </c>
      <c r="J5" s="48">
        <v>600</v>
      </c>
      <c r="M5" t="s">
        <v>44</v>
      </c>
      <c r="N5" s="5"/>
    </row>
    <row r="6" spans="1:14">
      <c r="A6" s="35" t="s">
        <v>86</v>
      </c>
      <c r="B6" s="42">
        <v>45</v>
      </c>
      <c r="E6" t="s">
        <v>73</v>
      </c>
      <c r="F6">
        <v>20</v>
      </c>
      <c r="I6" s="26" t="s">
        <v>26</v>
      </c>
      <c r="J6" s="48">
        <v>1500</v>
      </c>
      <c r="M6" t="s">
        <v>5</v>
      </c>
      <c r="N6" s="5"/>
    </row>
    <row r="7" spans="1:14">
      <c r="A7" s="35" t="s">
        <v>13</v>
      </c>
      <c r="B7" s="42">
        <v>275</v>
      </c>
      <c r="E7" t="s">
        <v>9</v>
      </c>
      <c r="F7">
        <v>25</v>
      </c>
      <c r="J7" s="5"/>
      <c r="M7" s="8" t="s">
        <v>50</v>
      </c>
      <c r="N7" s="5"/>
    </row>
    <row r="8" spans="1:14" ht="15">
      <c r="A8" s="35" t="s">
        <v>58</v>
      </c>
      <c r="B8" s="42">
        <v>600</v>
      </c>
      <c r="E8" t="s">
        <v>33</v>
      </c>
      <c r="F8">
        <v>700</v>
      </c>
      <c r="I8" s="4" t="s">
        <v>41</v>
      </c>
      <c r="J8" s="6">
        <f>SUM(J3:J6)</f>
        <v>18100</v>
      </c>
    </row>
    <row r="9" spans="1:14">
      <c r="A9" s="35" t="s">
        <v>105</v>
      </c>
      <c r="B9" s="42">
        <v>1300</v>
      </c>
      <c r="E9" t="s">
        <v>11</v>
      </c>
      <c r="F9">
        <v>550</v>
      </c>
      <c r="J9" s="5"/>
      <c r="N9" s="5"/>
    </row>
    <row r="10" spans="1:14">
      <c r="A10" s="35" t="s">
        <v>76</v>
      </c>
      <c r="B10" s="42">
        <v>71.400000000000006</v>
      </c>
      <c r="E10" t="s">
        <v>20</v>
      </c>
      <c r="F10">
        <v>100</v>
      </c>
    </row>
    <row r="11" spans="1:14" ht="15">
      <c r="A11" s="35" t="s">
        <v>107</v>
      </c>
      <c r="B11" s="42">
        <v>330</v>
      </c>
      <c r="E11" t="s">
        <v>32</v>
      </c>
      <c r="F11">
        <v>5</v>
      </c>
      <c r="I11" s="125" t="s">
        <v>87</v>
      </c>
      <c r="J11" s="125"/>
    </row>
    <row r="12" spans="1:14">
      <c r="A12" s="35" t="s">
        <v>27</v>
      </c>
      <c r="B12" s="42">
        <v>200</v>
      </c>
      <c r="E12" t="s">
        <v>35</v>
      </c>
      <c r="F12">
        <v>10</v>
      </c>
      <c r="I12" s="126">
        <f>J8</f>
        <v>18100</v>
      </c>
      <c r="J12" s="127">
        <f>B24+F30</f>
        <v>16607.400000000001</v>
      </c>
    </row>
    <row r="13" spans="1:14">
      <c r="A13" s="35" t="s">
        <v>108</v>
      </c>
      <c r="B13" s="42">
        <v>120</v>
      </c>
      <c r="E13" t="s">
        <v>8</v>
      </c>
      <c r="F13">
        <v>500</v>
      </c>
      <c r="I13" s="163">
        <f>I12-J12</f>
        <v>1492.5999999999985</v>
      </c>
      <c r="J13" s="164"/>
    </row>
    <row r="14" spans="1:14">
      <c r="A14" s="35" t="s">
        <v>109</v>
      </c>
      <c r="B14" s="42">
        <v>330</v>
      </c>
      <c r="E14" t="s">
        <v>36</v>
      </c>
      <c r="F14">
        <v>10</v>
      </c>
    </row>
    <row r="15" spans="1:14">
      <c r="A15" s="35" t="s">
        <v>90</v>
      </c>
      <c r="B15" s="42">
        <v>650</v>
      </c>
      <c r="E15" t="s">
        <v>45</v>
      </c>
      <c r="F15">
        <v>20</v>
      </c>
    </row>
    <row r="16" spans="1:14">
      <c r="A16" s="35" t="s">
        <v>24</v>
      </c>
      <c r="B16" s="42">
        <v>1965</v>
      </c>
      <c r="E16" t="s">
        <v>10</v>
      </c>
      <c r="F16">
        <v>100</v>
      </c>
    </row>
    <row r="17" spans="1:14">
      <c r="A17" s="35" t="s">
        <v>110</v>
      </c>
      <c r="B17" s="42">
        <v>95</v>
      </c>
      <c r="E17" t="s">
        <v>6</v>
      </c>
      <c r="F17">
        <v>300</v>
      </c>
    </row>
    <row r="18" spans="1:14">
      <c r="A18" s="35" t="s">
        <v>12</v>
      </c>
      <c r="B18" s="42">
        <v>220</v>
      </c>
      <c r="E18" t="s">
        <v>71</v>
      </c>
      <c r="F18">
        <v>15</v>
      </c>
    </row>
    <row r="19" spans="1:14" ht="15">
      <c r="A19" s="35" t="s">
        <v>25</v>
      </c>
      <c r="B19" s="42">
        <v>3600</v>
      </c>
      <c r="E19" t="s">
        <v>37</v>
      </c>
      <c r="F19">
        <v>50</v>
      </c>
      <c r="J19" s="162" t="s">
        <v>52</v>
      </c>
      <c r="K19" s="162"/>
      <c r="L19" s="162"/>
      <c r="M19" s="162"/>
      <c r="N19" s="162"/>
    </row>
    <row r="20" spans="1:14">
      <c r="A20" s="35"/>
      <c r="B20" s="42"/>
      <c r="E20" t="s">
        <v>5</v>
      </c>
      <c r="F20">
        <v>100</v>
      </c>
    </row>
    <row r="21" spans="1:14">
      <c r="A21" s="35"/>
      <c r="B21" s="42"/>
      <c r="E21" t="s">
        <v>7</v>
      </c>
      <c r="F21">
        <v>400</v>
      </c>
    </row>
    <row r="22" spans="1:14">
      <c r="A22" s="35"/>
      <c r="B22" s="42"/>
      <c r="E22" t="s">
        <v>34</v>
      </c>
      <c r="F22">
        <v>10</v>
      </c>
    </row>
    <row r="23" spans="1:14">
      <c r="A23" s="5"/>
      <c r="B23" s="5"/>
      <c r="C23" s="5"/>
      <c r="E23" t="s">
        <v>38</v>
      </c>
      <c r="F23">
        <v>20</v>
      </c>
    </row>
    <row r="24" spans="1:14" ht="15">
      <c r="A24" s="10" t="s">
        <v>31</v>
      </c>
      <c r="B24" s="11">
        <f>SUM(B3:B23)</f>
        <v>10502.4</v>
      </c>
      <c r="E24" t="s">
        <v>39</v>
      </c>
      <c r="F24">
        <v>10</v>
      </c>
    </row>
    <row r="25" spans="1:14">
      <c r="E25" t="s">
        <v>40</v>
      </c>
      <c r="F25">
        <v>100</v>
      </c>
    </row>
    <row r="26" spans="1:14" ht="15">
      <c r="E26" t="s">
        <v>74</v>
      </c>
      <c r="F26">
        <v>0</v>
      </c>
      <c r="J26" s="162" t="s">
        <v>59</v>
      </c>
      <c r="K26" s="162"/>
      <c r="L26" s="162"/>
      <c r="M26" s="162"/>
      <c r="N26" s="162"/>
    </row>
    <row r="27" spans="1:14" ht="15">
      <c r="E27" t="s">
        <v>51</v>
      </c>
      <c r="F27">
        <v>150</v>
      </c>
      <c r="J27" s="118" t="s">
        <v>78</v>
      </c>
      <c r="K27" s="118" t="s">
        <v>79</v>
      </c>
      <c r="L27" s="118" t="s">
        <v>80</v>
      </c>
      <c r="M27" s="118" t="s">
        <v>81</v>
      </c>
      <c r="N27" s="118" t="s">
        <v>83</v>
      </c>
    </row>
    <row r="28" spans="1:14">
      <c r="E28" t="s">
        <v>18</v>
      </c>
      <c r="F28">
        <v>100</v>
      </c>
      <c r="J28" t="s">
        <v>111</v>
      </c>
      <c r="K28" t="s">
        <v>88</v>
      </c>
      <c r="L28">
        <v>45</v>
      </c>
      <c r="M28">
        <v>12</v>
      </c>
      <c r="N28" t="s">
        <v>84</v>
      </c>
    </row>
    <row r="29" spans="1:14">
      <c r="E29" t="s">
        <v>17</v>
      </c>
      <c r="F29" s="5">
        <v>100</v>
      </c>
      <c r="J29" t="s">
        <v>82</v>
      </c>
      <c r="K29" t="s">
        <v>88</v>
      </c>
      <c r="L29">
        <v>275</v>
      </c>
      <c r="M29">
        <v>12</v>
      </c>
      <c r="N29" t="s">
        <v>84</v>
      </c>
    </row>
    <row r="30" spans="1:14" ht="15">
      <c r="E30" s="12" t="s">
        <v>31</v>
      </c>
      <c r="F30" s="11">
        <f>SUM(F3:F29)</f>
        <v>6105</v>
      </c>
      <c r="J30" t="s">
        <v>85</v>
      </c>
      <c r="K30" t="s">
        <v>88</v>
      </c>
      <c r="L30">
        <v>30</v>
      </c>
      <c r="M30">
        <v>12</v>
      </c>
      <c r="N30" t="s">
        <v>84</v>
      </c>
    </row>
    <row r="33" spans="1:10">
      <c r="E33" s="7"/>
      <c r="F33" s="7"/>
    </row>
    <row r="34" spans="1:10">
      <c r="E34" s="7"/>
      <c r="F34" s="7"/>
    </row>
    <row r="39" spans="1:10">
      <c r="J39" s="24"/>
    </row>
    <row r="40" spans="1:10">
      <c r="A40"/>
    </row>
    <row r="41" spans="1:10">
      <c r="A41"/>
    </row>
    <row r="42" spans="1:10">
      <c r="A42"/>
    </row>
    <row r="43" spans="1:10">
      <c r="A43"/>
    </row>
    <row r="44" spans="1:10">
      <c r="A44"/>
    </row>
    <row r="45" spans="1:10">
      <c r="A45"/>
    </row>
    <row r="46" spans="1:10">
      <c r="A46"/>
    </row>
    <row r="47" spans="1:10">
      <c r="A47"/>
    </row>
    <row r="48" spans="1:10">
      <c r="A48"/>
    </row>
    <row r="49" spans="1:1">
      <c r="A49"/>
    </row>
  </sheetData>
  <sortState ref="A3:B19">
    <sortCondition ref="A3"/>
  </sortState>
  <mergeCells count="7">
    <mergeCell ref="E1:F1"/>
    <mergeCell ref="A1:B1"/>
    <mergeCell ref="J19:N19"/>
    <mergeCell ref="J26:N26"/>
    <mergeCell ref="M1:N1"/>
    <mergeCell ref="I1:J1"/>
    <mergeCell ref="I13:J13"/>
  </mergeCells>
  <dataValidations count="2">
    <dataValidation type="whole" allowBlank="1" showInputMessage="1" showErrorMessage="1" errorTitle="שגיאה" error="יש לבחור אחוז בין 0 ל-100" promptTitle="אחוז חיסכון חודשי" prompt="יש להכניס את אחוז החיסכון השנתי מהשכר , במידה ואתם במינוס אנא השתמשו בטבלה שמתחת שתמליץ לכם על אחוז החיסכון הנדרש ,ככל המלצתי היא לחסוך לפחות כ-10% מהשכר" sqref="D40">
      <formula1>0</formula1>
      <formula2>100</formula2>
    </dataValidation>
    <dataValidation type="list" allowBlank="1" showErrorMessage="1" errorTitle="שגיאה" error="נא לבחור מהרשימה" sqref="D41">
      <formula1>"כן , לא"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14</vt:i4>
      </vt:variant>
    </vt:vector>
  </HeadingPairs>
  <TitlesOfParts>
    <vt:vector size="14" baseType="lpstr">
      <vt:lpstr>דו"ח סיכומים</vt:lpstr>
      <vt:lpstr>ינואר</vt:lpstr>
      <vt:lpstr>פברואר</vt:lpstr>
      <vt:lpstr>מרץ</vt:lpstr>
      <vt:lpstr>אפריל</vt:lpstr>
      <vt:lpstr>מאי</vt:lpstr>
      <vt:lpstr>יוני</vt:lpstr>
      <vt:lpstr>יולי</vt:lpstr>
      <vt:lpstr>אוגוסט</vt:lpstr>
      <vt:lpstr>ספטמבר</vt:lpstr>
      <vt:lpstr>אוקטובר</vt:lpstr>
      <vt:lpstr>נובמבר</vt:lpstr>
      <vt:lpstr>דצמבר</vt:lpstr>
      <vt:lpstr>תבנית צפי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DUDI</dc:creator>
  <cp:lastModifiedBy>orgal-8</cp:lastModifiedBy>
  <dcterms:created xsi:type="dcterms:W3CDTF">2017-05-07T18:15:22Z</dcterms:created>
  <dcterms:modified xsi:type="dcterms:W3CDTF">2019-12-22T13:33:15Z</dcterms:modified>
</cp:coreProperties>
</file>