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דוח מרכזי" sheetId="1" r:id="rId4"/>
    <sheet state="visible" name="הערים בישראל" sheetId="2" r:id="rId5"/>
    <sheet state="visible" name="ירושלים בשכונות" sheetId="3" r:id="rId6"/>
    <sheet state="visible" name="בני ברק" sheetId="4" r:id="rId7"/>
    <sheet state="visible" name="ביתר עלית" sheetId="5" r:id="rId8"/>
    <sheet state="visible" name="בית שמש" sheetId="6" r:id="rId9"/>
    <sheet state="visible" name="פינת ההודעות" sheetId="7" r:id="rId10"/>
    <sheet state="visible" name="סיכום לוח הבקרה" sheetId="8" r:id="rId11"/>
  </sheets>
  <externalReferences>
    <externalReference r:id="rId12"/>
  </externalReferences>
  <definedNames>
    <definedName hidden="1" localSheetId="0" name="_xlnm._FilterDatabase">'דוח מרכזי'!$A$3:$M$327</definedName>
    <definedName hidden="1" localSheetId="1" name="_xlnm._FilterDatabase">'הערים בישראל'!$B$4:$AA$267</definedName>
    <definedName hidden="1" localSheetId="2" name="_xlnm._FilterDatabase">'ירושלים בשכונות'!$C$3:$V$118</definedName>
    <definedName hidden="1" localSheetId="3" name="_xlnm._FilterDatabase">'בני ברק'!$C$3:$U$118</definedName>
    <definedName hidden="1" localSheetId="5" name="_xlnm._FilterDatabase">'בית שמש'!$C$3:$M$8</definedName>
    <definedName hidden="1" localSheetId="0" name="Z_3A500F8C_C136_45EE_AFF8_2A9462EB24AF_.wvu.FilterData">'דוח מרכזי'!$A$3:$L$328</definedName>
  </definedNames>
  <calcPr/>
  <customWorkbookViews>
    <customWorkbookView activeSheetId="0" maximized="1" tabRatio="600" windowHeight="0" windowWidth="0" guid="{3A500F8C-C136-45EE-AFF8-2A9462EB24AF}" name="מסנן 1"/>
  </customWorkbookViews>
  <extLst>
    <ext uri="GoogleSheetsCustomDataVersion1">
      <go:sheetsCustomData xmlns:go="http://customooxmlschemas.google.com/" r:id="rId13" roundtripDataSignature="AMtx7mj9Te5Wt/8VRIDPPbLsbkd8s5aceQ=="/>
    </ext>
  </extLst>
</workbook>
</file>

<file path=xl/sharedStrings.xml><?xml version="1.0" encoding="utf-8"?>
<sst xmlns="http://schemas.openxmlformats.org/spreadsheetml/2006/main" count="1633" uniqueCount="681">
  <si>
    <t>נתונים חדשים 7 ימים</t>
  </si>
  <si>
    <t>פרמטר 1</t>
  </si>
  <si>
    <t>פרמטר 2</t>
  </si>
  <si>
    <t>פרמטר 3</t>
  </si>
  <si>
    <t>מספור צבעי ערים</t>
  </si>
  <si>
    <t>נתונים היסטוריים</t>
  </si>
  <si>
    <t>היסטוריית ממוצע אחוז החיובי</t>
  </si>
  <si>
    <t>חרדי משוער</t>
  </si>
  <si>
    <t>ערבים מובהק בלבד</t>
  </si>
  <si>
    <t>כללי</t>
  </si>
  <si>
    <t>מס' מאומתים חדשים</t>
  </si>
  <si>
    <t>חרדים חדשים משוער</t>
  </si>
  <si>
    <t>מאומתים חדשים מהיום</t>
  </si>
  <si>
    <t>אחוז ביחס לתחלואה היומית</t>
  </si>
  <si>
    <t>מאומתים חדשים</t>
  </si>
  <si>
    <t>בדיקות חדשות</t>
  </si>
  <si>
    <t>שיעור חיובי בבדיקות</t>
  </si>
  <si>
    <t>תחלואה חדשה ל10,000 נפש</t>
  </si>
  <si>
    <t>מאומתים חדשים שבוע קודם</t>
  </si>
  <si>
    <t>שיעור חולים חדשים משבוע קודם יחס ל10000</t>
  </si>
  <si>
    <t>מקדם הדבקה שבועי</t>
  </si>
  <si>
    <t>ציון</t>
  </si>
  <si>
    <t>ציון ממוצע שבועי</t>
  </si>
  <si>
    <t>חדש!!!   חדש!!!   סיכומים של לוח הבקרה (דשבורד) של משרד הבריאות, מתעדכן כל יום מאתמול</t>
  </si>
  <si>
    <t>תאריך</t>
  </si>
  <si>
    <t>מקדם הדבקה יומי</t>
  </si>
  <si>
    <t>מצב חרדים פעילים</t>
  </si>
  <si>
    <t>חרדי מובהק</t>
  </si>
  <si>
    <t>כללי בארץ</t>
  </si>
  <si>
    <t>אלעד</t>
  </si>
  <si>
    <t>חדש!!!!!! חדש!!!!!!!         מידע על החיסונים בגליון'הערים בישראל'</t>
  </si>
  <si>
    <t>ערים חרדיות מובהקות</t>
  </si>
  <si>
    <t>חדשים</t>
  </si>
  <si>
    <t>פעילים</t>
  </si>
  <si>
    <t>יחס חדשים לכללי</t>
  </si>
  <si>
    <r>
      <t xml:space="preserve">כדי להעריך מהו הנתח החרדי בהדבקה היומית, ניתן לקחת את הסיכום של הערים החרדיות המובהקות באחוזים:                 </t>
    </r>
    <r>
      <rPr>
        <b/>
        <sz val="14.0"/>
      </rPr>
      <t>חדשים           פעילים</t>
    </r>
  </si>
  <si>
    <t>18 בינואר 2021 | 20:34</t>
  </si>
  <si>
    <t>אשדוד</t>
  </si>
  <si>
    <t>מספרים קבועים, משתנה בועדת ההיגוי</t>
  </si>
  <si>
    <t>17 בינואר 2021 | 21:30</t>
  </si>
  <si>
    <t>אשקלון</t>
  </si>
  <si>
    <t>לוגריתם</t>
  </si>
  <si>
    <t>מספר קבוע</t>
  </si>
  <si>
    <t>ביתר עילית</t>
  </si>
  <si>
    <t>16 בינואר 2021 | 20:58</t>
  </si>
  <si>
    <t>באר שבע</t>
  </si>
  <si>
    <t>בני ברק</t>
  </si>
  <si>
    <t>ולהוסיף את היחס שלהם בערים המעורבות לפי</t>
  </si>
  <si>
    <t>15 בינואר 2021 | 09:41</t>
  </si>
  <si>
    <t>בית שמש</t>
  </si>
  <si>
    <t>מודיעין עילית</t>
  </si>
  <si>
    <t>החשבון בטבלה כאן למטה. ס"ה:</t>
  </si>
  <si>
    <t>14 בינואר 2021 | 22:50</t>
  </si>
  <si>
    <t xml:space="preserve">עדכון אחרון: 18 בינואר 2021 | 20:34
</t>
  </si>
  <si>
    <t>עמנואל</t>
  </si>
  <si>
    <t>ולקבוע את הנתח ביחד:</t>
  </si>
  <si>
    <t>13 בינואר 2021 | 22:41</t>
  </si>
  <si>
    <t>קרית יערים</t>
  </si>
  <si>
    <t>12 בינואר 2021 | 21:56</t>
  </si>
  <si>
    <t>הרצליה</t>
  </si>
  <si>
    <t>רכסים</t>
  </si>
  <si>
    <t>פער חרדי לעומת הכללי, לקחת מזה חישוב לערים מעורבות</t>
  </si>
  <si>
    <t>11 בינואר 2021 | 21:42</t>
  </si>
  <si>
    <t>חדרה</t>
  </si>
  <si>
    <t>ס"ה חרדים מובהקים</t>
  </si>
  <si>
    <t>10 בינואר 2021 | 21:59</t>
  </si>
  <si>
    <t>חולון</t>
  </si>
  <si>
    <t>אחוז מתוך המאומתים</t>
  </si>
  <si>
    <t>מאומתים ביחס לאוכלוסיה:</t>
  </si>
  <si>
    <t>9 בינואר 2021 | 22:19</t>
  </si>
  <si>
    <t>חיפה</t>
  </si>
  <si>
    <t>כל הזכויות שמורות ל
פתרונות אקסל
5725225@gmail.com</t>
  </si>
  <si>
    <t>ערים מעורבות</t>
  </si>
  <si>
    <t>יחס אוכלוסיה</t>
  </si>
  <si>
    <t>ערך חרדי אוכלוסי לפי בחירות</t>
  </si>
  <si>
    <t>יחס מאומתים חדשים משוער</t>
  </si>
  <si>
    <t>יחס משוער לחולים פעילים</t>
  </si>
  <si>
    <t>יחס חרדי אוכלוסי משוער</t>
  </si>
  <si>
    <t>8 בינואר 2021 | 14:29</t>
  </si>
  <si>
    <t>טבריה</t>
  </si>
  <si>
    <t>7 בינואר 2021 | 20:11</t>
  </si>
  <si>
    <t>ירושלים</t>
  </si>
  <si>
    <t>אופקים</t>
  </si>
  <si>
    <t>6 בינואר 2021 | 17:01</t>
  </si>
  <si>
    <t>5 בינואר 2021 | 21:37</t>
  </si>
  <si>
    <t>4 בינואר 2021 | 23:25</t>
  </si>
  <si>
    <t>ערד</t>
  </si>
  <si>
    <t>בת ים</t>
  </si>
  <si>
    <t>3 בינואר 2021 | 20:55</t>
  </si>
  <si>
    <t>פתח תקווה</t>
  </si>
  <si>
    <t>גבעת זאב</t>
  </si>
  <si>
    <t>2 בינואר 2021 | 21:25</t>
  </si>
  <si>
    <t>צפת</t>
  </si>
  <si>
    <t>1 בינואר 2021 | 15:03</t>
  </si>
  <si>
    <t>קרית גת</t>
  </si>
  <si>
    <t>31 בדצמבר 2020 | 18:03</t>
  </si>
  <si>
    <t>קרית מלאכי</t>
  </si>
  <si>
    <t>30 בדצמבר 2020 | 17:59</t>
  </si>
  <si>
    <t>רחובות</t>
  </si>
  <si>
    <t>נתניה</t>
  </si>
  <si>
    <t>29 בדצמבר 2020 | 21:41</t>
  </si>
  <si>
    <t>28 בדצמבר 2020 | 22:41</t>
  </si>
  <si>
    <t>רמת גן</t>
  </si>
  <si>
    <t>27 בדצמבר 2020 | 20:46</t>
  </si>
  <si>
    <t>תל אביב - יפו</t>
  </si>
  <si>
    <t>26 בדצמבר 2020 | 22:10</t>
  </si>
  <si>
    <t>אבו ג'ווייעד (שבט)</t>
  </si>
  <si>
    <t>25 בדצמבר 2020 | 14:13</t>
  </si>
  <si>
    <t>אבו גוש</t>
  </si>
  <si>
    <t>ס"ה מעורב</t>
  </si>
  <si>
    <t>24 בדצמבר 2020 | 22:27</t>
  </si>
  <si>
    <t>אבו סנאן</t>
  </si>
  <si>
    <t>23 בדצמבר 2020 | 21:46</t>
  </si>
  <si>
    <t>אבו קורינאת (שבט)</t>
  </si>
  <si>
    <t>ס"ה ישובים ערבים מובהקים</t>
  </si>
  <si>
    <t>22 בדצמבר 2020 | 21:45</t>
  </si>
  <si>
    <t>אבו רובייעה (שבט)</t>
  </si>
  <si>
    <t>21 בדצמבר 2020 | 17:43</t>
  </si>
  <si>
    <t>אבו רוקייק (שבט)</t>
  </si>
  <si>
    <t>20 בדצמבר 2020 | 21:03</t>
  </si>
  <si>
    <t>אבו תלול</t>
  </si>
  <si>
    <t>19 בדצמבר 2020 | 21:42</t>
  </si>
  <si>
    <t>אבטין</t>
  </si>
  <si>
    <t>18 בדצמבר 2020 | 12:20</t>
  </si>
  <si>
    <t>אבן יהודה</t>
  </si>
  <si>
    <t>17 בדצמבר 2020 | 21:49</t>
  </si>
  <si>
    <t>אום אל-פחם</t>
  </si>
  <si>
    <t>16 בדצמבר 2020 | 22:11</t>
  </si>
  <si>
    <t>אום בטין</t>
  </si>
  <si>
    <t>15 בדצמבר 2020 | 10:33</t>
  </si>
  <si>
    <t>14 בדצמבר 2020 | 21:50</t>
  </si>
  <si>
    <t>אור יהודה</t>
  </si>
  <si>
    <t>13 בדצמבר 2020 | 21:55</t>
  </si>
  <si>
    <t>אור עקיבא</t>
  </si>
  <si>
    <t>12 בדצמבר 2020 | 21:49</t>
  </si>
  <si>
    <t>אורנית</t>
  </si>
  <si>
    <t>11 בדצמבר 2020 | 22:48</t>
  </si>
  <si>
    <t>אזור</t>
  </si>
  <si>
    <t>10 בדצמבר 2020 | 22:48</t>
  </si>
  <si>
    <t>אחוזת ברק</t>
  </si>
  <si>
    <t>9 בדצמבר 2020 | 22:46</t>
  </si>
  <si>
    <t>אטרש (שבט)</t>
  </si>
  <si>
    <t>8 בדצמבר 2020 | 21:38</t>
  </si>
  <si>
    <t>אילת</t>
  </si>
  <si>
    <t>7 בדצמבר 2020 | 21:38</t>
  </si>
  <si>
    <t>אכסאל</t>
  </si>
  <si>
    <t>6 בדצמבר 2020 | 21:38</t>
  </si>
  <si>
    <t>אל-בטוף</t>
  </si>
  <si>
    <t>5 בדצמבר 2020 | 21:35</t>
  </si>
  <si>
    <t>אל סייד</t>
  </si>
  <si>
    <t>3 בדצמבר 2020 | 20:59</t>
  </si>
  <si>
    <t>אל קסום</t>
  </si>
  <si>
    <t>2 בדצמבר 2020 | 18:26</t>
  </si>
  <si>
    <t>אלון שבות</t>
  </si>
  <si>
    <t>1 בדצמבר 2020 | 22:00</t>
  </si>
  <si>
    <t>אלונה</t>
  </si>
  <si>
    <t>30 בנובמבר 2020 | 21:39</t>
  </si>
  <si>
    <t>אליכין</t>
  </si>
  <si>
    <t>29 בנובמבר 2020 | 22:03</t>
  </si>
  <si>
    <t>אלעזר</t>
  </si>
  <si>
    <t>28 בנובמבר 2020 | 22:32</t>
  </si>
  <si>
    <t>אלפי מנשה</t>
  </si>
  <si>
    <t>26 בנובמבר 2020 | 22:12</t>
  </si>
  <si>
    <t>אלקנה</t>
  </si>
  <si>
    <t>25 בנובמבר 2020 | 22:32</t>
  </si>
  <si>
    <t>אעבלין</t>
  </si>
  <si>
    <t>24 בנובמבר 2020 | 21:55</t>
  </si>
  <si>
    <t>אעצם (שבט)</t>
  </si>
  <si>
    <t>23 בנובמבר 2020 | 21:31</t>
  </si>
  <si>
    <t>אפרת</t>
  </si>
  <si>
    <t>22 בנובמבר 2020 | 23:03</t>
  </si>
  <si>
    <t>אריאל</t>
  </si>
  <si>
    <t>21 בנובמבר 2020 | 20:59</t>
  </si>
  <si>
    <t>אשכול</t>
  </si>
  <si>
    <t>באקה אל-גרביה</t>
  </si>
  <si>
    <t>באר טוביה</t>
  </si>
  <si>
    <t>באר יעקב</t>
  </si>
  <si>
    <t>בדואי ללא שיוך רשות</t>
  </si>
  <si>
    <t>בוסתאן אל-מרג'</t>
  </si>
  <si>
    <t>בועיינה-נוג'ידאת</t>
  </si>
  <si>
    <t>13/11/20 חצי</t>
  </si>
  <si>
    <t>בוקעאתא</t>
  </si>
  <si>
    <t>ביר אל-מכסור</t>
  </si>
  <si>
    <t>ביר הדאג'</t>
  </si>
  <si>
    <t>בית אל</t>
  </si>
  <si>
    <t>בית אריה</t>
  </si>
  <si>
    <t>בית ג'ן</t>
  </si>
  <si>
    <t>בית דגן</t>
  </si>
  <si>
    <t>בית חשמונאי</t>
  </si>
  <si>
    <t>בית יצחק-שער חפר</t>
  </si>
  <si>
    <t>בית שאן</t>
  </si>
  <si>
    <t>בני עי"ש</t>
  </si>
  <si>
    <t>בני שמעון</t>
  </si>
  <si>
    <t>2/11/20 לפנות בוקר</t>
  </si>
  <si>
    <t>בנימינה-גבעת עדה</t>
  </si>
  <si>
    <t>בסמ"ה</t>
  </si>
  <si>
    <t>בסמת טבעון</t>
  </si>
  <si>
    <t>בענה</t>
  </si>
  <si>
    <t>ברכה</t>
  </si>
  <si>
    <t>ברנר</t>
  </si>
  <si>
    <t>בת חפר</t>
  </si>
  <si>
    <t>ג'דיידה-מכר</t>
  </si>
  <si>
    <t>ג'ולס</t>
  </si>
  <si>
    <t>ג'לג'וליה</t>
  </si>
  <si>
    <t>ג'סר א-זרקא</t>
  </si>
  <si>
    <t>ג'ש (גוש חלב)</t>
  </si>
  <si>
    <t>ג'ת</t>
  </si>
  <si>
    <t>גבע בנימין</t>
  </si>
  <si>
    <t>גבעת אבני</t>
  </si>
  <si>
    <t>16/10/20 חצי</t>
  </si>
  <si>
    <t>גבעת ברנר</t>
  </si>
  <si>
    <t>גבעת שמואל</t>
  </si>
  <si>
    <t>גבעתיים</t>
  </si>
  <si>
    <t>גדרה</t>
  </si>
  <si>
    <t>גדרות</t>
  </si>
  <si>
    <t>גולן</t>
  </si>
  <si>
    <t>9/10/20 חצי</t>
  </si>
  <si>
    <t>גוש עציון</t>
  </si>
  <si>
    <t>גזר</t>
  </si>
  <si>
    <t>גן יבנה</t>
  </si>
  <si>
    <t>גן נר</t>
  </si>
  <si>
    <t>גן רווה</t>
  </si>
  <si>
    <t>גני מודיעין</t>
  </si>
  <si>
    <t>2-3/10/20</t>
  </si>
  <si>
    <t>גני תקווה</t>
  </si>
  <si>
    <t>דאלית אל-כרמל</t>
  </si>
  <si>
    <t>דבוריה</t>
  </si>
  <si>
    <t>דייר אל-אסד</t>
  </si>
  <si>
    <t>דייר חנא</t>
  </si>
  <si>
    <t>דימונה</t>
  </si>
  <si>
    <t>דרום השרון</t>
  </si>
  <si>
    <t>הגלבוע</t>
  </si>
  <si>
    <t>הגליל העליון</t>
  </si>
  <si>
    <t>הגליל התחתון</t>
  </si>
  <si>
    <t>הוד השרון</t>
  </si>
  <si>
    <t>הוואשלה (שבט)</t>
  </si>
  <si>
    <t>הושעיה</t>
  </si>
  <si>
    <t>הערבה התיכונה</t>
  </si>
  <si>
    <t>הר אדר</t>
  </si>
  <si>
    <t>הר חברון</t>
  </si>
  <si>
    <t>זבולון</t>
  </si>
  <si>
    <t>זכרון יעקב</t>
  </si>
  <si>
    <t>זמר</t>
  </si>
  <si>
    <t>זרזיר</t>
  </si>
  <si>
    <t>חבל אילות</t>
  </si>
  <si>
    <t>חבל יבנה</t>
  </si>
  <si>
    <t>חבל מודיעין</t>
  </si>
  <si>
    <t>חוף אשקלון</t>
  </si>
  <si>
    <t>חוף הכרמל</t>
  </si>
  <si>
    <t>חוף השרון</t>
  </si>
  <si>
    <t>חורה</t>
  </si>
  <si>
    <t>חורפיש</t>
  </si>
  <si>
    <t>חצור הגלילית</t>
  </si>
  <si>
    <t>חריש</t>
  </si>
  <si>
    <t>חשמונאים</t>
  </si>
  <si>
    <t>טובא-זנגריה</t>
  </si>
  <si>
    <t>טורעאן</t>
  </si>
  <si>
    <t>טייבה</t>
  </si>
  <si>
    <t>טירה</t>
  </si>
  <si>
    <t>טירת כרמל</t>
  </si>
  <si>
    <t>טלמון</t>
  </si>
  <si>
    <t>טמרה</t>
  </si>
  <si>
    <t>יאנוח-ג'ת</t>
  </si>
  <si>
    <t>יבנאל</t>
  </si>
  <si>
    <t>יבנה</t>
  </si>
  <si>
    <t>יד בנימין</t>
  </si>
  <si>
    <t>יהוד</t>
  </si>
  <si>
    <t>יואב</t>
  </si>
  <si>
    <t>יפיע</t>
  </si>
  <si>
    <t>יקיר</t>
  </si>
  <si>
    <t>יקנעם עילית</t>
  </si>
  <si>
    <t>ירוחם</t>
  </si>
  <si>
    <t>ירכא</t>
  </si>
  <si>
    <t>כאבול</t>
  </si>
  <si>
    <t>כאוכב אבו אל-היג'א</t>
  </si>
  <si>
    <t>כוכב השחר</t>
  </si>
  <si>
    <t>כוכב יאיר</t>
  </si>
  <si>
    <t>כוכב יעקב</t>
  </si>
  <si>
    <t>כסיפה</t>
  </si>
  <si>
    <t>כסרא-סמיע</t>
  </si>
  <si>
    <t>כעביה-טבאש-חג'אג'רה</t>
  </si>
  <si>
    <t>כפר אדומים</t>
  </si>
  <si>
    <t>כפר ברא</t>
  </si>
  <si>
    <t>כפר האורנים</t>
  </si>
  <si>
    <t>כפר ורדים</t>
  </si>
  <si>
    <t>כפר חב"ד</t>
  </si>
  <si>
    <t>כפר יאסיף</t>
  </si>
  <si>
    <t>כפר יונה</t>
  </si>
  <si>
    <t>כפר כמא</t>
  </si>
  <si>
    <t>כפר כנא</t>
  </si>
  <si>
    <t>כפר מנדא</t>
  </si>
  <si>
    <t>כפר מצר</t>
  </si>
  <si>
    <t>כפר סבא</t>
  </si>
  <si>
    <t>כפר קאסם</t>
  </si>
  <si>
    <t>כפר קרע</t>
  </si>
  <si>
    <t>כפר תבור</t>
  </si>
  <si>
    <t>כרמיאל</t>
  </si>
  <si>
    <t>לא ידוע</t>
  </si>
  <si>
    <t>לב השרון</t>
  </si>
  <si>
    <t>להבים</t>
  </si>
  <si>
    <t>לוד</t>
  </si>
  <si>
    <t>לכיש</t>
  </si>
  <si>
    <t>לפיד</t>
  </si>
  <si>
    <t>לקיה</t>
  </si>
  <si>
    <t>מבוא חורון</t>
  </si>
  <si>
    <t>מבואות החרמון</t>
  </si>
  <si>
    <t>מבשרת ציון</t>
  </si>
  <si>
    <t>מג'ד אל-כרום</t>
  </si>
  <si>
    <t>מג'דל שמס</t>
  </si>
  <si>
    <t>מגאר</t>
  </si>
  <si>
    <t>מגדל העמק</t>
  </si>
  <si>
    <t>מגידו</t>
  </si>
  <si>
    <t>מודיעין-מכבים-רעות</t>
  </si>
  <si>
    <t>מוקייבלה</t>
  </si>
  <si>
    <t>מזכרת בתיה</t>
  </si>
  <si>
    <t>מזרעה</t>
  </si>
  <si>
    <t>מטה אשר</t>
  </si>
  <si>
    <t>מטה בנימין</t>
  </si>
  <si>
    <t>מטה יהודה</t>
  </si>
  <si>
    <t>מייסר</t>
  </si>
  <si>
    <t>מיתר</t>
  </si>
  <si>
    <t>מנשה</t>
  </si>
  <si>
    <t>מסעדה</t>
  </si>
  <si>
    <t>מסעודין אל-עזאזמה</t>
  </si>
  <si>
    <t>מעיליא</t>
  </si>
  <si>
    <t>מעלה אדומים</t>
  </si>
  <si>
    <t>מעלה יוסף</t>
  </si>
  <si>
    <t>מעלה עירון</t>
  </si>
  <si>
    <t>מעלות-תרשיחא</t>
  </si>
  <si>
    <t>מצפה יריחו</t>
  </si>
  <si>
    <t>מצפה רמון</t>
  </si>
  <si>
    <t>מרום הגליל</t>
  </si>
  <si>
    <t>מרחבים</t>
  </si>
  <si>
    <t>מרכז שפירא</t>
  </si>
  <si>
    <t>משגב</t>
  </si>
  <si>
    <t>משהד</t>
  </si>
  <si>
    <t>מתן</t>
  </si>
  <si>
    <t>נאעורה</t>
  </si>
  <si>
    <t>נהריה</t>
  </si>
  <si>
    <t>נווה דניאל</t>
  </si>
  <si>
    <t>נווה מדבר</t>
  </si>
  <si>
    <t>נוף איילון</t>
  </si>
  <si>
    <t>נוף הגליל</t>
  </si>
  <si>
    <t>נופית</t>
  </si>
  <si>
    <t>נוקדים</t>
  </si>
  <si>
    <t>נחל שורק</t>
  </si>
  <si>
    <t>נחף</t>
  </si>
  <si>
    <t>ניצן</t>
  </si>
  <si>
    <t>נס ציונה</t>
  </si>
  <si>
    <t>נצרת</t>
  </si>
  <si>
    <t>נשר</t>
  </si>
  <si>
    <t>נתיבות</t>
  </si>
  <si>
    <t>סאג'ור</t>
  </si>
  <si>
    <t>סביון</t>
  </si>
  <si>
    <t>סולם</t>
  </si>
  <si>
    <t>סח'נין</t>
  </si>
  <si>
    <t>סייד (שבט)</t>
  </si>
  <si>
    <t>סלמה</t>
  </si>
  <si>
    <t>ע'ג'ר</t>
  </si>
  <si>
    <t>עוזייר</t>
  </si>
  <si>
    <t>עומר</t>
  </si>
  <si>
    <t>עיילבון</t>
  </si>
  <si>
    <t>עילוט</t>
  </si>
  <si>
    <t>עין מאהל</t>
  </si>
  <si>
    <t>עין נקובא</t>
  </si>
  <si>
    <t>עין קנייא</t>
  </si>
  <si>
    <t>עכו</t>
  </si>
  <si>
    <t>עלי</t>
  </si>
  <si>
    <t>עלי זהב</t>
  </si>
  <si>
    <t>עמק הירדן</t>
  </si>
  <si>
    <t>עמק המעיינות</t>
  </si>
  <si>
    <t>עמק חפר</t>
  </si>
  <si>
    <t>עמק יזרעאל</t>
  </si>
  <si>
    <t>עספיא</t>
  </si>
  <si>
    <t>עפולה</t>
  </si>
  <si>
    <t>עפרה</t>
  </si>
  <si>
    <t>עץ אפרים</t>
  </si>
  <si>
    <t>עראבה</t>
  </si>
  <si>
    <t>ערבות הירדן</t>
  </si>
  <si>
    <t>ערערה</t>
  </si>
  <si>
    <t>ערערה-בנגב</t>
  </si>
  <si>
    <t>עתלית</t>
  </si>
  <si>
    <t>פדואל</t>
  </si>
  <si>
    <t>פוריידיס</t>
  </si>
  <si>
    <t>פסוטה</t>
  </si>
  <si>
    <t>פקיעין (בוקייעה)</t>
  </si>
  <si>
    <t>פרדס חנה-כרכור</t>
  </si>
  <si>
    <t>פרדסיה</t>
  </si>
  <si>
    <t>צופים</t>
  </si>
  <si>
    <t>צור הדסה</t>
  </si>
  <si>
    <t>צור יצחק</t>
  </si>
  <si>
    <t>צור משה</t>
  </si>
  <si>
    <t>קדומים</t>
  </si>
  <si>
    <t>קדימה-צורן</t>
  </si>
  <si>
    <t>קודייראת א-צאנע(שבט)</t>
  </si>
  <si>
    <t>קיסריה</t>
  </si>
  <si>
    <t>קלנסווה</t>
  </si>
  <si>
    <t>קצר א-סר</t>
  </si>
  <si>
    <t>קצרין</t>
  </si>
  <si>
    <t>קרית אונו</t>
  </si>
  <si>
    <t>קרית ארבע</t>
  </si>
  <si>
    <t>קרית אתא</t>
  </si>
  <si>
    <t>קרית ביאליק</t>
  </si>
  <si>
    <t>קרית טבעון</t>
  </si>
  <si>
    <t>קרית ים</t>
  </si>
  <si>
    <t>קרית מוצקין</t>
  </si>
  <si>
    <t>קרית עקרון</t>
  </si>
  <si>
    <t>קרית שמונה</t>
  </si>
  <si>
    <t>קרני שומרון</t>
  </si>
  <si>
    <t>ראמה</t>
  </si>
  <si>
    <t>ראש העין</t>
  </si>
  <si>
    <t>ראש פינה</t>
  </si>
  <si>
    <t>ראשון לציון</t>
  </si>
  <si>
    <t>רבבה</t>
  </si>
  <si>
    <t>רהט</t>
  </si>
  <si>
    <t>רומת הייב</t>
  </si>
  <si>
    <t>ריינה</t>
  </si>
  <si>
    <t>רמלה</t>
  </si>
  <si>
    <t>רמת השרון</t>
  </si>
  <si>
    <t>רמת ישי</t>
  </si>
  <si>
    <t>רמת נגב</t>
  </si>
  <si>
    <t>רעננה</t>
  </si>
  <si>
    <t>שבלי - אום אל-גנם</t>
  </si>
  <si>
    <t>שגב-שלום</t>
  </si>
  <si>
    <t>שדות דן</t>
  </si>
  <si>
    <t>שדות נגב</t>
  </si>
  <si>
    <t>שדרות</t>
  </si>
  <si>
    <t>שוהם</t>
  </si>
  <si>
    <t>שומרון</t>
  </si>
  <si>
    <t>שייח' דנון</t>
  </si>
  <si>
    <t>שילה</t>
  </si>
  <si>
    <t>שלומי</t>
  </si>
  <si>
    <t>שמשית</t>
  </si>
  <si>
    <t>שעב</t>
  </si>
  <si>
    <t>שער הנגב</t>
  </si>
  <si>
    <t>שערי תקווה</t>
  </si>
  <si>
    <t>שפיר</t>
  </si>
  <si>
    <t>שפרעם</t>
  </si>
  <si>
    <t>תל מונד</t>
  </si>
  <si>
    <t>תל שבע</t>
  </si>
  <si>
    <t>תפרח</t>
  </si>
  <si>
    <t>שימו לב! בגליון זה חישבנו לפי המאגר העירוני בלבד, ולא לפי המאגר השכונתי. הבדיקות עברו לפי כמות בדיקות ראשונות לזיהוי</t>
  </si>
  <si>
    <t>מעודכן לפי המאגר מתאריך</t>
  </si>
  <si>
    <t>עדכון קודם בתאריך</t>
  </si>
  <si>
    <t>פער נפטרים מעדכון הקודם</t>
  </si>
  <si>
    <t>מס' מאומתים יומיים שלופים מהמאגר בימי העדכון</t>
  </si>
  <si>
    <t>מאומתיים יומיים מעדכון קודם</t>
  </si>
  <si>
    <t>מאומתיים יומיים מעדכון 2 קודם</t>
  </si>
  <si>
    <t>מאושפזים חדשים</t>
  </si>
  <si>
    <t>מתחסנים חדשים</t>
  </si>
  <si>
    <t>הבדיקות במצטבר: הן לפי הנבדקים בלבד. כלומר אם נבדק בדק את עצמו פעמיים, כאן יופיע רק פעם אחת</t>
  </si>
  <si>
    <t>מס' נפשות</t>
  </si>
  <si>
    <t>מתחסנים</t>
  </si>
  <si>
    <t>חולים פעילים</t>
  </si>
  <si>
    <t>מאושפזים במצטבר</t>
  </si>
  <si>
    <t>נפטרים</t>
  </si>
  <si>
    <t>בדיקות מצטבר</t>
  </si>
  <si>
    <t>מאומתים במצטבר</t>
  </si>
  <si>
    <t>ס"ה</t>
  </si>
  <si>
    <t>ערבי</t>
  </si>
  <si>
    <t>ה  מ  ב  ט     ב  י  ח  ס     ל  כ  ל  ל     ה  מ  א  ו  מ  ת  י  ם</t>
  </si>
  <si>
    <t>ס"ה חולים פעילים</t>
  </si>
  <si>
    <t>ס"ה חולים מאושפזים</t>
  </si>
  <si>
    <t>ס"ה נפטרים</t>
  </si>
  <si>
    <t>ס"ה בדיקות</t>
  </si>
  <si>
    <t>ס"ה מאומתים מההתחלה</t>
  </si>
  <si>
    <t>מעורב</t>
  </si>
  <si>
    <t>חרדי</t>
  </si>
  <si>
    <t>ה  מ  ב  ט     ב  י  ח  ס     ל  כ  ל  ל     ה  א  ו  כ  ל  ו  ס  י  ה</t>
  </si>
  <si>
    <t>מ  ב  ט     פ  נ  י  ם    מ  י  ג  ז  ר  י</t>
  </si>
  <si>
    <t>ס"ה מאומתים השבוע</t>
  </si>
  <si>
    <t>מ  ב  ט     ש ב ו ע י  (ע ם   י י ח ס  ל ח ו ל י ם  ה ח ד ש י ם )</t>
  </si>
  <si>
    <t>ס"ה חולים חדשים</t>
  </si>
  <si>
    <t>אשפוזים חדשים</t>
  </si>
  <si>
    <t>נפטרים חדשים</t>
  </si>
  <si>
    <t>חיסונים חדשים</t>
  </si>
  <si>
    <t>חספין</t>
  </si>
  <si>
    <t>תקוע</t>
  </si>
  <si>
    <t xml:space="preserve">עדכון קודם בתאריך </t>
  </si>
  <si>
    <t>פער נפטרים מעדכון קודם</t>
  </si>
  <si>
    <t>יחס מאושפז פר מאומת</t>
  </si>
  <si>
    <t>מאומתים יומיים מעדכון קודם</t>
  </si>
  <si>
    <t>מאומתים יומיים מעדכון 2 קודם</t>
  </si>
  <si>
    <t>עיר</t>
  </si>
  <si>
    <t>מאושפזים</t>
  </si>
  <si>
    <t>שכונה</t>
  </si>
  <si>
    <t>ביתר עלית</t>
  </si>
  <si>
    <t>נווה יעקב</t>
  </si>
  <si>
    <t>פסגת זאב</t>
  </si>
  <si>
    <r>
      <rPr>
        <b/>
        <sz val="12.0"/>
      </rPr>
      <t>הסבר למאושפזים ולנפטרים:</t>
    </r>
    <r>
      <t xml:space="preserve"> המאגר מתחיל למנות רק מ-16- ומעלה. בשכונות שהיו שם פחות מ-16 נפטרים או מאושפזים במשך כל התקופה, לא ניתן לדעת כמה יש. מה שכן ניתן לגלות, זה לפי ימים. כי הם כותבים האם היה מקרה חדש באותו יום או לא. כך שלפחות יש לנו את המידע המינימלי הזה!</t>
    </r>
  </si>
  <si>
    <t>כפר עקב</t>
  </si>
  <si>
    <t>עטרות</t>
  </si>
  <si>
    <t>בית חנינא</t>
  </si>
  <si>
    <t>שעפת</t>
  </si>
  <si>
    <t>רמת שלמה</t>
  </si>
  <si>
    <t>רמות א'</t>
  </si>
  <si>
    <t>רמות פולין</t>
  </si>
  <si>
    <t>רמות ד'</t>
  </si>
  <si>
    <t>רמות ג'</t>
  </si>
  <si>
    <t>רמות ב'</t>
  </si>
  <si>
    <t>נפתוח</t>
  </si>
  <si>
    <t>הר חוצבים</t>
  </si>
  <si>
    <t>עזרת תורה</t>
  </si>
  <si>
    <t>שיכון חב"ד</t>
  </si>
  <si>
    <t>תל ארזה</t>
  </si>
  <si>
    <t>סנהדריה</t>
  </si>
  <si>
    <t>סנהדריה המורחבת</t>
  </si>
  <si>
    <t>רמת אשכול</t>
  </si>
  <si>
    <t>ארזי הבירה</t>
  </si>
  <si>
    <t>גבעה הצרפתית</t>
  </si>
  <si>
    <t>הר הצופים</t>
  </si>
  <si>
    <t>עיסוויה</t>
  </si>
  <si>
    <t>א-טור</t>
  </si>
  <si>
    <t>הר הזיתים</t>
  </si>
  <si>
    <t>ואדי אל ג'וז</t>
  </si>
  <si>
    <t>שיח' ג'ראח</t>
  </si>
  <si>
    <t>מסעודיה</t>
  </si>
  <si>
    <t>באב א זהרה</t>
  </si>
  <si>
    <t>הרובע המוסלמי</t>
  </si>
  <si>
    <t>הרובע היהודי</t>
  </si>
  <si>
    <t>הרובע הארמני</t>
  </si>
  <si>
    <t>הרובע הנוצרי</t>
  </si>
  <si>
    <t>ממילא</t>
  </si>
  <si>
    <t>מוסררה</t>
  </si>
  <si>
    <t>מאה שערים</t>
  </si>
  <si>
    <t>בית ישראל</t>
  </si>
  <si>
    <t>הבוכרים</t>
  </si>
  <si>
    <t>גאולה</t>
  </si>
  <si>
    <t>שנלר</t>
  </si>
  <si>
    <t>מקור ברוך</t>
  </si>
  <si>
    <t>מחנה יהודה</t>
  </si>
  <si>
    <t>אחווה</t>
  </si>
  <si>
    <t>זכרון משה</t>
  </si>
  <si>
    <t>מרכז העיר</t>
  </si>
  <si>
    <t>נחלת שבעה</t>
  </si>
  <si>
    <t>שערי חסד</t>
  </si>
  <si>
    <t>בריודא</t>
  </si>
  <si>
    <t>מזכרת משה</t>
  </si>
  <si>
    <t>זכרון יוסף</t>
  </si>
  <si>
    <t>נחלת ציון</t>
  </si>
  <si>
    <t>נחלאות</t>
  </si>
  <si>
    <t>וולפסון</t>
  </si>
  <si>
    <t>רחביה</t>
  </si>
  <si>
    <t>קרית שמואל</t>
  </si>
  <si>
    <t>בעלזא</t>
  </si>
  <si>
    <t>מטרסדורף</t>
  </si>
  <si>
    <t>רוממה</t>
  </si>
  <si>
    <t>ליפתא</t>
  </si>
  <si>
    <t>גבעת שאול</t>
  </si>
  <si>
    <t>מוצא</t>
  </si>
  <si>
    <t>הר נוף</t>
  </si>
  <si>
    <t>יפה נוף</t>
  </si>
  <si>
    <t>בית הכרם</t>
  </si>
  <si>
    <t>קרית משה</t>
  </si>
  <si>
    <t>קרית הממשלה</t>
  </si>
  <si>
    <t>נווה שאנן</t>
  </si>
  <si>
    <t>גבעת רם</t>
  </si>
  <si>
    <t>בית וגן</t>
  </si>
  <si>
    <t>רמת דניה</t>
  </si>
  <si>
    <t>רמת שרת</t>
  </si>
  <si>
    <t>הולילנד</t>
  </si>
  <si>
    <t>הר שלמון</t>
  </si>
  <si>
    <t>הר חרת</t>
  </si>
  <si>
    <t>עין כרם</t>
  </si>
  <si>
    <t>כפר שלמא</t>
  </si>
  <si>
    <t>קרית יובל</t>
  </si>
  <si>
    <t>עיר גנים</t>
  </si>
  <si>
    <t>קרית מנחם</t>
  </si>
  <si>
    <t>גבעת משואה</t>
  </si>
  <si>
    <t>רכס לבן</t>
  </si>
  <si>
    <t>מלחה</t>
  </si>
  <si>
    <t>גוננים</t>
  </si>
  <si>
    <t>פת</t>
  </si>
  <si>
    <t>גבעת מרדכי</t>
  </si>
  <si>
    <t>גבעת אורנים</t>
  </si>
  <si>
    <t>גבעת אורן</t>
  </si>
  <si>
    <t>עמק רפאים</t>
  </si>
  <si>
    <t>המושבה הגרמנית</t>
  </si>
  <si>
    <t>קוממיות</t>
  </si>
  <si>
    <t>ימק"א</t>
  </si>
  <si>
    <t>ימין משה</t>
  </si>
  <si>
    <t>תלפיות</t>
  </si>
  <si>
    <t>בקעה</t>
  </si>
  <si>
    <t>אלנבי</t>
  </si>
  <si>
    <t>רמות רחל</t>
  </si>
  <si>
    <t>מקור חיים</t>
  </si>
  <si>
    <t>מוריה</t>
  </si>
  <si>
    <t>עיר דוד</t>
  </si>
  <si>
    <t>אבו תור</t>
  </si>
  <si>
    <t>סילוואן</t>
  </si>
  <si>
    <t>ראס אל עמוד</t>
  </si>
  <si>
    <t>ארמון הנציב</t>
  </si>
  <si>
    <t>ג'בל מוכבר</t>
  </si>
  <si>
    <t>סוואחרה</t>
  </si>
  <si>
    <t>אום ליסון</t>
  </si>
  <si>
    <t>צור באהר</t>
  </si>
  <si>
    <t>אום טובא</t>
  </si>
  <si>
    <t>וולג'ה</t>
  </si>
  <si>
    <t>בית צפאפה</t>
  </si>
  <si>
    <t>גבעת המטוס</t>
  </si>
  <si>
    <t>הר חומה</t>
  </si>
  <si>
    <t>גילה</t>
  </si>
  <si>
    <t>ללא שם</t>
  </si>
  <si>
    <t xml:space="preserve">מעודכן לפי המאגר מתאריך </t>
  </si>
  <si>
    <t>גבעת רוקח</t>
  </si>
  <si>
    <t>דברי שיר</t>
  </si>
  <si>
    <t>הליגמן</t>
  </si>
  <si>
    <t>הר שלום</t>
  </si>
  <si>
    <t>ויזניץ</t>
  </si>
  <si>
    <t>זכרון מאיר</t>
  </si>
  <si>
    <t>יהודה הנשיא</t>
  </si>
  <si>
    <t>מערב העיר</t>
  </si>
  <si>
    <t>משכנות</t>
  </si>
  <si>
    <t>נאות יוסף</t>
  </si>
  <si>
    <t>פרדס כץ</t>
  </si>
  <si>
    <t>צעירי ישיבת פוניבז</t>
  </si>
  <si>
    <t>קרית הרצוג</t>
  </si>
  <si>
    <t>רמת אהרן</t>
  </si>
  <si>
    <t>רמת אלחנן</t>
  </si>
  <si>
    <t>שיכון ג</t>
  </si>
  <si>
    <t>שיכון ד</t>
  </si>
  <si>
    <t>שיכון ה</t>
  </si>
  <si>
    <t>שיכון ו</t>
  </si>
  <si>
    <t>שיכון חזו"א לדרמן</t>
  </si>
  <si>
    <t>שיכון סאטמר</t>
  </si>
  <si>
    <t>תעשיה</t>
  </si>
  <si>
    <t>תפארת נחמן</t>
  </si>
  <si>
    <t>מס' מאומתים יומיים שלופים מהמאגר</t>
  </si>
  <si>
    <t>האתרוג</t>
  </si>
  <si>
    <t>הערבה</t>
  </si>
  <si>
    <t>הדקל</t>
  </si>
  <si>
    <t>הדס</t>
  </si>
  <si>
    <t>הגפן</t>
  </si>
  <si>
    <t>משום מה, לא מופיעים הפעם במאגר את הנתונים על שם 'ללא שם'</t>
  </si>
  <si>
    <t>לגבי הנפטרים החדשים: ראיתי שבעדכון האחרון הם עדכנו שני חדשים שנפטרו, אחד בהגפן בתאריך 25/12/20 והשני באתרוג בתאריך 13/1/21</t>
  </si>
  <si>
    <t>נחלה</t>
  </si>
  <si>
    <t>רמה ב'</t>
  </si>
  <si>
    <t>רמה א'</t>
  </si>
  <si>
    <t>רמה ג'</t>
  </si>
  <si>
    <t>עוד לא הכנסנו את החילוני של בית שמש, חסר לנו עדיין מיפוי שכונות! אבל הס"ה מהשורה הוורודה, היא כן כוללת את כל בית שמש</t>
  </si>
  <si>
    <t>למשל, עכשיו בעדכון הנוכחי, יש נפטר אחד שהוא לא בשכונות החרדיות</t>
  </si>
  <si>
    <t>המאומתים היומיים כן מתייחסים רק לשכונות החרדיות, וגם שורת הסיכום שלהם מתייחסת רק לשכונות החרדיות</t>
  </si>
  <si>
    <t>שם</t>
  </si>
  <si>
    <t>הודעה</t>
  </si>
  <si>
    <t>י. ב</t>
  </si>
  <si>
    <t>יש טור חדש בפירוט לפי שכונות, סיכום נפטרים בין העדכון הנוכחי לבין העדכון הקודם (29-10 - 08-11).</t>
  </si>
  <si>
    <t>ביום זה בבוקר, יש עדכון למאומתים היומיים, ונמצא מצב שבו יש לערים מסויימות, מינוס חולים, כנראה מעדכוני מאגרים</t>
  </si>
  <si>
    <t>הופס! עלייה חרדית. בטח, יתחילו מחר כל הצעקות על 'העלייה החרדית המדאיגה'.</t>
  </si>
  <si>
    <t xml:space="preserve">האם בכוונה סופרים ביום ראשון רק שני עדכונים מתוך 3, כדי שאת העדכון השלישי יספרו ביחד עם יום שני? </t>
  </si>
  <si>
    <t>י.ב.</t>
  </si>
  <si>
    <t>נוסף טור לציון שבועי. הנלקח מממוצע ציוני הרמזור ל-7 הימים האחרונים</t>
  </si>
  <si>
    <t>הסיכום של היום מסכם גם את יום שבת וגם את של יום שישי</t>
  </si>
  <si>
    <t>לפי דוח מל"ל, בשבוע שעבר התחלואה במגזר הערבי הגיעה ל48.5% מהתחלואה היומית. ואם נשווה לפי הדוח שלנו, היום -שבמשוער שלנו הגיעו הערבים ל45% - באמת כבר אמור להיות בערך 60%</t>
  </si>
  <si>
    <t>מיום זה כבר מחושב הרמזור לפי התקנון החדש, שמ-7 נכנסים לאדום!</t>
  </si>
  <si>
    <t xml:space="preserve">ד </t>
  </si>
  <si>
    <t>מה אם עידכון עמודה 2 ???</t>
  </si>
  <si>
    <t>עודכן!!!</t>
  </si>
  <si>
    <t>משרד הבריאות שינה את התצוגה שלהם. והם לא מדווחים יותר על מאומתים, אלא ביחס שבועי, כרגע אני מחפש דרך איך לקבל מידע על המצב היומי יחס לעיר. מצטער!</t>
  </si>
  <si>
    <t>כרגע אני עובד על פיילוט ניסיוני, איך לשלוף את הנתונים מתוך טבלת הרמזים של משרד הבריאות. ולכן נא לקחת את זה כמידה משערת בלבד!</t>
  </si>
  <si>
    <t>בינתיים נראה שזה עובד די בסדר, אבל נצטרך לעקוב עוד כמה ימים, לראות האם הצלחנו להגיע לנוסחה המבוקשת</t>
  </si>
  <si>
    <t>יש תקלה במאגר. כל הנתונים ב10/12 זהים לחלוטין לנתונים של 09/12. פניתי למשרד הבריאות, לקבל מאגר מתוקן יותר.</t>
  </si>
  <si>
    <t>הרגע החזירו לי ממשרד הבריאות, שהעלו קובץ חדש מתוקן יותר</t>
  </si>
  <si>
    <t>יצא היום מאגר ממשרד הבריאות, אבל יש שם משהו לא תקין. לכן לא עדכנתי את ה'מצטברים'</t>
  </si>
  <si>
    <t>מ.פ.</t>
  </si>
  <si>
    <t>מה קרה עם תל אביב יפו זה נראה שנשמטו המספרים של שבוע קודם?</t>
  </si>
  <si>
    <t>הבעיה אותרה, וטופלה! תודה על העירנות</t>
  </si>
  <si>
    <t>בדיקות</t>
  </si>
  <si>
    <t>מאומתים</t>
  </si>
  <si>
    <t>מצב אשפוז</t>
  </si>
  <si>
    <t>אחוז חיובי</t>
  </si>
  <si>
    <t>מצטבר מאומתים</t>
  </si>
  <si>
    <t>(פער בין המאומתים)</t>
  </si>
  <si>
    <t>ס"ה פעילים חדשים</t>
  </si>
  <si>
    <t>פער למחלימים</t>
  </si>
  <si>
    <t>בית</t>
  </si>
  <si>
    <t>מלון</t>
  </si>
  <si>
    <t>קריטי</t>
  </si>
  <si>
    <t>מונשמים</t>
  </si>
  <si>
    <t>קשה</t>
  </si>
  <si>
    <t>בינוני - קל</t>
  </si>
  <si>
    <t>מצטבר נפטרים</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</si>
</sst>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0.0"/>
    <numFmt numFmtId="165" formatCode="#,##0.0"/>
    <numFmt numFmtId="166" formatCode="0.00000000000000%"/>
    <numFmt numFmtId="167" formatCode="d/m/yy"/>
    <numFmt numFmtId="168" formatCode="dd/mm/yy"/>
    <numFmt numFmtId="169" formatCode="dd&quot;/&quot;mm"/>
    <numFmt numFmtId="170" formatCode="d/m/yyyy"/>
    <numFmt numFmtId="171" formatCode="dd/mm/yyyy"/>
    <numFmt numFmtId="172" formatCode="d/m"/>
  </numFmts>
  <fonts count="51">
    <font>
      <sz val="11.0"/>
      <color rgb="FF000000"/>
      <name val="Arial"/>
    </font>
    <font>
      <sz val="11.0"/>
      <color rgb="FF000000"/>
      <name val="Calibri"/>
    </font>
    <font>
      <b/>
      <sz val="13.0"/>
      <color rgb="FF000000"/>
      <name val="Calibri"/>
    </font>
    <font/>
    <font>
      <sz val="15.0"/>
      <color rgb="FF000000"/>
      <name val="Calibri"/>
    </font>
    <font>
      <sz val="18.0"/>
      <color rgb="FF000000"/>
      <name val="Calibri"/>
    </font>
    <font>
      <b/>
      <sz val="16.0"/>
      <color rgb="FF000000"/>
      <name val="Arial"/>
    </font>
    <font>
      <b/>
      <sz val="11.0"/>
      <color rgb="FF000000"/>
      <name val="Arial"/>
    </font>
    <font>
      <color rgb="FFFFFFFF"/>
      <name val="Calibri"/>
    </font>
    <font>
      <b/>
      <sz val="12.0"/>
      <color rgb="FF000000"/>
      <name val="Calibri"/>
    </font>
    <font>
      <b/>
      <sz val="11.0"/>
      <color rgb="FF000000"/>
      <name val="Calibri"/>
    </font>
    <font>
      <b/>
      <color rgb="FF000000"/>
      <name val="Calibri"/>
    </font>
    <font>
      <b/>
      <sz val="9.0"/>
      <color rgb="FF000000"/>
      <name val="Calibri"/>
    </font>
    <font>
      <b/>
      <sz val="15.0"/>
      <color rgb="FF000000"/>
      <name val="Calibri"/>
    </font>
    <font>
      <sz val="15.0"/>
      <color rgb="FFFFFFFF"/>
      <name val="Calibri"/>
    </font>
    <font>
      <sz val="15.0"/>
      <color rgb="FF000000"/>
      <name val="Inconsolata"/>
    </font>
    <font>
      <b/>
      <sz val="14.0"/>
      <color rgb="FF000000"/>
      <name val="Arial"/>
    </font>
    <font>
      <b/>
      <sz val="14.0"/>
      <color rgb="FF000000"/>
      <name val="Calibri"/>
    </font>
    <font>
      <sz val="9.0"/>
      <color rgb="FF000000"/>
      <name val="Calibri"/>
    </font>
    <font>
      <sz val="16.0"/>
      <color rgb="FF000000"/>
      <name val="Calibri"/>
    </font>
    <font>
      <color rgb="FF000000"/>
      <name val="Calibri"/>
    </font>
    <font>
      <sz val="15.0"/>
      <color rgb="FFFF0000"/>
      <name val="Calibri"/>
    </font>
    <font>
      <b/>
      <sz val="13.0"/>
      <color rgb="FF1F497D"/>
      <name val="Arial"/>
    </font>
    <font>
      <b/>
      <sz val="9.0"/>
      <color rgb="FF1F497D"/>
      <name val="Arial"/>
    </font>
    <font>
      <sz val="9.0"/>
      <color rgb="FF000000"/>
      <name val="Arial"/>
    </font>
    <font>
      <sz val="11.0"/>
      <color rgb="FF000000"/>
      <name val="Inconsolata"/>
    </font>
    <font>
      <sz val="8.0"/>
      <color rgb="FF000000"/>
      <name val="Calibri"/>
    </font>
    <font>
      <sz val="17.0"/>
      <color rgb="FF24343F"/>
      <name val="Arial"/>
    </font>
    <font>
      <sz val="11.0"/>
      <color rgb="FFFFFFFF"/>
      <name val="Calibri"/>
    </font>
    <font>
      <b/>
      <sz val="18.0"/>
      <color rgb="FFFF0000"/>
      <name val="Arial"/>
    </font>
    <font>
      <color rgb="FF000000"/>
      <name val="Arial"/>
    </font>
    <font>
      <b/>
      <sz val="11.0"/>
      <color rgb="FFFFFFFF"/>
      <name val="Arial"/>
    </font>
    <font>
      <b/>
      <sz val="13.0"/>
      <color rgb="FFE46D0A"/>
      <name val="Arial"/>
    </font>
    <font>
      <b/>
      <sz val="12.0"/>
      <color rgb="FFE46D0A"/>
      <name val="Arial"/>
    </font>
    <font>
      <b/>
      <color rgb="FFE46D0A"/>
      <name val="Arial"/>
    </font>
    <font>
      <sz val="24.0"/>
      <color rgb="FFFF0000"/>
      <name val="Calibri"/>
    </font>
    <font>
      <b/>
      <sz val="11.0"/>
      <color rgb="FFE46D0A"/>
      <name val="Arial"/>
    </font>
    <font>
      <sz val="11.0"/>
      <color rgb="FF666666"/>
      <name val="Calibri"/>
    </font>
    <font>
      <color theme="1"/>
      <name val="Calibri"/>
    </font>
    <font>
      <sz val="10.0"/>
      <color rgb="FF000000"/>
      <name val="Calibri"/>
    </font>
    <font>
      <sz val="10.0"/>
      <color theme="1"/>
      <name val="Calibri"/>
    </font>
    <font>
      <b/>
      <color theme="1"/>
      <name val="Calibri"/>
    </font>
    <font>
      <b/>
      <sz val="10.0"/>
      <color rgb="FF000000"/>
      <name val="Arial"/>
    </font>
    <font>
      <b/>
      <sz val="11.0"/>
      <color rgb="FFFF0000"/>
      <name val="Arial"/>
    </font>
    <font>
      <sz val="11.0"/>
      <color rgb="FF1155CC"/>
      <name val="Inconsolata"/>
    </font>
    <font>
      <b/>
      <sz val="13.0"/>
      <color theme="1"/>
      <name val="Calibri"/>
    </font>
    <font>
      <b/>
      <sz val="12.0"/>
      <color theme="1"/>
      <name val="Calibri"/>
    </font>
    <font>
      <sz val="11.0"/>
      <color theme="1"/>
      <name val="Calibri"/>
    </font>
    <font>
      <sz val="11.0"/>
      <color theme="1"/>
      <name val="Arial"/>
    </font>
    <font>
      <sz val="14.0"/>
      <color rgb="FF000000"/>
      <name val="Calibri"/>
    </font>
    <font>
      <b/>
      <sz val="10.0"/>
      <color rgb="FF000000"/>
      <name val="Calibri"/>
    </font>
  </fonts>
  <fills count="22">
    <fill>
      <patternFill patternType="none"/>
    </fill>
    <fill>
      <patternFill patternType="lightGray"/>
    </fill>
    <fill>
      <patternFill patternType="solid">
        <fgColor rgb="FFCFE2F3"/>
        <bgColor rgb="FFCFE2F3"/>
      </patternFill>
    </fill>
    <fill>
      <patternFill patternType="solid">
        <fgColor rgb="FFD5A6BD"/>
        <bgColor rgb="FFD5A6BD"/>
      </patternFill>
    </fill>
    <fill>
      <patternFill patternType="solid">
        <fgColor rgb="FFFFF2CC"/>
        <bgColor rgb="FFFFF2CC"/>
      </patternFill>
    </fill>
    <fill>
      <patternFill patternType="solid">
        <fgColor rgb="FFFFFFFF"/>
        <bgColor rgb="FFFFFFFF"/>
      </patternFill>
    </fill>
    <fill>
      <patternFill patternType="solid">
        <fgColor rgb="FFFF0000"/>
        <bgColor rgb="FFFF0000"/>
      </patternFill>
    </fill>
    <fill>
      <patternFill patternType="solid">
        <fgColor rgb="FFFF9900"/>
        <bgColor rgb="FFFF9900"/>
      </patternFill>
    </fill>
    <fill>
      <patternFill patternType="solid">
        <fgColor rgb="FFFFFF00"/>
        <bgColor rgb="FFFFFF00"/>
      </patternFill>
    </fill>
    <fill>
      <patternFill patternType="solid">
        <fgColor rgb="FF00FF00"/>
        <bgColor rgb="FF00FF00"/>
      </patternFill>
    </fill>
    <fill>
      <patternFill patternType="solid">
        <fgColor rgb="FFEFEFEF"/>
        <bgColor rgb="FFEFEFEF"/>
      </patternFill>
    </fill>
    <fill>
      <patternFill patternType="solid">
        <fgColor rgb="FFBDBDBD"/>
        <bgColor rgb="FFBDBDBD"/>
      </patternFill>
    </fill>
    <fill>
      <patternFill patternType="solid">
        <fgColor rgb="FFC9DAF8"/>
        <bgColor rgb="FFC9DAF8"/>
      </patternFill>
    </fill>
    <fill>
      <patternFill patternType="solid">
        <fgColor rgb="FFEAD1DC"/>
        <bgColor rgb="FFEAD1DC"/>
      </patternFill>
    </fill>
    <fill>
      <patternFill patternType="solid">
        <fgColor rgb="FFFCE5CD"/>
        <bgColor rgb="FFFCE5CD"/>
      </patternFill>
    </fill>
    <fill>
      <patternFill patternType="solid">
        <fgColor rgb="FFF3F3F3"/>
        <bgColor rgb="FFF3F3F3"/>
      </patternFill>
    </fill>
    <fill>
      <patternFill patternType="solid">
        <fgColor rgb="FFEEECE1"/>
        <bgColor rgb="FFEEECE1"/>
      </patternFill>
    </fill>
    <fill>
      <patternFill patternType="solid">
        <fgColor rgb="FFB6DDE8"/>
        <bgColor rgb="FFB6DDE8"/>
      </patternFill>
    </fill>
    <fill>
      <patternFill patternType="solid">
        <fgColor rgb="FFFCD5B4"/>
        <bgColor rgb="FFFCD5B4"/>
      </patternFill>
    </fill>
    <fill>
      <patternFill patternType="solid">
        <fgColor rgb="FFCCC0DA"/>
        <bgColor rgb="FFCCC0DA"/>
      </patternFill>
    </fill>
    <fill>
      <patternFill patternType="solid">
        <fgColor rgb="FFFF00FF"/>
        <bgColor rgb="FFFF00FF"/>
      </patternFill>
    </fill>
    <fill>
      <patternFill patternType="solid">
        <fgColor rgb="FFE6B8AF"/>
        <bgColor rgb="FFE6B8AF"/>
      </patternFill>
    </fill>
  </fills>
  <borders count="96">
    <border/>
    <border>
      <left style="thick">
        <color rgb="FF000000"/>
      </left>
    </border>
    <border>
      <left style="thick">
        <color rgb="FF000000"/>
      </left>
      <right style="thick">
        <color rgb="FF000000"/>
      </right>
    </border>
    <border>
      <left style="thick">
        <color rgb="FF000000"/>
      </left>
      <bottom style="thin">
        <color rgb="FF938953"/>
      </bottom>
    </border>
    <border>
      <right style="thick">
        <color rgb="FF000000"/>
      </right>
      <bottom style="thin">
        <color rgb="FF938953"/>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BF9000"/>
      </left>
      <top style="double">
        <color rgb="FFBF9000"/>
      </top>
    </border>
    <border>
      <right style="double">
        <color rgb="FFBF9000"/>
      </right>
      <top style="double">
        <color rgb="FFBF9000"/>
      </top>
    </border>
    <border>
      <top style="thin">
        <color rgb="FF938953"/>
      </top>
    </border>
    <border>
      <left style="thick">
        <color rgb="FF000000"/>
      </left>
      <top style="thin">
        <color rgb="FF938953"/>
      </top>
    </border>
    <border>
      <left style="double">
        <color rgb="FFBF9000"/>
      </left>
    </border>
    <border>
      <right style="double">
        <color rgb="FFBF9000"/>
      </right>
    </border>
    <border>
      <bottom style="thin">
        <color rgb="FF938953"/>
      </bottom>
    </border>
    <border>
      <left style="thick">
        <color rgb="FF000000"/>
      </left>
      <right style="thick">
        <color rgb="FF000000"/>
      </right>
      <top style="thin">
        <color rgb="FF938953"/>
      </top>
    </border>
    <border>
      <left style="medium">
        <color rgb="FF000000"/>
      </left>
      <right style="medium">
        <color rgb="FF000000"/>
      </right>
      <top style="medium">
        <color rgb="FF000000"/>
      </top>
    </border>
    <border>
      <left style="double">
        <color rgb="FF000000"/>
      </left>
      <bottom style="double">
        <color rgb="FF000000"/>
      </bottom>
    </border>
    <border>
      <bottom style="double">
        <color rgb="FF000000"/>
      </bottom>
    </border>
    <border>
      <left style="thin">
        <color rgb="FFFF0000"/>
      </left>
      <top style="thin">
        <color rgb="FFFF0000"/>
      </top>
      <bottom style="thin">
        <color rgb="FFFF0000"/>
      </bottom>
    </border>
    <border>
      <top style="thin">
        <color rgb="FFFF0000"/>
      </top>
      <bottom style="thin">
        <color rgb="FFFF0000"/>
      </bottom>
    </border>
    <border>
      <left style="thin">
        <color rgb="FF000000"/>
      </left>
      <right style="thin">
        <color rgb="FF000000"/>
      </right>
    </border>
    <border>
      <right style="thin">
        <color rgb="FF000000"/>
      </right>
    </border>
    <border>
      <left style="thin">
        <color rgb="FF000000"/>
      </left>
    </border>
    <border>
      <left style="double">
        <color rgb="FF6D9EEB"/>
      </left>
      <top style="double">
        <color rgb="FF6D9EEB"/>
      </top>
      <bottom style="thin">
        <color rgb="FF6D9EEB"/>
      </bottom>
    </border>
    <border>
      <top style="double">
        <color rgb="FF6D9EEB"/>
      </top>
      <bottom style="thin">
        <color rgb="FF6D9EEB"/>
      </bottom>
    </border>
    <border>
      <right style="double">
        <color rgb="FF6D9EEB"/>
      </right>
      <top style="double">
        <color rgb="FF6D9EEB"/>
      </top>
      <bottom style="thin">
        <color rgb="FF6D9EEB"/>
      </bottom>
    </border>
    <border>
      <top style="thin">
        <color rgb="FF000000"/>
      </top>
    </border>
    <border>
      <left style="double">
        <color rgb="FF6D9EEB"/>
      </left>
    </border>
    <border>
      <right style="double">
        <color rgb="FF6D9EEB"/>
      </right>
    </border>
    <border>
      <left style="medium">
        <color rgb="FF000000"/>
      </left>
      <right style="thin">
        <color rgb="FF938953"/>
      </right>
      <top style="medium">
        <color rgb="FF000000"/>
      </top>
    </border>
    <border>
      <left style="thin">
        <color rgb="FF938953"/>
      </left>
      <right style="medium">
        <color rgb="FF000000"/>
      </right>
      <top style="medium">
        <color rgb="FF000000"/>
      </top>
    </border>
    <border>
      <left style="medium">
        <color rgb="FF000000"/>
      </left>
      <right style="thin">
        <color rgb="FF938953"/>
      </right>
      <bottom style="medium">
        <color rgb="FF000000"/>
      </bottom>
    </border>
    <border>
      <left style="thin">
        <color rgb="FF938953"/>
      </left>
      <right style="medium">
        <color rgb="FF000000"/>
      </right>
      <bottom style="medium">
        <color rgb="FF000000"/>
      </bottom>
    </border>
    <border>
      <right style="double">
        <color rgb="FF000000"/>
      </right>
    </border>
    <border>
      <right style="thin">
        <color rgb="FF000000"/>
      </right>
      <top style="thin">
        <color rgb="FF000000"/>
      </top>
    </border>
    <border>
      <right style="double">
        <color rgb="FF000000"/>
      </right>
      <bottom style="double">
        <color rgb="FF000000"/>
      </bottom>
    </border>
    <border>
      <left style="double">
        <color rgb="FF6D9EEB"/>
      </left>
      <top style="thin">
        <color rgb="FF6D9EEB"/>
      </top>
      <bottom style="thin">
        <color rgb="FF6D9EEB"/>
      </bottom>
    </border>
    <border>
      <top style="thin">
        <color rgb="FF6D9EEB"/>
      </top>
      <bottom style="thin">
        <color rgb="FF6D9EEB"/>
      </bottom>
    </border>
    <border>
      <right style="double">
        <color rgb="FF6D9EEB"/>
      </right>
      <top style="thin">
        <color rgb="FF6D9EEB"/>
      </top>
      <bottom style="thin">
        <color rgb="FF6D9EEB"/>
      </bottom>
    </border>
    <border>
      <bottom style="thin">
        <color rgb="FF000000"/>
      </bottom>
    </border>
    <border>
      <right style="thin">
        <color rgb="FF000000"/>
      </right>
      <bottom style="thin">
        <color rgb="FF000000"/>
      </bottom>
    </border>
    <border>
      <left style="double">
        <color rgb="FFE69138"/>
      </left>
      <top style="double">
        <color rgb="FFE69138"/>
      </top>
    </border>
    <border>
      <top style="double">
        <color rgb="FFE69138"/>
      </top>
    </border>
    <border>
      <right style="double">
        <color rgb="FFE69138"/>
      </right>
      <top style="double">
        <color rgb="FFE69138"/>
      </top>
    </border>
    <border>
      <left style="double">
        <color rgb="FFE69138"/>
      </left>
      <bottom style="thin">
        <color rgb="FFE69138"/>
      </bottom>
    </border>
    <border>
      <bottom style="thin">
        <color rgb="FFE69138"/>
      </bottom>
    </border>
    <border>
      <right style="double">
        <color rgb="FFE69138"/>
      </right>
      <bottom style="thin">
        <color rgb="FFE69138"/>
      </bottom>
    </border>
    <border>
      <left style="double">
        <color rgb="FFE69138"/>
      </left>
    </border>
    <border>
      <right style="double">
        <color rgb="FFE69138"/>
      </right>
    </border>
    <border>
      <left style="double">
        <color rgb="FFE69138"/>
      </left>
      <top style="thin">
        <color rgb="FFE69138"/>
      </top>
      <bottom style="thin">
        <color rgb="FFE69138"/>
      </bottom>
    </border>
    <border>
      <top style="thin">
        <color rgb="FFE69138"/>
      </top>
      <bottom style="thin">
        <color rgb="FFE69138"/>
      </bottom>
    </border>
    <border>
      <right style="double">
        <color rgb="FFE69138"/>
      </right>
      <top style="thin">
        <color rgb="FFE69138"/>
      </top>
      <bottom style="thin">
        <color rgb="FFE69138"/>
      </bottom>
    </border>
    <border>
      <bottom style="double">
        <color rgb="FFE69138"/>
      </bottom>
    </border>
    <border>
      <right style="double">
        <color rgb="FFE69138"/>
      </right>
      <bottom style="double">
        <color rgb="FFE69138"/>
      </bottom>
    </border>
    <border>
      <left style="double">
        <color rgb="FF674EA7"/>
      </left>
      <top style="double">
        <color rgb="FF674EA7"/>
      </top>
    </border>
    <border>
      <top style="double">
        <color rgb="FF674EA7"/>
      </top>
    </border>
    <border>
      <right style="double">
        <color rgb="FF674EA7"/>
      </right>
      <top style="double">
        <color rgb="FF674EA7"/>
      </top>
    </border>
    <border>
      <left style="double">
        <color rgb="FF674EA7"/>
      </left>
      <bottom style="double">
        <color rgb="FF674EA7"/>
      </bottom>
    </border>
    <border>
      <bottom style="double">
        <color rgb="FF674EA7"/>
      </bottom>
    </border>
    <border>
      <right style="double">
        <color rgb="FF674EA7"/>
      </right>
      <bottom style="double">
        <color rgb="FF674EA7"/>
      </bottom>
    </border>
    <border>
      <left style="double">
        <color rgb="FF000000"/>
      </left>
    </border>
    <border>
      <left style="double">
        <color rgb="FFF6B26B"/>
      </left>
      <top style="double">
        <color rgb="FFF6B26B"/>
      </top>
    </border>
    <border>
      <top style="double">
        <color rgb="FFF6B26B"/>
      </top>
    </border>
    <border>
      <right style="double">
        <color rgb="FFF6B26B"/>
      </right>
      <top style="double">
        <color rgb="FFF6B26B"/>
      </top>
    </border>
    <border>
      <left style="double">
        <color rgb="FFF6B26B"/>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double">
        <color rgb="FFF6B26B"/>
      </right>
      <top style="thin">
        <color rgb="FF000000"/>
      </top>
      <bottom style="thin">
        <color rgb="FF000000"/>
      </bottom>
    </border>
    <border>
      <left style="double">
        <color rgb="FFF6B26B"/>
      </left>
    </border>
    <border>
      <right style="double">
        <color rgb="FFF6B26B"/>
      </right>
    </border>
    <border>
      <left style="double">
        <color rgb="FFF6B26B"/>
      </left>
      <bottom style="double">
        <color rgb="FFF6B26B"/>
      </bottom>
    </border>
    <border>
      <bottom style="double">
        <color rgb="FFF6B26B"/>
      </bottom>
    </border>
    <border>
      <right style="thin">
        <color rgb="FF000000"/>
      </right>
      <bottom style="double">
        <color rgb="FFF6B26B"/>
      </bottom>
    </border>
    <border>
      <left style="thin">
        <color rgb="FF000000"/>
      </left>
      <bottom style="double">
        <color rgb="FFF6B26B"/>
      </bottom>
    </border>
    <border>
      <right style="double">
        <color rgb="FFF6B26B"/>
      </right>
      <bottom style="double">
        <color rgb="FFF6B26B"/>
      </bottom>
    </border>
    <border>
      <left style="double">
        <color rgb="FFFF9900"/>
      </left>
      <top style="double">
        <color rgb="FFFF9900"/>
      </top>
    </border>
    <border>
      <top style="double">
        <color rgb="FFFF9900"/>
      </top>
    </border>
    <border>
      <right style="double">
        <color rgb="FFFF9900"/>
      </right>
      <top style="double">
        <color rgb="FFFF9900"/>
      </top>
    </border>
    <border>
      <left style="double">
        <color rgb="FFFF9900"/>
      </left>
      <top style="thin">
        <color rgb="FF000000"/>
      </top>
      <bottom style="thin">
        <color rgb="FF000000"/>
      </bottom>
    </border>
    <border>
      <right style="double">
        <color rgb="FFFF9900"/>
      </right>
      <top style="thin">
        <color rgb="FF000000"/>
      </top>
      <bottom style="thin">
        <color rgb="FF000000"/>
      </bottom>
    </border>
    <border>
      <left style="double">
        <color rgb="FFFF9900"/>
      </left>
    </border>
    <border>
      <right style="double">
        <color rgb="FFFF9900"/>
      </right>
    </border>
    <border>
      <left style="double">
        <color rgb="FFFF9900"/>
      </left>
      <bottom style="double">
        <color rgb="FFFF9900"/>
      </bottom>
    </border>
    <border>
      <bottom style="double">
        <color rgb="FFFF9900"/>
      </bottom>
    </border>
    <border>
      <right style="thin">
        <color rgb="FF000000"/>
      </right>
      <bottom style="double">
        <color rgb="FFFF9900"/>
      </bottom>
    </border>
    <border>
      <left style="thin">
        <color rgb="FF000000"/>
      </left>
      <bottom style="double">
        <color rgb="FFFF9900"/>
      </bottom>
    </border>
    <border>
      <right style="double">
        <color rgb="FFFF9900"/>
      </right>
      <bottom style="double">
        <color rgb="FFFF9900"/>
      </bottom>
    </border>
    <border>
      <right style="thick">
        <color rgb="FF000000"/>
      </right>
    </border>
    <border>
      <right style="thin">
        <color rgb="FF000000"/>
      </right>
      <bottom style="double">
        <color rgb="FFE69138"/>
      </bottom>
    </border>
    <border>
      <left style="thin">
        <color rgb="FF000000"/>
      </left>
      <bottom style="double">
        <color rgb="FFE69138"/>
      </bottom>
    </border>
    <border>
      <left style="double">
        <color rgb="FFE69138"/>
      </left>
      <top style="thin">
        <color rgb="FF000000"/>
      </top>
      <bottom style="thin">
        <color rgb="FF000000"/>
      </bottom>
    </border>
    <border>
      <right style="double">
        <color rgb="FFE69138"/>
      </right>
      <top style="thin">
        <color rgb="FF000000"/>
      </top>
      <bottom style="thin">
        <color rgb="FF000000"/>
      </bottom>
    </border>
    <border>
      <left style="double">
        <color rgb="FFE69138"/>
      </left>
      <bottom style="double">
        <color rgb="FFE69138"/>
      </bottom>
    </border>
    <border>
      <right style="thin">
        <color rgb="FF000000"/>
      </right>
      <bottom style="double">
        <color rgb="FF000000"/>
      </bottom>
    </border>
  </borders>
  <cellStyleXfs count="1">
    <xf borderId="0" fillId="0" fontId="0" numFmtId="0" applyAlignment="1" applyFont="1"/>
  </cellStyleXfs>
  <cellXfs count="481">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readingOrder="0" shrinkToFit="0" vertical="center" wrapText="1"/>
    </xf>
    <xf borderId="1" fillId="0" fontId="2" numFmtId="0" xfId="0" applyAlignment="1" applyBorder="1" applyFont="1">
      <alignment horizontal="center" readingOrder="0" shrinkToFit="0" vertical="center" wrapText="1"/>
    </xf>
    <xf borderId="2" fillId="0" fontId="2" numFmtId="0" xfId="0" applyAlignment="1" applyBorder="1" applyFont="1">
      <alignment horizontal="center" readingOrder="0" vertical="bottom"/>
    </xf>
    <xf borderId="3" fillId="0" fontId="2" numFmtId="0" xfId="0" applyAlignment="1" applyBorder="1" applyFont="1">
      <alignment horizontal="center" readingOrder="0" vertical="bottom"/>
    </xf>
    <xf borderId="4" fillId="0" fontId="3" numFmtId="0" xfId="0" applyBorder="1" applyFont="1"/>
    <xf borderId="0" fillId="0" fontId="4" numFmtId="164" xfId="0" applyAlignment="1" applyFont="1" applyNumberFormat="1">
      <alignment horizontal="center" vertical="center"/>
    </xf>
    <xf borderId="5" fillId="0" fontId="5" numFmtId="0" xfId="0" applyAlignment="1" applyBorder="1" applyFont="1">
      <alignment horizontal="center" readingOrder="0" vertical="center"/>
    </xf>
    <xf borderId="6" fillId="0" fontId="3" numFmtId="0" xfId="0" applyBorder="1" applyFont="1"/>
    <xf borderId="7" fillId="0" fontId="3" numFmtId="0" xfId="0" applyBorder="1" applyFont="1"/>
    <xf borderId="0" fillId="0" fontId="6" numFmtId="0" xfId="0" applyAlignment="1" applyFont="1">
      <alignment horizontal="center" shrinkToFit="0" vertical="center" wrapText="0"/>
    </xf>
    <xf borderId="0" fillId="0" fontId="7" numFmtId="0" xfId="0" applyAlignment="1" applyFont="1">
      <alignment horizontal="right" shrinkToFit="0" vertical="bottom" wrapText="0"/>
    </xf>
    <xf borderId="0" fillId="0" fontId="8" numFmtId="0" xfId="0" applyFont="1"/>
    <xf borderId="0" fillId="0" fontId="5" numFmtId="0" xfId="0" applyAlignment="1" applyFont="1">
      <alignment horizontal="center" vertical="center"/>
    </xf>
    <xf borderId="0" fillId="0" fontId="5" numFmtId="0" xfId="0" applyAlignment="1" applyFont="1">
      <alignment horizontal="center" readingOrder="0" vertical="center"/>
    </xf>
    <xf borderId="8" fillId="0" fontId="9" numFmtId="0" xfId="0" applyAlignment="1" applyBorder="1" applyFont="1">
      <alignment horizontal="center" readingOrder="0" shrinkToFit="0" vertical="center" wrapText="1"/>
    </xf>
    <xf borderId="9" fillId="0" fontId="3" numFmtId="0" xfId="0" applyBorder="1" applyFont="1"/>
    <xf borderId="10" fillId="0" fontId="1" numFmtId="0" xfId="0" applyBorder="1" applyFont="1"/>
    <xf borderId="10" fillId="0" fontId="10" numFmtId="0" xfId="0" applyAlignment="1" applyBorder="1" applyFont="1">
      <alignment horizontal="center" shrinkToFit="0" wrapText="1"/>
    </xf>
    <xf borderId="11" fillId="0" fontId="10" numFmtId="0" xfId="0" applyAlignment="1" applyBorder="1" applyFont="1">
      <alignment horizontal="center" shrinkToFit="0" wrapText="1"/>
    </xf>
    <xf borderId="0" fillId="0" fontId="1" numFmtId="1" xfId="0" applyFont="1" applyNumberFormat="1"/>
    <xf borderId="0" fillId="0" fontId="9" numFmtId="0" xfId="0" applyAlignment="1" applyFont="1">
      <alignment horizontal="center" shrinkToFit="0" vertical="center" wrapText="1"/>
    </xf>
    <xf borderId="0" fillId="2" fontId="9" numFmtId="0" xfId="0" applyAlignment="1" applyFill="1" applyFont="1">
      <alignment horizontal="center" readingOrder="0" shrinkToFit="0" vertical="center" wrapText="1"/>
    </xf>
    <xf borderId="0" fillId="3" fontId="10" numFmtId="0" xfId="0" applyAlignment="1" applyFill="1" applyFont="1">
      <alignment horizontal="center" readingOrder="0" shrinkToFit="0" vertical="center" wrapText="1"/>
    </xf>
    <xf borderId="0" fillId="4" fontId="9" numFmtId="0" xfId="0" applyAlignment="1" applyFill="1" applyFont="1">
      <alignment horizontal="center" readingOrder="0" shrinkToFit="0" vertical="center" wrapText="1"/>
    </xf>
    <xf borderId="0" fillId="0" fontId="9" numFmtId="0" xfId="0" applyAlignment="1" applyFont="1">
      <alignment horizontal="center" readingOrder="0" shrinkToFit="0" vertical="center" wrapText="1"/>
    </xf>
    <xf borderId="12" fillId="0" fontId="9" numFmtId="0" xfId="0" applyAlignment="1" applyBorder="1" applyFont="1">
      <alignment horizontal="center" shrinkToFit="0" vertical="center" wrapText="1"/>
    </xf>
    <xf borderId="13" fillId="0" fontId="9" numFmtId="0" xfId="0" applyAlignment="1" applyBorder="1" applyFont="1">
      <alignment horizontal="center" shrinkToFit="0" vertical="center" wrapText="1"/>
    </xf>
    <xf borderId="0" fillId="0" fontId="1" numFmtId="0" xfId="0" applyAlignment="1" applyFont="1">
      <alignment vertical="bottom"/>
    </xf>
    <xf borderId="14" fillId="0" fontId="1" numFmtId="0" xfId="0" applyAlignment="1" applyBorder="1" applyFont="1">
      <alignment vertical="bottom"/>
    </xf>
    <xf borderId="0" fillId="5" fontId="11" numFmtId="0" xfId="0" applyAlignment="1" applyFill="1" applyFont="1">
      <alignment horizontal="center" readingOrder="0" shrinkToFit="0" vertical="bottom" wrapText="1"/>
    </xf>
    <xf borderId="1" fillId="5" fontId="11" numFmtId="0" xfId="0" applyAlignment="1" applyBorder="1" applyFont="1">
      <alignment horizontal="center" readingOrder="0" shrinkToFit="0" vertical="bottom" wrapText="1"/>
    </xf>
    <xf borderId="10" fillId="0" fontId="10" numFmtId="0" xfId="0" applyAlignment="1" applyBorder="1" applyFont="1">
      <alignment horizontal="center" readingOrder="0" shrinkToFit="0" vertical="bottom" wrapText="1"/>
    </xf>
    <xf borderId="15" fillId="0" fontId="10" numFmtId="0" xfId="0" applyAlignment="1" applyBorder="1" applyFont="1">
      <alignment horizontal="center" readingOrder="0" shrinkToFit="0" vertical="bottom" wrapText="1"/>
    </xf>
    <xf borderId="10" fillId="0" fontId="12" numFmtId="0" xfId="0" applyAlignment="1" applyBorder="1" applyFont="1">
      <alignment horizontal="center" readingOrder="0" shrinkToFit="0" vertical="bottom" wrapText="1"/>
    </xf>
    <xf borderId="11" fillId="0" fontId="12" numFmtId="0" xfId="0" applyAlignment="1" applyBorder="1" applyFont="1">
      <alignment horizontal="center" readingOrder="0" shrinkToFit="0" vertical="bottom" wrapText="1"/>
    </xf>
    <xf borderId="0" fillId="0" fontId="9" numFmtId="164" xfId="0" applyAlignment="1" applyFont="1" applyNumberFormat="1">
      <alignment horizontal="center" readingOrder="0" shrinkToFit="0" vertical="center" wrapText="1"/>
    </xf>
    <xf borderId="16" fillId="0" fontId="13" numFmtId="164" xfId="0" applyAlignment="1" applyBorder="1" applyFont="1" applyNumberFormat="1">
      <alignment horizontal="center" readingOrder="0" vertical="bottom"/>
    </xf>
    <xf borderId="0" fillId="0" fontId="10" numFmtId="164" xfId="0" applyAlignment="1" applyFont="1" applyNumberFormat="1">
      <alignment horizontal="center" readingOrder="0" shrinkToFit="0" vertical="center" wrapText="1"/>
    </xf>
    <xf borderId="17" fillId="6" fontId="14" numFmtId="0" xfId="0" applyAlignment="1" applyBorder="1" applyFill="1" applyFont="1">
      <alignment horizontal="center" vertical="center"/>
    </xf>
    <xf borderId="18" fillId="7" fontId="15" numFmtId="0" xfId="0" applyAlignment="1" applyBorder="1" applyFill="1" applyFont="1">
      <alignment horizontal="center" vertical="center"/>
    </xf>
    <xf borderId="18" fillId="8" fontId="4" numFmtId="0" xfId="0" applyAlignment="1" applyBorder="1" applyFill="1" applyFont="1">
      <alignment horizontal="center" vertical="center"/>
    </xf>
    <xf borderId="18" fillId="9" fontId="15" numFmtId="0" xfId="0" applyAlignment="1" applyBorder="1" applyFill="1" applyFont="1">
      <alignment horizontal="center" vertical="center"/>
    </xf>
    <xf borderId="19" fillId="8" fontId="16" numFmtId="0" xfId="0" applyAlignment="1" applyBorder="1" applyFont="1">
      <alignment horizontal="center" readingOrder="0" shrinkToFit="0" vertical="center" wrapText="0"/>
    </xf>
    <xf borderId="20" fillId="0" fontId="3" numFmtId="0" xfId="0" applyBorder="1" applyFont="1"/>
    <xf borderId="12" fillId="2" fontId="9" numFmtId="0" xfId="0" applyAlignment="1" applyBorder="1" applyFont="1">
      <alignment horizontal="center" readingOrder="0" shrinkToFit="0" vertical="center" wrapText="1"/>
    </xf>
    <xf borderId="13" fillId="4" fontId="9" numFmtId="0" xfId="0" applyAlignment="1" applyBorder="1" applyFont="1">
      <alignment horizontal="center" readingOrder="0" shrinkToFit="0" vertical="center" wrapText="1"/>
    </xf>
    <xf borderId="0" fillId="10" fontId="0" numFmtId="0" xfId="0" applyAlignment="1" applyFill="1" applyFont="1">
      <alignment horizontal="right" readingOrder="0" shrinkToFit="0" vertical="bottom" wrapText="0"/>
    </xf>
    <xf borderId="0" fillId="10" fontId="0" numFmtId="0" xfId="0" applyAlignment="1" applyFont="1">
      <alignment horizontal="right" readingOrder="0" shrinkToFit="0" vertical="bottom" wrapText="0"/>
    </xf>
    <xf borderId="0" fillId="10" fontId="17" numFmtId="0" xfId="0" applyAlignment="1" applyFont="1">
      <alignment horizontal="center" readingOrder="0" shrinkToFit="0" vertical="bottom" wrapText="0"/>
    </xf>
    <xf borderId="0" fillId="10" fontId="9" numFmtId="10" xfId="0" applyAlignment="1" applyFont="1" applyNumberFormat="1">
      <alignment horizontal="center" readingOrder="0" shrinkToFit="0" vertical="bottom" wrapText="0"/>
    </xf>
    <xf borderId="1" fillId="10" fontId="1" numFmtId="0" xfId="0" applyAlignment="1" applyBorder="1" applyFont="1">
      <alignment horizontal="center" readingOrder="0" shrinkToFit="0" vertical="bottom" wrapText="0"/>
    </xf>
    <xf borderId="0" fillId="10" fontId="1" numFmtId="0" xfId="0" applyAlignment="1" applyFont="1">
      <alignment horizontal="center" readingOrder="0" shrinkToFit="0" vertical="bottom" wrapText="0"/>
    </xf>
    <xf borderId="21" fillId="10" fontId="1" numFmtId="10" xfId="0" applyAlignment="1" applyBorder="1" applyFont="1" applyNumberFormat="1">
      <alignment horizontal="center" readingOrder="0" shrinkToFit="0" vertical="bottom" wrapText="0"/>
    </xf>
    <xf borderId="0" fillId="10" fontId="0" numFmtId="165" xfId="0" applyAlignment="1" applyFont="1" applyNumberFormat="1">
      <alignment horizontal="center" readingOrder="0" shrinkToFit="0" vertical="bottom" wrapText="0"/>
    </xf>
    <xf borderId="22" fillId="10" fontId="18" numFmtId="0" xfId="0" applyAlignment="1" applyBorder="1" applyFont="1">
      <alignment horizontal="center" readingOrder="0" shrinkToFit="0" wrapText="0"/>
    </xf>
    <xf borderId="23" fillId="10" fontId="1" numFmtId="1" xfId="0" applyAlignment="1" applyBorder="1" applyFont="1" applyNumberFormat="1">
      <alignment horizontal="center" readingOrder="0" shrinkToFit="0" vertical="bottom" wrapText="0"/>
    </xf>
    <xf borderId="23" fillId="10" fontId="1" numFmtId="4" xfId="0" applyAlignment="1" applyBorder="1" applyFont="1" applyNumberFormat="1">
      <alignment horizontal="center" readingOrder="0" shrinkToFit="0" vertical="bottom" wrapText="0"/>
    </xf>
    <xf borderId="0" fillId="11" fontId="19" numFmtId="164" xfId="0" applyAlignment="1" applyFill="1" applyFont="1" applyNumberFormat="1">
      <alignment horizontal="center" vertical="center"/>
    </xf>
    <xf borderId="0" fillId="11" fontId="1" numFmtId="164" xfId="0" applyAlignment="1" applyFont="1" applyNumberFormat="1">
      <alignment horizontal="center" readingOrder="0" vertical="center"/>
    </xf>
    <xf borderId="0" fillId="0" fontId="1" numFmtId="9" xfId="0" applyFont="1" applyNumberFormat="1"/>
    <xf borderId="0" fillId="0" fontId="1" numFmtId="166" xfId="0" applyFont="1" applyNumberFormat="1"/>
    <xf borderId="0" fillId="0" fontId="20" numFmtId="0" xfId="0" applyFont="1"/>
    <xf borderId="0" fillId="8" fontId="21" numFmtId="0" xfId="0" applyAlignment="1" applyFont="1">
      <alignment horizontal="center" readingOrder="0" shrinkToFit="0" vertical="center" wrapText="1"/>
    </xf>
    <xf borderId="24" fillId="0" fontId="22" numFmtId="0" xfId="0" applyAlignment="1" applyBorder="1" applyFont="1">
      <alignment horizontal="right" readingOrder="0" shrinkToFit="0" vertical="bottom" wrapText="0"/>
    </xf>
    <xf borderId="25" fillId="0" fontId="22" numFmtId="0" xfId="0" applyAlignment="1" applyBorder="1" applyFont="1">
      <alignment horizontal="right" readingOrder="0" shrinkToFit="0" vertical="bottom" wrapText="0"/>
    </xf>
    <xf borderId="26" fillId="0" fontId="23" numFmtId="0" xfId="0" applyAlignment="1" applyBorder="1" applyFont="1">
      <alignment horizontal="right" readingOrder="0" shrinkToFit="0" vertical="bottom" wrapText="0"/>
    </xf>
    <xf borderId="27" fillId="0" fontId="24" numFmtId="0" xfId="0" applyAlignment="1" applyBorder="1" applyFont="1">
      <alignment horizontal="right" readingOrder="0" shrinkToFit="0" vertical="center" wrapText="1"/>
    </xf>
    <xf borderId="27" fillId="0" fontId="3" numFmtId="0" xfId="0" applyBorder="1" applyFont="1"/>
    <xf borderId="0" fillId="5" fontId="25" numFmtId="0" xfId="0" applyAlignment="1" applyFont="1">
      <alignment readingOrder="0"/>
    </xf>
    <xf borderId="0" fillId="12" fontId="2" numFmtId="10" xfId="0" applyFill="1" applyFont="1" applyNumberFormat="1"/>
    <xf borderId="0" fillId="13" fontId="2" numFmtId="10" xfId="0" applyFill="1" applyFont="1" applyNumberFormat="1"/>
    <xf borderId="0" fillId="14" fontId="2" numFmtId="10" xfId="0" applyFill="1" applyFont="1" applyNumberFormat="1"/>
    <xf borderId="0" fillId="0" fontId="2" numFmtId="3" xfId="0" applyFont="1" applyNumberFormat="1"/>
    <xf borderId="0" fillId="0" fontId="2" numFmtId="4" xfId="0" applyFont="1" applyNumberFormat="1"/>
    <xf borderId="0" fillId="0" fontId="2" numFmtId="0" xfId="0" applyFont="1"/>
    <xf borderId="12" fillId="2" fontId="2" numFmtId="10" xfId="0" applyBorder="1" applyFont="1" applyNumberFormat="1"/>
    <xf borderId="13" fillId="4" fontId="2" numFmtId="10" xfId="0" applyBorder="1" applyFont="1" applyNumberFormat="1"/>
    <xf borderId="0" fillId="5" fontId="0" numFmtId="0" xfId="0" applyAlignment="1" applyFont="1">
      <alignment horizontal="right" readingOrder="0" shrinkToFit="0" vertical="bottom" wrapText="0"/>
    </xf>
    <xf borderId="0" fillId="5" fontId="0" numFmtId="0" xfId="0" applyAlignment="1" applyFont="1">
      <alignment horizontal="right" readingOrder="0" shrinkToFit="0" vertical="bottom" wrapText="0"/>
    </xf>
    <xf borderId="0" fillId="5" fontId="17" numFmtId="0" xfId="0" applyAlignment="1" applyFont="1">
      <alignment horizontal="center" readingOrder="0" shrinkToFit="0" vertical="bottom" wrapText="0"/>
    </xf>
    <xf borderId="0" fillId="5" fontId="9" numFmtId="10" xfId="0" applyAlignment="1" applyFont="1" applyNumberFormat="1">
      <alignment horizontal="center" readingOrder="0" shrinkToFit="0" vertical="bottom" wrapText="0"/>
    </xf>
    <xf borderId="1" fillId="5" fontId="1" numFmtId="0" xfId="0" applyAlignment="1" applyBorder="1" applyFont="1">
      <alignment horizontal="center" readingOrder="0" shrinkToFit="0" vertical="bottom" wrapText="0"/>
    </xf>
    <xf borderId="0" fillId="5" fontId="1" numFmtId="0" xfId="0" applyAlignment="1" applyFont="1">
      <alignment horizontal="center" readingOrder="0" shrinkToFit="0" vertical="bottom" wrapText="0"/>
    </xf>
    <xf borderId="21" fillId="5" fontId="1" numFmtId="10" xfId="0" applyAlignment="1" applyBorder="1" applyFont="1" applyNumberFormat="1">
      <alignment horizontal="center" readingOrder="0" shrinkToFit="0" vertical="bottom" wrapText="0"/>
    </xf>
    <xf borderId="0" fillId="5" fontId="0" numFmtId="165" xfId="0" applyAlignment="1" applyFont="1" applyNumberFormat="1">
      <alignment horizontal="center" readingOrder="0" shrinkToFit="0" vertical="bottom" wrapText="0"/>
    </xf>
    <xf borderId="22" fillId="5" fontId="18" numFmtId="0" xfId="0" applyAlignment="1" applyBorder="1" applyFont="1">
      <alignment horizontal="center" readingOrder="0" shrinkToFit="0" wrapText="0"/>
    </xf>
    <xf borderId="23" fillId="5" fontId="1" numFmtId="1" xfId="0" applyAlignment="1" applyBorder="1" applyFont="1" applyNumberFormat="1">
      <alignment horizontal="center" readingOrder="0" shrinkToFit="0" vertical="bottom" wrapText="0"/>
    </xf>
    <xf borderId="23" fillId="5" fontId="1" numFmtId="4" xfId="0" applyAlignment="1" applyBorder="1" applyFont="1" applyNumberFormat="1">
      <alignment horizontal="center" readingOrder="0" shrinkToFit="0" vertical="bottom" wrapText="0"/>
    </xf>
    <xf borderId="0" fillId="5" fontId="19" numFmtId="164" xfId="0" applyAlignment="1" applyFont="1" applyNumberFormat="1">
      <alignment horizontal="center" vertical="center"/>
    </xf>
    <xf borderId="0" fillId="5" fontId="1" numFmtId="164" xfId="0" applyAlignment="1" applyFont="1" applyNumberFormat="1">
      <alignment horizontal="center" readingOrder="0" vertical="center"/>
    </xf>
    <xf borderId="0" fillId="0" fontId="26" numFmtId="0" xfId="0" applyAlignment="1" applyFont="1">
      <alignment horizontal="center" readingOrder="0" shrinkToFit="0" wrapText="1"/>
    </xf>
    <xf borderId="28" fillId="0" fontId="0" numFmtId="0" xfId="0" applyAlignment="1" applyBorder="1" applyFont="1">
      <alignment horizontal="right" readingOrder="0" shrinkToFit="0" vertical="bottom" wrapText="0"/>
    </xf>
    <xf borderId="0" fillId="0" fontId="0" numFmtId="0" xfId="0" applyAlignment="1" applyFont="1">
      <alignment horizontal="right" readingOrder="0" shrinkToFit="0" vertical="bottom" wrapText="0"/>
    </xf>
    <xf borderId="29" fillId="0" fontId="0" numFmtId="10" xfId="0" applyAlignment="1" applyBorder="1" applyFont="1" applyNumberFormat="1">
      <alignment horizontal="right" readingOrder="0" shrinkToFit="0" vertical="bottom" wrapText="0"/>
    </xf>
    <xf borderId="0" fillId="0" fontId="20" numFmtId="0" xfId="0" applyAlignment="1" applyFont="1">
      <alignment readingOrder="0"/>
    </xf>
    <xf borderId="0" fillId="12" fontId="20" numFmtId="10" xfId="0" applyFont="1" applyNumberFormat="1"/>
    <xf borderId="0" fillId="13" fontId="20" numFmtId="10" xfId="0" applyFont="1" applyNumberFormat="1"/>
    <xf borderId="0" fillId="14" fontId="20" numFmtId="10" xfId="0" applyFont="1" applyNumberFormat="1"/>
    <xf borderId="0" fillId="0" fontId="20" numFmtId="3" xfId="0" applyFont="1" applyNumberFormat="1"/>
    <xf borderId="0" fillId="0" fontId="20" numFmtId="4" xfId="0" applyFont="1" applyNumberFormat="1"/>
    <xf borderId="12" fillId="2" fontId="20" numFmtId="10" xfId="0" applyBorder="1" applyFont="1" applyNumberFormat="1"/>
    <xf borderId="13" fillId="4" fontId="20" numFmtId="10" xfId="0" applyBorder="1" applyFont="1" applyNumberFormat="1"/>
    <xf borderId="0" fillId="15" fontId="0" numFmtId="0" xfId="0" applyAlignment="1" applyFill="1" applyFont="1">
      <alignment horizontal="right" readingOrder="0" shrinkToFit="0" vertical="bottom" wrapText="0"/>
    </xf>
    <xf borderId="0" fillId="15" fontId="0" numFmtId="0" xfId="0" applyAlignment="1" applyFont="1">
      <alignment horizontal="right" readingOrder="0" shrinkToFit="0" vertical="bottom" wrapText="0"/>
    </xf>
    <xf borderId="0" fillId="15" fontId="17" numFmtId="0" xfId="0" applyAlignment="1" applyFont="1">
      <alignment horizontal="center" readingOrder="0" shrinkToFit="0" vertical="bottom" wrapText="0"/>
    </xf>
    <xf borderId="0" fillId="15" fontId="9" numFmtId="10" xfId="0" applyAlignment="1" applyFont="1" applyNumberFormat="1">
      <alignment horizontal="center" readingOrder="0" shrinkToFit="0" vertical="bottom" wrapText="0"/>
    </xf>
    <xf borderId="1" fillId="15" fontId="1" numFmtId="0" xfId="0" applyAlignment="1" applyBorder="1" applyFont="1">
      <alignment horizontal="center" readingOrder="0" shrinkToFit="0" vertical="bottom" wrapText="0"/>
    </xf>
    <xf borderId="0" fillId="15" fontId="1" numFmtId="0" xfId="0" applyAlignment="1" applyFont="1">
      <alignment horizontal="center" readingOrder="0" shrinkToFit="0" vertical="bottom" wrapText="0"/>
    </xf>
    <xf borderId="21" fillId="15" fontId="1" numFmtId="10" xfId="0" applyAlignment="1" applyBorder="1" applyFont="1" applyNumberFormat="1">
      <alignment horizontal="center" readingOrder="0" shrinkToFit="0" vertical="bottom" wrapText="0"/>
    </xf>
    <xf borderId="0" fillId="15" fontId="0" numFmtId="165" xfId="0" applyAlignment="1" applyFont="1" applyNumberFormat="1">
      <alignment horizontal="center" readingOrder="0" shrinkToFit="0" vertical="bottom" wrapText="0"/>
    </xf>
    <xf borderId="22" fillId="15" fontId="18" numFmtId="0" xfId="0" applyAlignment="1" applyBorder="1" applyFont="1">
      <alignment horizontal="center" readingOrder="0" shrinkToFit="0" wrapText="0"/>
    </xf>
    <xf borderId="23" fillId="15" fontId="1" numFmtId="1" xfId="0" applyAlignment="1" applyBorder="1" applyFont="1" applyNumberFormat="1">
      <alignment horizontal="center" readingOrder="0" shrinkToFit="0" vertical="bottom" wrapText="0"/>
    </xf>
    <xf borderId="23" fillId="15" fontId="1" numFmtId="4" xfId="0" applyAlignment="1" applyBorder="1" applyFont="1" applyNumberFormat="1">
      <alignment horizontal="center" readingOrder="0" shrinkToFit="0" vertical="bottom" wrapText="0"/>
    </xf>
    <xf borderId="0" fillId="15" fontId="19" numFmtId="164" xfId="0" applyAlignment="1" applyFont="1" applyNumberFormat="1">
      <alignment horizontal="center" vertical="center"/>
    </xf>
    <xf borderId="0" fillId="15" fontId="1" numFmtId="164" xfId="0" applyAlignment="1" applyFont="1" applyNumberFormat="1">
      <alignment horizontal="center" readingOrder="0" vertical="center"/>
    </xf>
    <xf borderId="0" fillId="0" fontId="1" numFmtId="0" xfId="0" applyAlignment="1" applyFont="1">
      <alignment horizontal="center" readingOrder="0"/>
    </xf>
    <xf borderId="0" fillId="0" fontId="24" numFmtId="0" xfId="0" applyAlignment="1" applyFont="1">
      <alignment horizontal="right" vertical="top"/>
    </xf>
    <xf borderId="21" fillId="0" fontId="7" numFmtId="10" xfId="0" applyAlignment="1" applyBorder="1" applyFont="1" applyNumberFormat="1">
      <alignment horizontal="right"/>
    </xf>
    <xf borderId="30" fillId="16" fontId="4" numFmtId="0" xfId="0" applyAlignment="1" applyBorder="1" applyFill="1" applyFont="1">
      <alignment horizontal="center" vertical="center"/>
    </xf>
    <xf borderId="31" fillId="16" fontId="4" numFmtId="0" xfId="0" applyAlignment="1" applyBorder="1" applyFont="1">
      <alignment horizontal="center" vertical="center"/>
    </xf>
    <xf borderId="0" fillId="0" fontId="24" numFmtId="0" xfId="0" applyAlignment="1" applyFont="1">
      <alignment horizontal="right" readingOrder="0" vertical="bottom"/>
    </xf>
    <xf borderId="32" fillId="0" fontId="3" numFmtId="0" xfId="0" applyBorder="1" applyFont="1"/>
    <xf borderId="33" fillId="0" fontId="3" numFmtId="0" xfId="0" applyBorder="1" applyFont="1"/>
    <xf borderId="0" fillId="0" fontId="24" numFmtId="0" xfId="0" applyAlignment="1" applyFont="1">
      <alignment horizontal="right" readingOrder="0" vertical="top"/>
    </xf>
    <xf borderId="23" fillId="0" fontId="7" numFmtId="10" xfId="0" applyAlignment="1" applyBorder="1" applyFont="1" applyNumberFormat="1">
      <alignment horizontal="right"/>
    </xf>
    <xf borderId="0" fillId="5" fontId="27" numFmtId="0" xfId="0" applyAlignment="1" applyFont="1">
      <alignment horizontal="center" readingOrder="0" shrinkToFit="0" vertical="top" wrapText="1"/>
    </xf>
    <xf borderId="34" fillId="0" fontId="3" numFmtId="0" xfId="0" applyBorder="1" applyFont="1"/>
    <xf borderId="0" fillId="0" fontId="28" numFmtId="0" xfId="0" applyAlignment="1" applyFont="1">
      <alignment horizontal="right" vertical="bottom"/>
    </xf>
    <xf borderId="0" fillId="0" fontId="24" numFmtId="0" xfId="0" applyAlignment="1" applyFont="1">
      <alignment horizontal="left" readingOrder="0" shrinkToFit="0" vertical="bottom" wrapText="0"/>
    </xf>
    <xf borderId="23" fillId="0" fontId="29" numFmtId="10" xfId="0" applyAlignment="1" applyBorder="1" applyFont="1" applyNumberFormat="1">
      <alignment horizontal="right" shrinkToFit="0" vertical="bottom" wrapText="0"/>
    </xf>
    <xf borderId="21" fillId="0" fontId="29" numFmtId="10" xfId="0" applyAlignment="1" applyBorder="1" applyFont="1" applyNumberFormat="1">
      <alignment horizontal="right" shrinkToFit="0" vertical="bottom" wrapText="0"/>
    </xf>
    <xf borderId="0" fillId="15" fontId="3" numFmtId="0" xfId="0" applyAlignment="1" applyFont="1">
      <alignment readingOrder="0"/>
    </xf>
    <xf borderId="0" fillId="0" fontId="0" numFmtId="0" xfId="0" applyAlignment="1" applyFont="1">
      <alignment shrinkToFit="0" vertical="bottom" wrapText="0"/>
    </xf>
    <xf borderId="27" fillId="17" fontId="30" numFmtId="0" xfId="0" applyAlignment="1" applyBorder="1" applyFill="1" applyFont="1">
      <alignment horizontal="center" readingOrder="0" shrinkToFit="0" wrapText="1"/>
    </xf>
    <xf borderId="35" fillId="0" fontId="3" numFmtId="0" xfId="0" applyBorder="1" applyFont="1"/>
    <xf borderId="18" fillId="0" fontId="3" numFmtId="0" xfId="0" applyBorder="1" applyFont="1"/>
    <xf borderId="36" fillId="0" fontId="3" numFmtId="0" xfId="0" applyBorder="1" applyFont="1"/>
    <xf borderId="37" fillId="0" fontId="7" numFmtId="0" xfId="0" applyAlignment="1" applyBorder="1" applyFont="1">
      <alignment horizontal="right" readingOrder="0" shrinkToFit="0" vertical="bottom" wrapText="0"/>
    </xf>
    <xf borderId="38" fillId="0" fontId="7" numFmtId="0" xfId="0" applyAlignment="1" applyBorder="1" applyFont="1">
      <alignment horizontal="right" readingOrder="0" shrinkToFit="0" vertical="bottom" wrapText="0"/>
    </xf>
    <xf borderId="39" fillId="0" fontId="31" numFmtId="10" xfId="0" applyAlignment="1" applyBorder="1" applyFont="1" applyNumberFormat="1">
      <alignment readingOrder="0" shrinkToFit="0" vertical="bottom" wrapText="0"/>
    </xf>
    <xf borderId="40" fillId="17" fontId="30" numFmtId="0" xfId="0" applyAlignment="1" applyBorder="1" applyFont="1">
      <alignment horizontal="center" shrinkToFit="0" wrapText="1"/>
    </xf>
    <xf borderId="40" fillId="17" fontId="2" numFmtId="0" xfId="0" applyAlignment="1" applyBorder="1" applyFont="1">
      <alignment horizontal="center" readingOrder="0" shrinkToFit="0" wrapText="1"/>
    </xf>
    <xf borderId="41" fillId="17" fontId="2" numFmtId="0" xfId="0" applyAlignment="1" applyBorder="1" applyFont="1">
      <alignment horizontal="center" readingOrder="0" shrinkToFit="0" wrapText="1"/>
    </xf>
    <xf borderId="22" fillId="0" fontId="28" numFmtId="0" xfId="0" applyAlignment="1" applyBorder="1" applyFont="1">
      <alignment horizontal="right" vertical="bottom"/>
    </xf>
    <xf borderId="28" fillId="0" fontId="7" numFmtId="0" xfId="0" applyAlignment="1" applyBorder="1" applyFont="1">
      <alignment horizontal="right" readingOrder="0" shrinkToFit="0" vertical="bottom" wrapText="0"/>
    </xf>
    <xf borderId="0" fillId="17" fontId="7" numFmtId="10" xfId="0" applyAlignment="1" applyFont="1" applyNumberFormat="1">
      <alignment horizontal="right" readingOrder="0" shrinkToFit="0" vertical="bottom" wrapText="0"/>
    </xf>
    <xf borderId="29" fillId="17" fontId="7" numFmtId="10" xfId="0" applyAlignment="1" applyBorder="1" applyFont="1" applyNumberFormat="1">
      <alignment horizontal="right" readingOrder="0" shrinkToFit="0" vertical="bottom" wrapText="0"/>
    </xf>
    <xf borderId="0" fillId="17" fontId="7" numFmtId="0" xfId="0" applyAlignment="1" applyFont="1">
      <alignment horizontal="center" readingOrder="0" shrinkToFit="0" vertical="bottom" wrapText="0"/>
    </xf>
    <xf borderId="0" fillId="17" fontId="7" numFmtId="10" xfId="0" applyAlignment="1" applyFont="1" applyNumberFormat="1">
      <alignment horizontal="right" shrinkToFit="0" vertical="bottom" wrapText="0"/>
    </xf>
    <xf borderId="0" fillId="0" fontId="20" numFmtId="0" xfId="0" applyAlignment="1" applyFont="1">
      <alignment horizontal="center" readingOrder="0" vertical="center"/>
    </xf>
    <xf borderId="42" fillId="0" fontId="32" numFmtId="0" xfId="0" applyAlignment="1" applyBorder="1" applyFont="1">
      <alignment horizontal="center" readingOrder="0" shrinkToFit="0" vertical="center" wrapText="1"/>
    </xf>
    <xf borderId="43" fillId="0" fontId="32" numFmtId="0" xfId="0" applyAlignment="1" applyBorder="1" applyFont="1">
      <alignment horizontal="center" readingOrder="0" shrinkToFit="0" vertical="center" wrapText="1"/>
    </xf>
    <xf borderId="43" fillId="0" fontId="33" numFmtId="0" xfId="0" applyAlignment="1" applyBorder="1" applyFont="1">
      <alignment horizontal="center" readingOrder="0" shrinkToFit="0" vertical="center" wrapText="1"/>
    </xf>
    <xf borderId="43" fillId="0" fontId="34" numFmtId="0" xfId="0" applyAlignment="1" applyBorder="1" applyFont="1">
      <alignment horizontal="center" readingOrder="0" shrinkToFit="0" vertical="center" wrapText="1"/>
    </xf>
    <xf borderId="44" fillId="0" fontId="34" numFmtId="0" xfId="0" applyAlignment="1" applyBorder="1" applyFont="1">
      <alignment horizontal="center" readingOrder="0" shrinkToFit="0" vertical="center" wrapText="1"/>
    </xf>
    <xf borderId="45" fillId="0" fontId="3" numFmtId="0" xfId="0" applyBorder="1" applyFont="1"/>
    <xf borderId="46" fillId="0" fontId="3" numFmtId="0" xfId="0" applyBorder="1" applyFont="1"/>
    <xf borderId="47" fillId="0" fontId="3" numFmtId="0" xfId="0" applyBorder="1" applyFont="1"/>
    <xf borderId="48" fillId="0" fontId="0" numFmtId="0" xfId="0" applyAlignment="1" applyBorder="1" applyFont="1">
      <alignment horizontal="right" readingOrder="0" shrinkToFit="0" vertical="bottom" wrapText="0"/>
    </xf>
    <xf borderId="0" fillId="0" fontId="0" numFmtId="10" xfId="0" applyAlignment="1" applyFont="1" applyNumberFormat="1">
      <alignment horizontal="right" readingOrder="0" shrinkToFit="0" vertical="bottom" wrapText="0"/>
    </xf>
    <xf borderId="0" fillId="0" fontId="24" numFmtId="10" xfId="0" applyAlignment="1" applyFont="1" applyNumberFormat="1">
      <alignment horizontal="right" readingOrder="0" shrinkToFit="0" vertical="bottom" wrapText="0"/>
    </xf>
    <xf borderId="49" fillId="0" fontId="0" numFmtId="10" xfId="0" applyAlignment="1" applyBorder="1" applyFont="1" applyNumberFormat="1">
      <alignment horizontal="right" readingOrder="0" shrinkToFit="0" vertical="bottom" wrapText="0"/>
    </xf>
    <xf borderId="0" fillId="0" fontId="35" numFmtId="0" xfId="0" applyAlignment="1" applyFont="1">
      <alignment horizontal="center" shrinkToFit="0" vertical="center" wrapText="1"/>
    </xf>
    <xf borderId="50" fillId="0" fontId="7" numFmtId="0" xfId="0" applyAlignment="1" applyBorder="1" applyFont="1">
      <alignment horizontal="right" readingOrder="0" shrinkToFit="0" vertical="bottom" wrapText="0"/>
    </xf>
    <xf borderId="51" fillId="0" fontId="7" numFmtId="0" xfId="0" applyAlignment="1" applyBorder="1" applyFont="1">
      <alignment horizontal="right" readingOrder="0" shrinkToFit="0" vertical="bottom" wrapText="0"/>
    </xf>
    <xf borderId="51" fillId="0" fontId="7" numFmtId="0" xfId="0" applyAlignment="1" applyBorder="1" applyFont="1">
      <alignment shrinkToFit="0" vertical="bottom" wrapText="0"/>
    </xf>
    <xf borderId="51" fillId="0" fontId="0" numFmtId="0" xfId="0" applyAlignment="1" applyBorder="1" applyFont="1">
      <alignment shrinkToFit="0" vertical="bottom" wrapText="0"/>
    </xf>
    <xf borderId="51" fillId="0" fontId="7" numFmtId="0" xfId="0" applyAlignment="1" applyBorder="1" applyFont="1">
      <alignment readingOrder="0" shrinkToFit="0" vertical="bottom" wrapText="0"/>
    </xf>
    <xf borderId="52" fillId="0" fontId="0" numFmtId="0" xfId="0" applyAlignment="1" applyBorder="1" applyFont="1">
      <alignment shrinkToFit="0" vertical="bottom" wrapText="0"/>
    </xf>
    <xf borderId="48" fillId="0" fontId="7" numFmtId="0" xfId="0" applyAlignment="1" applyBorder="1" applyFont="1">
      <alignment shrinkToFit="0" vertical="bottom" wrapText="0"/>
    </xf>
    <xf borderId="0" fillId="18" fontId="36" numFmtId="10" xfId="0" applyAlignment="1" applyFill="1" applyFont="1" applyNumberFormat="1">
      <alignment horizontal="right" readingOrder="0" shrinkToFit="0" vertical="bottom" wrapText="0"/>
    </xf>
    <xf borderId="53" fillId="0" fontId="7" numFmtId="0" xfId="0" applyAlignment="1" applyBorder="1" applyFont="1">
      <alignment shrinkToFit="0" vertical="bottom" wrapText="0"/>
    </xf>
    <xf borderId="53" fillId="18" fontId="36" numFmtId="10" xfId="0" applyAlignment="1" applyBorder="1" applyFont="1" applyNumberFormat="1">
      <alignment horizontal="right" readingOrder="0" shrinkToFit="0" vertical="bottom" wrapText="0"/>
    </xf>
    <xf borderId="54" fillId="18" fontId="36" numFmtId="10" xfId="0" applyAlignment="1" applyBorder="1" applyFont="1" applyNumberFormat="1">
      <alignment horizontal="right" readingOrder="0" shrinkToFit="0" vertical="bottom" wrapText="0"/>
    </xf>
    <xf borderId="55" fillId="5" fontId="7" numFmtId="0" xfId="0" applyAlignment="1" applyBorder="1" applyFont="1">
      <alignment horizontal="right" readingOrder="0" shrinkToFit="0" vertical="bottom" wrapText="0"/>
    </xf>
    <xf borderId="56" fillId="0" fontId="7" numFmtId="0" xfId="0" applyAlignment="1" applyBorder="1" applyFont="1">
      <alignment horizontal="right" readingOrder="0" shrinkToFit="0" vertical="bottom" wrapText="0"/>
    </xf>
    <xf borderId="57" fillId="0" fontId="7" numFmtId="0" xfId="0" applyAlignment="1" applyBorder="1" applyFont="1">
      <alignment shrinkToFit="0" vertical="bottom" wrapText="0"/>
    </xf>
    <xf borderId="58" fillId="5" fontId="31" numFmtId="0" xfId="0" applyAlignment="1" applyBorder="1" applyFont="1">
      <alignment readingOrder="0" shrinkToFit="0" vertical="bottom" wrapText="0"/>
    </xf>
    <xf borderId="59" fillId="19" fontId="7" numFmtId="10" xfId="0" applyAlignment="1" applyBorder="1" applyFill="1" applyFont="1" applyNumberFormat="1">
      <alignment horizontal="right" readingOrder="0" shrinkToFit="0" vertical="bottom" wrapText="0"/>
    </xf>
    <xf borderId="60" fillId="19" fontId="7" numFmtId="10" xfId="0" applyAlignment="1" applyBorder="1" applyFont="1" applyNumberFormat="1">
      <alignment horizontal="right" readingOrder="0" shrinkToFit="0" vertical="bottom" wrapText="0"/>
    </xf>
    <xf borderId="0" fillId="0" fontId="20" numFmtId="167" xfId="0" applyAlignment="1" applyFont="1" applyNumberFormat="1">
      <alignment readingOrder="0"/>
    </xf>
    <xf borderId="0" fillId="0" fontId="20" numFmtId="167" xfId="0" applyFont="1" applyNumberFormat="1"/>
    <xf borderId="0" fillId="15" fontId="20" numFmtId="0" xfId="0" applyAlignment="1" applyFont="1">
      <alignment readingOrder="0"/>
    </xf>
    <xf borderId="0" fillId="0" fontId="20" numFmtId="10" xfId="0" applyFont="1" applyNumberFormat="1"/>
    <xf borderId="0" fillId="0" fontId="20" numFmtId="0" xfId="0" applyAlignment="1" applyFont="1">
      <alignment horizontal="right"/>
    </xf>
    <xf borderId="0" fillId="0" fontId="9" numFmtId="10" xfId="0" applyAlignment="1" applyFont="1" applyNumberFormat="1">
      <alignment horizontal="center" shrinkToFit="0" vertical="center" wrapText="1"/>
    </xf>
    <xf borderId="0" fillId="0" fontId="9" numFmtId="3" xfId="0" applyAlignment="1" applyFont="1" applyNumberFormat="1">
      <alignment horizontal="center" shrinkToFit="0" vertical="center" wrapText="1"/>
    </xf>
    <xf borderId="0" fillId="15" fontId="20" numFmtId="0" xfId="0" applyAlignment="1" applyFont="1">
      <alignment readingOrder="0"/>
    </xf>
    <xf borderId="22" fillId="15" fontId="0" numFmtId="0" xfId="0" applyAlignment="1" applyBorder="1" applyFont="1">
      <alignment readingOrder="0" shrinkToFit="0" vertical="bottom" wrapText="0"/>
    </xf>
    <xf borderId="0" fillId="15" fontId="37" numFmtId="164" xfId="0" applyAlignment="1" applyFont="1" applyNumberFormat="1">
      <alignment horizontal="center" readingOrder="0" vertical="center"/>
    </xf>
    <xf borderId="0" fillId="0" fontId="0" numFmtId="0" xfId="0" applyAlignment="1" applyFont="1">
      <alignment horizontal="right" shrinkToFit="0" vertical="bottom" wrapText="0"/>
    </xf>
    <xf borderId="0" fillId="0" fontId="1" numFmtId="0" xfId="0" applyAlignment="1" applyFont="1">
      <alignment horizontal="right" shrinkToFit="0" vertical="bottom" wrapText="0"/>
    </xf>
    <xf borderId="1" fillId="0" fontId="1" numFmtId="0" xfId="0" applyAlignment="1" applyBorder="1" applyFont="1">
      <alignment horizontal="center" shrinkToFit="0" vertical="bottom" wrapText="0"/>
    </xf>
    <xf borderId="0" fillId="0" fontId="1" numFmtId="0" xfId="0" applyAlignment="1" applyFont="1">
      <alignment horizontal="center" shrinkToFit="0" vertical="bottom" wrapText="0"/>
    </xf>
    <xf borderId="21" fillId="0" fontId="1" numFmtId="10" xfId="0" applyAlignment="1" applyBorder="1" applyFont="1" applyNumberFormat="1">
      <alignment horizontal="center" shrinkToFit="0" vertical="bottom" wrapText="0"/>
    </xf>
    <xf borderId="0" fillId="0" fontId="0" numFmtId="1" xfId="0" applyAlignment="1" applyFont="1" applyNumberFormat="1">
      <alignment horizontal="center" shrinkToFit="0" vertical="bottom" wrapText="0"/>
    </xf>
    <xf borderId="0" fillId="0" fontId="18" numFmtId="0" xfId="0" applyAlignment="1" applyFont="1">
      <alignment horizontal="center" shrinkToFit="0" wrapText="0"/>
    </xf>
    <xf borderId="21" fillId="0" fontId="1" numFmtId="1" xfId="0" applyAlignment="1" applyBorder="1" applyFont="1" applyNumberFormat="1">
      <alignment horizontal="center" shrinkToFit="0" vertical="bottom" wrapText="0"/>
    </xf>
    <xf borderId="0" fillId="0" fontId="19" numFmtId="164" xfId="0" applyAlignment="1" applyFont="1" applyNumberFormat="1">
      <alignment horizontal="center" vertical="center"/>
    </xf>
    <xf borderId="0" fillId="0" fontId="1" numFmtId="164" xfId="0" applyAlignment="1" applyFont="1" applyNumberFormat="1">
      <alignment horizontal="center" vertical="center"/>
    </xf>
    <xf borderId="0" fillId="0" fontId="20" numFmtId="0" xfId="0" applyAlignment="1" applyFont="1">
      <alignment horizontal="center" vertical="center"/>
    </xf>
    <xf borderId="0" fillId="0" fontId="2" numFmtId="0" xfId="0" applyAlignment="1" applyFont="1">
      <alignment horizontal="left" readingOrder="0" vertical="center"/>
    </xf>
    <xf borderId="0" fillId="0" fontId="2" numFmtId="0" xfId="0" applyAlignment="1" applyFont="1">
      <alignment horizontal="center" readingOrder="0" vertical="center"/>
    </xf>
    <xf borderId="0" fillId="0" fontId="18" numFmtId="0" xfId="0" applyAlignment="1" applyFont="1">
      <alignment horizontal="center" readingOrder="0" shrinkToFit="0" wrapText="1"/>
    </xf>
    <xf borderId="0" fillId="0" fontId="38" numFmtId="0" xfId="0" applyAlignment="1" applyFont="1">
      <alignment horizontal="center" readingOrder="0" shrinkToFit="0" vertical="center" wrapText="1"/>
    </xf>
    <xf borderId="0" fillId="4" fontId="2" numFmtId="0" xfId="0" applyAlignment="1" applyFont="1">
      <alignment horizontal="left" readingOrder="0" vertical="center"/>
    </xf>
    <xf borderId="0" fillId="4" fontId="2" numFmtId="168" xfId="0" applyAlignment="1" applyFont="1" applyNumberFormat="1">
      <alignment horizontal="right" readingOrder="0" vertical="center"/>
    </xf>
    <xf borderId="0" fillId="0" fontId="39" numFmtId="0" xfId="0" applyAlignment="1" applyFont="1">
      <alignment horizontal="left" readingOrder="0" vertical="center"/>
    </xf>
    <xf borderId="0" fillId="0" fontId="40" numFmtId="168" xfId="0" applyAlignment="1" applyFont="1" applyNumberFormat="1">
      <alignment readingOrder="0" vertical="center"/>
    </xf>
    <xf borderId="0" fillId="0" fontId="18" numFmtId="0" xfId="0" applyAlignment="1" applyFont="1">
      <alignment horizontal="center" readingOrder="0" shrinkToFit="0" vertical="center" wrapText="1"/>
    </xf>
    <xf borderId="5" fillId="0" fontId="41" numFmtId="0" xfId="0" applyAlignment="1" applyBorder="1" applyFont="1">
      <alignment horizontal="center" readingOrder="0"/>
    </xf>
    <xf borderId="0" fillId="0" fontId="38" numFmtId="0" xfId="0" applyAlignment="1" applyFont="1">
      <alignment horizontal="center" readingOrder="0" shrinkToFit="0" vertical="center" wrapText="1"/>
    </xf>
    <xf borderId="0" fillId="0" fontId="1" numFmtId="0" xfId="0" applyAlignment="1" applyFont="1">
      <alignment shrinkToFit="0" vertical="bottom" wrapText="0"/>
    </xf>
    <xf borderId="0" fillId="13" fontId="10" numFmtId="0" xfId="0" applyAlignment="1" applyFont="1">
      <alignment horizontal="right" readingOrder="0" shrinkToFit="0" vertical="bottom" wrapText="0"/>
    </xf>
    <xf borderId="0" fillId="8" fontId="10" numFmtId="0" xfId="0" applyAlignment="1" applyFont="1">
      <alignment horizontal="center" readingOrder="0" shrinkToFit="0" vertical="bottom" wrapText="0"/>
    </xf>
    <xf borderId="0" fillId="13" fontId="10" numFmtId="0" xfId="0" applyAlignment="1" applyFont="1">
      <alignment horizontal="center" readingOrder="0" shrinkToFit="0" vertical="bottom" wrapText="0"/>
    </xf>
    <xf borderId="22" fillId="0" fontId="3" numFmtId="0" xfId="0" applyBorder="1" applyFont="1"/>
    <xf borderId="0" fillId="0" fontId="41" numFmtId="169" xfId="0" applyAlignment="1" applyFont="1" applyNumberFormat="1">
      <alignment horizontal="center" readingOrder="0"/>
    </xf>
    <xf borderId="34" fillId="0" fontId="41" numFmtId="0" xfId="0" applyAlignment="1" applyBorder="1" applyFont="1">
      <alignment horizontal="center" readingOrder="0"/>
    </xf>
    <xf borderId="0" fillId="0" fontId="10" numFmtId="0" xfId="0" applyAlignment="1" applyFont="1">
      <alignment horizontal="right" shrinkToFit="0" vertical="bottom" wrapText="0"/>
    </xf>
    <xf borderId="0" fillId="20" fontId="11" numFmtId="3" xfId="0" applyAlignment="1" applyFill="1" applyFont="1" applyNumberFormat="1">
      <alignment horizontal="center"/>
    </xf>
    <xf borderId="0" fillId="8" fontId="10" numFmtId="3" xfId="0" applyAlignment="1" applyFont="1" applyNumberFormat="1">
      <alignment horizontal="center" readingOrder="0" shrinkToFit="0" vertical="bottom" wrapText="0"/>
    </xf>
    <xf borderId="0" fillId="8" fontId="10" numFmtId="10" xfId="0" applyAlignment="1" applyFont="1" applyNumberFormat="1">
      <alignment horizontal="center" readingOrder="0" shrinkToFit="0" vertical="bottom" wrapText="0"/>
    </xf>
    <xf borderId="0" fillId="20" fontId="10" numFmtId="3" xfId="0" applyAlignment="1" applyFont="1" applyNumberFormat="1">
      <alignment horizontal="center" readingOrder="0" shrinkToFit="0" vertical="bottom" wrapText="0"/>
    </xf>
    <xf borderId="22" fillId="20" fontId="10" numFmtId="10" xfId="0" applyAlignment="1" applyBorder="1" applyFont="1" applyNumberFormat="1">
      <alignment horizontal="center" shrinkToFit="0" vertical="bottom" wrapText="0"/>
    </xf>
    <xf borderId="23" fillId="20" fontId="10" numFmtId="3" xfId="0" applyAlignment="1" applyBorder="1" applyFont="1" applyNumberFormat="1">
      <alignment horizontal="center" readingOrder="0" shrinkToFit="0" vertical="bottom" wrapText="0"/>
    </xf>
    <xf borderId="0" fillId="20" fontId="10" numFmtId="3" xfId="0" applyAlignment="1" applyFont="1" applyNumberFormat="1">
      <alignment horizontal="center" shrinkToFit="0" vertical="bottom" wrapText="0"/>
    </xf>
    <xf borderId="22" fillId="20" fontId="10" numFmtId="3" xfId="0" applyAlignment="1" applyBorder="1" applyFont="1" applyNumberFormat="1">
      <alignment horizontal="center" shrinkToFit="0" vertical="bottom" wrapText="0"/>
    </xf>
    <xf borderId="0" fillId="20" fontId="10" numFmtId="10" xfId="0" applyAlignment="1" applyFont="1" applyNumberFormat="1">
      <alignment horizontal="center" shrinkToFit="0" vertical="bottom" wrapText="0"/>
    </xf>
    <xf borderId="61" fillId="20" fontId="41" numFmtId="0" xfId="0" applyAlignment="1" applyBorder="1" applyFont="1">
      <alignment readingOrder="0"/>
    </xf>
    <xf borderId="0" fillId="20" fontId="41" numFmtId="0" xfId="0" applyAlignment="1" applyFont="1">
      <alignment readingOrder="0"/>
    </xf>
    <xf borderId="22" fillId="20" fontId="41" numFmtId="0" xfId="0" applyAlignment="1" applyBorder="1" applyFont="1">
      <alignment readingOrder="0"/>
    </xf>
    <xf borderId="0" fillId="20" fontId="38" numFmtId="0" xfId="0" applyAlignment="1" applyFont="1">
      <alignment readingOrder="0"/>
    </xf>
    <xf borderId="34" fillId="20" fontId="38" numFmtId="0" xfId="0" applyBorder="1" applyFont="1"/>
    <xf borderId="0" fillId="20" fontId="42" numFmtId="0" xfId="0" applyAlignment="1" applyFont="1">
      <alignment horizontal="center" shrinkToFit="0" vertical="bottom" wrapText="0"/>
    </xf>
    <xf borderId="0" fillId="20" fontId="42" numFmtId="3" xfId="0" applyAlignment="1" applyFont="1" applyNumberFormat="1">
      <alignment horizontal="center" readingOrder="0" shrinkToFit="0" vertical="bottom" wrapText="0"/>
    </xf>
    <xf borderId="0" fillId="15" fontId="20" numFmtId="0" xfId="0" applyAlignment="1" applyFont="1">
      <alignment horizontal="right" readingOrder="0" shrinkToFit="0" vertical="bottom" wrapText="0"/>
    </xf>
    <xf borderId="0" fillId="15" fontId="20" numFmtId="0" xfId="0" applyAlignment="1" applyFont="1">
      <alignment horizontal="right" shrinkToFit="0" vertical="bottom" wrapText="0"/>
    </xf>
    <xf borderId="0" fillId="15" fontId="1" numFmtId="3" xfId="0" applyAlignment="1" applyFont="1" applyNumberFormat="1">
      <alignment horizontal="right" shrinkToFit="0" vertical="bottom" wrapText="0"/>
    </xf>
    <xf borderId="0" fillId="8" fontId="1" numFmtId="3" xfId="0" applyAlignment="1" applyFont="1" applyNumberFormat="1">
      <alignment horizontal="right" readingOrder="0" shrinkToFit="0" vertical="bottom" wrapText="0"/>
    </xf>
    <xf borderId="0" fillId="8" fontId="1" numFmtId="10" xfId="0" applyAlignment="1" applyFont="1" applyNumberFormat="1">
      <alignment horizontal="right" readingOrder="0" shrinkToFit="0" vertical="bottom" wrapText="0"/>
    </xf>
    <xf borderId="0" fillId="15" fontId="1" numFmtId="3" xfId="0" applyAlignment="1" applyFont="1" applyNumberFormat="1">
      <alignment horizontal="right" readingOrder="0" shrinkToFit="0" vertical="bottom" wrapText="0"/>
    </xf>
    <xf borderId="22" fillId="15" fontId="26" numFmtId="10" xfId="0" applyAlignment="1" applyBorder="1" applyFont="1" applyNumberFormat="1">
      <alignment horizontal="right" shrinkToFit="0" vertical="bottom" wrapText="0"/>
    </xf>
    <xf borderId="23" fillId="15" fontId="1" numFmtId="3" xfId="0" applyAlignment="1" applyBorder="1" applyFont="1" applyNumberFormat="1">
      <alignment horizontal="right" readingOrder="0" shrinkToFit="0" vertical="bottom" wrapText="0"/>
    </xf>
    <xf borderId="0" fillId="15" fontId="1" numFmtId="3" xfId="0" applyAlignment="1" applyFont="1" applyNumberFormat="1">
      <alignment readingOrder="0" shrinkToFit="0" vertical="bottom" wrapText="0"/>
    </xf>
    <xf borderId="0" fillId="15" fontId="26" numFmtId="10" xfId="0" applyAlignment="1" applyFont="1" applyNumberFormat="1">
      <alignment horizontal="right" shrinkToFit="0" vertical="bottom" wrapText="0"/>
    </xf>
    <xf borderId="61" fillId="15" fontId="38" numFmtId="0" xfId="0" applyAlignment="1" applyBorder="1" applyFont="1">
      <alignment horizontal="center" readingOrder="0"/>
    </xf>
    <xf borderId="0" fillId="15" fontId="38" numFmtId="0" xfId="0" applyAlignment="1" applyFont="1">
      <alignment horizontal="center" readingOrder="0"/>
    </xf>
    <xf borderId="0" fillId="15" fontId="41" numFmtId="0" xfId="0" applyAlignment="1" applyFont="1">
      <alignment horizontal="center"/>
    </xf>
    <xf borderId="0" fillId="15" fontId="20" numFmtId="0" xfId="0" applyAlignment="1" applyFont="1">
      <alignment horizontal="center"/>
    </xf>
    <xf borderId="0" fillId="15" fontId="20" numFmtId="0" xfId="0" applyAlignment="1" applyFont="1">
      <alignment horizontal="center" readingOrder="0"/>
    </xf>
    <xf borderId="0" fillId="5" fontId="20" numFmtId="0" xfId="0" applyFont="1"/>
    <xf borderId="0" fillId="5" fontId="20" numFmtId="0" xfId="0" applyAlignment="1" applyFont="1">
      <alignment readingOrder="0"/>
    </xf>
    <xf borderId="0" fillId="8" fontId="20" numFmtId="3" xfId="0" applyAlignment="1" applyFont="1" applyNumberFormat="1">
      <alignment readingOrder="0"/>
    </xf>
    <xf borderId="0" fillId="8" fontId="20" numFmtId="10" xfId="0" applyAlignment="1" applyFont="1" applyNumberFormat="1">
      <alignment readingOrder="0"/>
    </xf>
    <xf borderId="0" fillId="5" fontId="20" numFmtId="0" xfId="0" applyAlignment="1" applyFont="1">
      <alignment readingOrder="0"/>
    </xf>
    <xf borderId="22" fillId="5" fontId="26" numFmtId="10" xfId="0" applyAlignment="1" applyBorder="1" applyFont="1" applyNumberFormat="1">
      <alignment horizontal="right" shrinkToFit="0" vertical="bottom" wrapText="0"/>
    </xf>
    <xf borderId="0" fillId="5" fontId="26" numFmtId="10" xfId="0" applyAlignment="1" applyFont="1" applyNumberFormat="1">
      <alignment horizontal="right" shrinkToFit="0" vertical="bottom" wrapText="0"/>
    </xf>
    <xf borderId="61" fillId="5" fontId="38" numFmtId="0" xfId="0" applyAlignment="1" applyBorder="1" applyFont="1">
      <alignment horizontal="center" readingOrder="0"/>
    </xf>
    <xf borderId="0" fillId="5" fontId="38" numFmtId="0" xfId="0" applyAlignment="1" applyFont="1">
      <alignment horizontal="center" readingOrder="0"/>
    </xf>
    <xf borderId="0" fillId="5" fontId="41" numFmtId="0" xfId="0" applyAlignment="1" applyFont="1">
      <alignment horizontal="center"/>
    </xf>
    <xf borderId="0" fillId="5" fontId="20" numFmtId="0" xfId="0" applyAlignment="1" applyFont="1">
      <alignment horizontal="center"/>
    </xf>
    <xf borderId="0" fillId="5" fontId="20" numFmtId="0" xfId="0" applyAlignment="1" applyFont="1">
      <alignment horizontal="center" readingOrder="0"/>
    </xf>
    <xf borderId="0" fillId="5" fontId="1" numFmtId="0" xfId="0" applyAlignment="1" applyFont="1">
      <alignment horizontal="center" readingOrder="0" vertical="bottom"/>
    </xf>
    <xf borderId="0" fillId="15" fontId="20" numFmtId="0" xfId="0" applyFont="1"/>
    <xf borderId="0" fillId="15" fontId="20" numFmtId="0" xfId="0" applyAlignment="1" applyFont="1">
      <alignment readingOrder="0"/>
    </xf>
    <xf borderId="0" fillId="15" fontId="1" numFmtId="0" xfId="0" applyAlignment="1" applyFont="1">
      <alignment horizontal="center" readingOrder="0" vertical="bottom"/>
    </xf>
    <xf borderId="62" fillId="0" fontId="7" numFmtId="0" xfId="0" applyAlignment="1" applyBorder="1" applyFont="1">
      <alignment horizontal="center" readingOrder="0" shrinkToFit="0" vertical="bottom" wrapText="0"/>
    </xf>
    <xf borderId="63" fillId="0" fontId="3" numFmtId="0" xfId="0" applyBorder="1" applyFont="1"/>
    <xf borderId="64" fillId="0" fontId="3" numFmtId="0" xfId="0" applyBorder="1" applyFont="1"/>
    <xf borderId="0" fillId="0" fontId="7" numFmtId="0" xfId="0" applyAlignment="1" applyFont="1">
      <alignment horizontal="center" readingOrder="0" shrinkToFit="0" vertical="bottom" wrapText="0"/>
    </xf>
    <xf borderId="65" fillId="0" fontId="7" numFmtId="0" xfId="0" applyAlignment="1" applyBorder="1" applyFont="1">
      <alignment horizontal="center" readingOrder="0" shrinkToFit="0" vertical="bottom" wrapText="0"/>
    </xf>
    <xf borderId="66" fillId="0" fontId="3" numFmtId="0" xfId="0" applyBorder="1" applyFont="1"/>
    <xf borderId="67" fillId="0" fontId="3" numFmtId="0" xfId="0" applyBorder="1" applyFont="1"/>
    <xf borderId="66" fillId="0" fontId="7" numFmtId="0" xfId="0" applyAlignment="1" applyBorder="1" applyFont="1">
      <alignment horizontal="center" readingOrder="0" shrinkToFit="0" vertical="bottom" wrapText="0"/>
    </xf>
    <xf borderId="66" fillId="0" fontId="11" numFmtId="0" xfId="0" applyAlignment="1" applyBorder="1" applyFont="1">
      <alignment horizontal="center" readingOrder="0"/>
    </xf>
    <xf borderId="68" fillId="0" fontId="11" numFmtId="0" xfId="0" applyAlignment="1" applyBorder="1" applyFont="1">
      <alignment readingOrder="0"/>
    </xf>
    <xf borderId="69" fillId="0" fontId="3" numFmtId="0" xfId="0" applyBorder="1" applyFont="1"/>
    <xf borderId="0" fillId="0" fontId="11" numFmtId="0" xfId="0" applyAlignment="1" applyFont="1">
      <alignment readingOrder="0"/>
    </xf>
    <xf borderId="70" fillId="0" fontId="1" numFmtId="0" xfId="0" applyAlignment="1" applyBorder="1" applyFont="1">
      <alignment horizontal="right" readingOrder="0" shrinkToFit="0" vertical="bottom" wrapText="0"/>
    </xf>
    <xf borderId="22" fillId="0" fontId="1" numFmtId="10" xfId="0" applyAlignment="1" applyBorder="1" applyFont="1" applyNumberFormat="1">
      <alignment horizontal="right" shrinkToFit="0" vertical="bottom" wrapText="0"/>
    </xf>
    <xf borderId="23" fillId="0" fontId="20" numFmtId="0" xfId="0" applyBorder="1" applyFont="1"/>
    <xf borderId="71" fillId="0" fontId="1" numFmtId="10" xfId="0" applyAlignment="1" applyBorder="1" applyFont="1" applyNumberFormat="1">
      <alignment horizontal="right" shrinkToFit="0" vertical="bottom" wrapText="0"/>
    </xf>
    <xf borderId="0" fillId="0" fontId="1" numFmtId="10" xfId="0" applyAlignment="1" applyFont="1" applyNumberFormat="1">
      <alignment horizontal="right" shrinkToFit="0" vertical="bottom" wrapText="0"/>
    </xf>
    <xf borderId="0" fillId="5" fontId="1" numFmtId="3" xfId="0" applyAlignment="1" applyFont="1" applyNumberFormat="1">
      <alignment horizontal="center" readingOrder="0" vertical="bottom"/>
    </xf>
    <xf borderId="72" fillId="0" fontId="1" numFmtId="0" xfId="0" applyAlignment="1" applyBorder="1" applyFont="1">
      <alignment horizontal="right" readingOrder="0" shrinkToFit="0" vertical="bottom" wrapText="0"/>
    </xf>
    <xf borderId="73" fillId="0" fontId="1" numFmtId="0" xfId="0" applyAlignment="1" applyBorder="1" applyFont="1">
      <alignment horizontal="right" shrinkToFit="0" vertical="bottom" wrapText="0"/>
    </xf>
    <xf borderId="74" fillId="0" fontId="1" numFmtId="10" xfId="0" applyAlignment="1" applyBorder="1" applyFont="1" applyNumberFormat="1">
      <alignment horizontal="right" shrinkToFit="0" vertical="bottom" wrapText="0"/>
    </xf>
    <xf borderId="73" fillId="0" fontId="20" numFmtId="0" xfId="0" applyBorder="1" applyFont="1"/>
    <xf borderId="75" fillId="0" fontId="20" numFmtId="0" xfId="0" applyBorder="1" applyFont="1"/>
    <xf borderId="76" fillId="0" fontId="1" numFmtId="10" xfId="0" applyAlignment="1" applyBorder="1" applyFont="1" applyNumberFormat="1">
      <alignment horizontal="right" shrinkToFit="0" vertical="bottom" wrapText="0"/>
    </xf>
    <xf borderId="77" fillId="0" fontId="43" numFmtId="0" xfId="0" applyAlignment="1" applyBorder="1" applyFont="1">
      <alignment horizontal="center" readingOrder="0" shrinkToFit="0" vertical="bottom" wrapText="0"/>
    </xf>
    <xf borderId="78" fillId="0" fontId="3" numFmtId="0" xfId="0" applyBorder="1" applyFont="1"/>
    <xf borderId="79" fillId="0" fontId="3" numFmtId="0" xfId="0" applyBorder="1" applyFont="1"/>
    <xf borderId="0" fillId="0" fontId="43" numFmtId="0" xfId="0" applyAlignment="1" applyFont="1">
      <alignment horizontal="center" readingOrder="0" shrinkToFit="0" vertical="bottom" wrapText="0"/>
    </xf>
    <xf borderId="0" fillId="15" fontId="1" numFmtId="3" xfId="0" applyAlignment="1" applyFont="1" applyNumberFormat="1">
      <alignment horizontal="center" readingOrder="0" vertical="bottom"/>
    </xf>
    <xf borderId="80" fillId="0" fontId="7" numFmtId="0" xfId="0" applyAlignment="1" applyBorder="1" applyFont="1">
      <alignment horizontal="center" readingOrder="0" shrinkToFit="0" vertical="bottom" wrapText="0"/>
    </xf>
    <xf borderId="81" fillId="0" fontId="3" numFmtId="0" xfId="0" applyBorder="1" applyFont="1"/>
    <xf borderId="82" fillId="0" fontId="1" numFmtId="0" xfId="0" applyAlignment="1" applyBorder="1" applyFont="1">
      <alignment horizontal="right" readingOrder="0" shrinkToFit="0" vertical="bottom" wrapText="0"/>
    </xf>
    <xf borderId="83" fillId="0" fontId="1" numFmtId="10" xfId="0" applyAlignment="1" applyBorder="1" applyFont="1" applyNumberFormat="1">
      <alignment horizontal="right" shrinkToFit="0" vertical="bottom" wrapText="0"/>
    </xf>
    <xf borderId="83" fillId="0" fontId="20" numFmtId="10" xfId="0" applyBorder="1" applyFont="1" applyNumberFormat="1"/>
    <xf borderId="84" fillId="0" fontId="1" numFmtId="0" xfId="0" applyAlignment="1" applyBorder="1" applyFont="1">
      <alignment horizontal="right" readingOrder="0" shrinkToFit="0" vertical="bottom" wrapText="0"/>
    </xf>
    <xf borderId="85" fillId="0" fontId="1" numFmtId="0" xfId="0" applyAlignment="1" applyBorder="1" applyFont="1">
      <alignment horizontal="right" shrinkToFit="0" vertical="bottom" wrapText="0"/>
    </xf>
    <xf borderId="86" fillId="0" fontId="1" numFmtId="10" xfId="0" applyAlignment="1" applyBorder="1" applyFont="1" applyNumberFormat="1">
      <alignment horizontal="right" shrinkToFit="0" vertical="bottom" wrapText="0"/>
    </xf>
    <xf borderId="85" fillId="0" fontId="20" numFmtId="0" xfId="0" applyBorder="1" applyFont="1"/>
    <xf borderId="87" fillId="0" fontId="20" numFmtId="0" xfId="0" applyBorder="1" applyFont="1"/>
    <xf borderId="88" fillId="0" fontId="20" numFmtId="10" xfId="0" applyBorder="1" applyFont="1" applyNumberFormat="1"/>
    <xf borderId="0" fillId="0" fontId="11" numFmtId="0" xfId="0" applyAlignment="1" applyFont="1">
      <alignment readingOrder="0"/>
    </xf>
    <xf borderId="0" fillId="5" fontId="1" numFmtId="3" xfId="0" applyFont="1" applyNumberFormat="1"/>
    <xf borderId="88" fillId="0" fontId="1" numFmtId="10" xfId="0" applyAlignment="1" applyBorder="1" applyFont="1" applyNumberFormat="1">
      <alignment horizontal="right" shrinkToFit="0" vertical="bottom" wrapText="0"/>
    </xf>
    <xf borderId="77" fillId="0" fontId="43" numFmtId="0" xfId="0" applyAlignment="1" applyBorder="1" applyFont="1">
      <alignment horizontal="center" readingOrder="0" shrinkToFit="0" vertical="bottom" wrapText="0"/>
    </xf>
    <xf borderId="80" fillId="0" fontId="7" numFmtId="0" xfId="0" applyAlignment="1" applyBorder="1" applyFont="1">
      <alignment horizontal="center" readingOrder="0" shrinkToFit="0" vertical="bottom" wrapText="0"/>
    </xf>
    <xf borderId="66" fillId="0" fontId="7" numFmtId="0" xfId="0" applyAlignment="1" applyBorder="1" applyFont="1">
      <alignment horizontal="center" readingOrder="0" shrinkToFit="0" vertical="bottom" wrapText="0"/>
    </xf>
    <xf borderId="66" fillId="0" fontId="11" numFmtId="0" xfId="0" applyAlignment="1" applyBorder="1" applyFont="1">
      <alignment horizontal="center" readingOrder="0"/>
    </xf>
    <xf borderId="0" fillId="15" fontId="38" numFmtId="0" xfId="0" applyFont="1"/>
    <xf borderId="0" fillId="5" fontId="38" numFmtId="0" xfId="0" applyFont="1"/>
    <xf borderId="17" fillId="15" fontId="38" numFmtId="0" xfId="0" applyAlignment="1" applyBorder="1" applyFont="1">
      <alignment horizontal="center" readingOrder="0"/>
    </xf>
    <xf borderId="18" fillId="15" fontId="38" numFmtId="0" xfId="0" applyAlignment="1" applyBorder="1" applyFont="1">
      <alignment horizontal="center" readingOrder="0"/>
    </xf>
    <xf borderId="18" fillId="15" fontId="41" numFmtId="0" xfId="0" applyAlignment="1" applyBorder="1" applyFont="1">
      <alignment horizontal="center"/>
    </xf>
    <xf borderId="0" fillId="0" fontId="38" numFmtId="10" xfId="0" applyFont="1" applyNumberFormat="1"/>
    <xf borderId="0" fillId="0" fontId="38" numFmtId="0" xfId="0" applyFont="1"/>
    <xf borderId="0" fillId="5" fontId="44" numFmtId="0" xfId="0" applyFont="1"/>
    <xf borderId="0" fillId="4" fontId="2" numFmtId="168" xfId="0" applyAlignment="1" applyFont="1" applyNumberFormat="1">
      <alignment horizontal="center" readingOrder="0" vertical="center"/>
    </xf>
    <xf borderId="0" fillId="0" fontId="20" numFmtId="0" xfId="0" applyAlignment="1" applyFont="1">
      <alignment horizontal="left" readingOrder="0" vertical="center"/>
    </xf>
    <xf borderId="0" fillId="0" fontId="20" numFmtId="168" xfId="0" applyAlignment="1" applyFont="1" applyNumberFormat="1">
      <alignment horizontal="right" readingOrder="0" vertical="center"/>
    </xf>
    <xf borderId="0" fillId="0" fontId="39" numFmtId="0" xfId="0" applyAlignment="1" applyFont="1">
      <alignment horizontal="center" readingOrder="0" shrinkToFit="0" wrapText="1"/>
    </xf>
    <xf borderId="0" fillId="0" fontId="20" numFmtId="0" xfId="0" applyAlignment="1" applyFont="1">
      <alignment horizontal="center" shrinkToFit="0" wrapText="1"/>
    </xf>
    <xf borderId="0" fillId="0" fontId="0" numFmtId="0" xfId="0" applyAlignment="1" applyFont="1">
      <alignment horizontal="right" readingOrder="0" shrinkToFit="0" vertical="bottom" wrapText="0"/>
    </xf>
    <xf borderId="22" fillId="13" fontId="10" numFmtId="0" xfId="0" applyAlignment="1" applyBorder="1" applyFont="1">
      <alignment horizontal="right" readingOrder="0" shrinkToFit="0" vertical="bottom" wrapText="0"/>
    </xf>
    <xf borderId="61" fillId="0" fontId="41" numFmtId="169" xfId="0" applyAlignment="1" applyBorder="1" applyFont="1" applyNumberFormat="1">
      <alignment horizontal="center" readingOrder="0"/>
    </xf>
    <xf borderId="34" fillId="0" fontId="41" numFmtId="0" xfId="0" applyAlignment="1" applyBorder="1" applyFont="1">
      <alignment readingOrder="0"/>
    </xf>
    <xf borderId="0" fillId="0" fontId="39" numFmtId="0" xfId="0" applyAlignment="1" applyFont="1">
      <alignment horizontal="center" shrinkToFit="0" wrapText="1"/>
    </xf>
    <xf borderId="0" fillId="0" fontId="7" numFmtId="0" xfId="0" applyAlignment="1" applyFont="1">
      <alignment horizontal="right" readingOrder="0" shrinkToFit="0" vertical="bottom" wrapText="0"/>
    </xf>
    <xf borderId="0" fillId="0" fontId="10" numFmtId="0" xfId="0" applyAlignment="1" applyFont="1">
      <alignment horizontal="right" readingOrder="0" shrinkToFit="0" vertical="bottom" wrapText="0"/>
    </xf>
    <xf borderId="22" fillId="20" fontId="10" numFmtId="3" xfId="0" applyAlignment="1" applyBorder="1" applyFont="1" applyNumberFormat="1">
      <alignment horizontal="center" readingOrder="0" shrinkToFit="0" vertical="bottom" wrapText="0"/>
    </xf>
    <xf borderId="61" fillId="20" fontId="41" numFmtId="3" xfId="0" applyAlignment="1" applyBorder="1" applyFont="1" applyNumberFormat="1">
      <alignment readingOrder="0"/>
    </xf>
    <xf borderId="0" fillId="20" fontId="41" numFmtId="3" xfId="0" applyAlignment="1" applyFont="1" applyNumberFormat="1">
      <alignment readingOrder="0"/>
    </xf>
    <xf borderId="22" fillId="20" fontId="41" numFmtId="3" xfId="0" applyAlignment="1" applyBorder="1" applyFont="1" applyNumberFormat="1">
      <alignment readingOrder="0"/>
    </xf>
    <xf borderId="34" fillId="20" fontId="45" numFmtId="3" xfId="0" applyBorder="1" applyFont="1" applyNumberFormat="1"/>
    <xf borderId="0" fillId="20" fontId="7" numFmtId="0" xfId="0" applyAlignment="1" applyFont="1">
      <alignment horizontal="center" shrinkToFit="0" vertical="bottom" wrapText="0"/>
    </xf>
    <xf borderId="0" fillId="0" fontId="7" numFmtId="0" xfId="0" applyAlignment="1" applyFont="1">
      <alignment horizontal="center" shrinkToFit="0" vertical="bottom" wrapText="0"/>
    </xf>
    <xf borderId="0" fillId="0" fontId="9" numFmtId="0" xfId="0" applyFont="1"/>
    <xf borderId="22" fillId="15" fontId="1" numFmtId="3" xfId="0" applyAlignment="1" applyBorder="1" applyFont="1" applyNumberFormat="1">
      <alignment horizontal="right" readingOrder="0" shrinkToFit="0" vertical="bottom" wrapText="0"/>
    </xf>
    <xf borderId="89" fillId="15" fontId="26" numFmtId="10" xfId="0" applyAlignment="1" applyBorder="1" applyFont="1" applyNumberFormat="1">
      <alignment horizontal="right" shrinkToFit="0" vertical="bottom" wrapText="0"/>
    </xf>
    <xf borderId="0" fillId="15" fontId="18" numFmtId="10" xfId="0" applyAlignment="1" applyFont="1" applyNumberFormat="1">
      <alignment horizontal="center" shrinkToFit="0" vertical="center" wrapText="0"/>
    </xf>
    <xf borderId="0" fillId="15" fontId="0" numFmtId="0" xfId="0" applyAlignment="1" applyFont="1">
      <alignment horizontal="center" readingOrder="0" shrinkToFit="0" vertical="bottom" wrapText="0"/>
    </xf>
    <xf borderId="0" fillId="15" fontId="7" numFmtId="0" xfId="0" applyAlignment="1" applyFont="1">
      <alignment horizontal="center" shrinkToFit="0" vertical="bottom" wrapText="0"/>
    </xf>
    <xf borderId="0" fillId="15" fontId="0" numFmtId="0" xfId="0" applyAlignment="1" applyFont="1">
      <alignment horizontal="center" shrinkToFit="0" vertical="bottom" wrapText="0"/>
    </xf>
    <xf borderId="0" fillId="5" fontId="1" numFmtId="0" xfId="0" applyAlignment="1" applyFont="1">
      <alignment shrinkToFit="0" vertical="bottom" wrapText="0"/>
    </xf>
    <xf borderId="0" fillId="5" fontId="20" numFmtId="0" xfId="0" applyAlignment="1" applyFont="1">
      <alignment horizontal="right" readingOrder="0" shrinkToFit="0" vertical="bottom" wrapText="0"/>
    </xf>
    <xf borderId="0" fillId="5" fontId="1" numFmtId="3" xfId="0" applyAlignment="1" applyFont="1" applyNumberFormat="1">
      <alignment horizontal="right" shrinkToFit="0" vertical="bottom" wrapText="0"/>
    </xf>
    <xf borderId="0" fillId="5" fontId="1" numFmtId="3" xfId="0" applyAlignment="1" applyFont="1" applyNumberFormat="1">
      <alignment horizontal="right" readingOrder="0" shrinkToFit="0" vertical="bottom" wrapText="0"/>
    </xf>
    <xf borderId="22" fillId="5" fontId="1" numFmtId="3" xfId="0" applyAlignment="1" applyBorder="1" applyFont="1" applyNumberFormat="1">
      <alignment horizontal="right" readingOrder="0" shrinkToFit="0" vertical="bottom" wrapText="0"/>
    </xf>
    <xf borderId="0" fillId="5" fontId="1" numFmtId="3" xfId="0" applyAlignment="1" applyFont="1" applyNumberFormat="1">
      <alignment readingOrder="0" shrinkToFit="0" vertical="bottom" wrapText="0"/>
    </xf>
    <xf borderId="89" fillId="5" fontId="26" numFmtId="10" xfId="0" applyAlignment="1" applyBorder="1" applyFont="1" applyNumberFormat="1">
      <alignment horizontal="right" shrinkToFit="0" vertical="bottom" wrapText="0"/>
    </xf>
    <xf borderId="0" fillId="5" fontId="18" numFmtId="10" xfId="0" applyAlignment="1" applyFont="1" applyNumberFormat="1">
      <alignment horizontal="center" shrinkToFit="0" vertical="center" wrapText="0"/>
    </xf>
    <xf borderId="0" fillId="5" fontId="20" numFmtId="0" xfId="0" applyAlignment="1" applyFont="1">
      <alignment horizontal="center" readingOrder="0" shrinkToFit="0" vertical="center" wrapText="1"/>
    </xf>
    <xf borderId="0" fillId="5" fontId="7" numFmtId="0" xfId="0" applyAlignment="1" applyFont="1">
      <alignment horizontal="center" shrinkToFit="0" vertical="bottom" wrapText="0"/>
    </xf>
    <xf borderId="0" fillId="5" fontId="20" numFmtId="0" xfId="0" applyAlignment="1" applyFont="1">
      <alignment horizontal="center" shrinkToFit="0" vertical="center" wrapText="1"/>
    </xf>
    <xf borderId="0" fillId="0" fontId="20" numFmtId="0" xfId="0" applyAlignment="1" applyFont="1">
      <alignment horizontal="center" readingOrder="0" shrinkToFit="0" vertical="center" wrapText="1"/>
    </xf>
    <xf borderId="0" fillId="15" fontId="1" numFmtId="0" xfId="0" applyAlignment="1" applyFont="1">
      <alignment shrinkToFit="0" vertical="bottom" wrapText="0"/>
    </xf>
    <xf borderId="0" fillId="15" fontId="20" numFmtId="0" xfId="0" applyAlignment="1" applyFont="1">
      <alignment horizontal="center" readingOrder="0" shrinkToFit="0" vertical="center" wrapText="1"/>
    </xf>
    <xf borderId="0" fillId="15" fontId="20" numFmtId="0" xfId="0" applyAlignment="1" applyFont="1">
      <alignment horizontal="center" shrinkToFit="0" vertical="center" wrapText="1"/>
    </xf>
    <xf borderId="0" fillId="5" fontId="0" numFmtId="0" xfId="0" applyAlignment="1" applyFont="1">
      <alignment horizontal="center" readingOrder="0" shrinkToFit="0" vertical="bottom" wrapText="0"/>
    </xf>
    <xf borderId="0" fillId="5" fontId="0" numFmtId="0" xfId="0" applyAlignment="1" applyFont="1">
      <alignment horizontal="center" shrinkToFit="0" vertical="bottom" wrapText="0"/>
    </xf>
    <xf borderId="77" fillId="0" fontId="7" numFmtId="0" xfId="0" applyAlignment="1" applyBorder="1" applyFont="1">
      <alignment horizontal="center" readingOrder="0" shrinkToFit="0" vertical="bottom" wrapText="0"/>
    </xf>
    <xf borderId="0" fillId="15" fontId="1" numFmtId="0" xfId="0" applyAlignment="1" applyFont="1">
      <alignment horizontal="center" shrinkToFit="0" vertical="bottom" wrapText="0"/>
    </xf>
    <xf borderId="0" fillId="5" fontId="1" numFmtId="0" xfId="0" applyAlignment="1" applyFont="1">
      <alignment horizontal="center" shrinkToFit="0" vertical="bottom" wrapText="0"/>
    </xf>
    <xf borderId="68" fillId="0" fontId="20" numFmtId="0" xfId="0" applyAlignment="1" applyBorder="1" applyFont="1">
      <alignment readingOrder="0"/>
    </xf>
    <xf borderId="0" fillId="5" fontId="1" numFmtId="0" xfId="0" applyAlignment="1" applyFont="1">
      <alignment readingOrder="0" shrinkToFit="0" vertical="bottom" wrapText="0"/>
    </xf>
    <xf borderId="0" fillId="5" fontId="1" numFmtId="3" xfId="0" applyAlignment="1" applyFont="1" applyNumberFormat="1">
      <alignment shrinkToFit="0" vertical="bottom" wrapText="0"/>
    </xf>
    <xf borderId="22" fillId="5" fontId="1" numFmtId="3" xfId="0" applyAlignment="1" applyBorder="1" applyFont="1" applyNumberFormat="1">
      <alignment readingOrder="0" shrinkToFit="0" vertical="bottom" wrapText="0"/>
    </xf>
    <xf borderId="49" fillId="0" fontId="1" numFmtId="10" xfId="0" applyAlignment="1" applyBorder="1" applyFont="1" applyNumberFormat="1">
      <alignment horizontal="right" shrinkToFit="0" vertical="bottom" wrapText="0"/>
    </xf>
    <xf borderId="90" fillId="0" fontId="1" numFmtId="10" xfId="0" applyAlignment="1" applyBorder="1" applyFont="1" applyNumberFormat="1">
      <alignment horizontal="right" shrinkToFit="0" vertical="bottom" wrapText="0"/>
    </xf>
    <xf borderId="53" fillId="0" fontId="1" numFmtId="0" xfId="0" applyAlignment="1" applyBorder="1" applyFont="1">
      <alignment horizontal="right" shrinkToFit="0" vertical="bottom" wrapText="0"/>
    </xf>
    <xf borderId="53" fillId="0" fontId="20" numFmtId="0" xfId="0" applyBorder="1" applyFont="1"/>
    <xf borderId="91" fillId="0" fontId="20" numFmtId="0" xfId="0" applyBorder="1" applyFont="1"/>
    <xf borderId="54" fillId="0" fontId="1" numFmtId="10" xfId="0" applyAlignment="1" applyBorder="1" applyFont="1" applyNumberFormat="1">
      <alignment horizontal="right" shrinkToFit="0" vertical="bottom" wrapText="0"/>
    </xf>
    <xf borderId="0" fillId="0" fontId="0" numFmtId="0" xfId="0" applyAlignment="1" applyFont="1">
      <alignment readingOrder="0" shrinkToFit="0" vertical="bottom" wrapText="0"/>
    </xf>
    <xf borderId="0" fillId="0" fontId="0" numFmtId="3" xfId="0" applyAlignment="1" applyFont="1" applyNumberFormat="1">
      <alignment shrinkToFit="0" vertical="bottom" wrapText="0"/>
    </xf>
    <xf borderId="0" fillId="4" fontId="2" numFmtId="168" xfId="0" applyAlignment="1" applyFont="1" applyNumberFormat="1">
      <alignment horizontal="center" vertical="center"/>
    </xf>
    <xf borderId="0" fillId="5" fontId="25" numFmtId="168" xfId="0" applyFont="1" applyNumberFormat="1"/>
    <xf borderId="0" fillId="0" fontId="20" numFmtId="0" xfId="0" applyAlignment="1" applyFont="1">
      <alignment horizontal="center"/>
    </xf>
    <xf borderId="34" fillId="20" fontId="46" numFmtId="0" xfId="0" applyBorder="1" applyFont="1"/>
    <xf borderId="0" fillId="20" fontId="0" numFmtId="0" xfId="0" applyAlignment="1" applyFont="1">
      <alignment horizontal="center" shrinkToFit="0" vertical="bottom" wrapText="0"/>
    </xf>
    <xf borderId="0" fillId="0" fontId="9" numFmtId="0" xfId="0" applyAlignment="1" applyFont="1">
      <alignment horizontal="right" shrinkToFit="0" vertical="bottom" wrapText="0"/>
    </xf>
    <xf borderId="0" fillId="0" fontId="20" numFmtId="0" xfId="0" applyAlignment="1" applyFont="1">
      <alignment readingOrder="0"/>
    </xf>
    <xf borderId="22" fillId="0" fontId="26" numFmtId="10" xfId="0" applyAlignment="1" applyBorder="1" applyFont="1" applyNumberFormat="1">
      <alignment horizontal="right" shrinkToFit="0" vertical="bottom" wrapText="0"/>
    </xf>
    <xf borderId="0" fillId="0" fontId="1" numFmtId="3" xfId="0" applyAlignment="1" applyFont="1" applyNumberFormat="1">
      <alignment readingOrder="0" shrinkToFit="0" vertical="bottom" wrapText="0"/>
    </xf>
    <xf borderId="0" fillId="0" fontId="1" numFmtId="3" xfId="0" applyAlignment="1" applyFont="1" applyNumberFormat="1">
      <alignment horizontal="right" readingOrder="0" shrinkToFit="0" vertical="bottom" wrapText="0"/>
    </xf>
    <xf borderId="0" fillId="0" fontId="20" numFmtId="0" xfId="0" applyAlignment="1" applyFont="1">
      <alignment horizontal="center" readingOrder="0"/>
    </xf>
    <xf borderId="0" fillId="0" fontId="46" numFmtId="0" xfId="0" applyFont="1"/>
    <xf borderId="0" fillId="0" fontId="47" numFmtId="0" xfId="0" applyAlignment="1" applyFont="1">
      <alignment horizontal="center" vertical="center"/>
    </xf>
    <xf borderId="0" fillId="0" fontId="38" numFmtId="0" xfId="0" applyAlignment="1" applyFont="1">
      <alignment horizontal="center" vertical="center"/>
    </xf>
    <xf borderId="0" fillId="0" fontId="0" numFmtId="0" xfId="0" applyAlignment="1" applyFont="1">
      <alignment horizontal="center" readingOrder="0" shrinkToFit="0" vertical="bottom" wrapText="0"/>
    </xf>
    <xf borderId="0" fillId="0" fontId="48" numFmtId="0" xfId="0" applyAlignment="1" applyFont="1">
      <alignment horizontal="center" shrinkToFit="0" vertical="center" wrapText="0"/>
    </xf>
    <xf borderId="22" fillId="0" fontId="48" numFmtId="0" xfId="0" applyAlignment="1" applyBorder="1" applyFont="1">
      <alignment horizontal="center" shrinkToFit="0" vertical="center" wrapText="0"/>
    </xf>
    <xf borderId="0" fillId="0" fontId="1" numFmtId="0" xfId="0" applyAlignment="1" applyFont="1">
      <alignment horizontal="center" readingOrder="0" shrinkToFit="0" vertical="bottom" wrapText="0"/>
    </xf>
    <xf borderId="0" fillId="0" fontId="47" numFmtId="0" xfId="0" applyAlignment="1" applyFont="1">
      <alignment horizontal="center" shrinkToFit="0" vertical="center" wrapText="0"/>
    </xf>
    <xf borderId="22" fillId="0" fontId="1" numFmtId="3" xfId="0" applyAlignment="1" applyBorder="1" applyFont="1" applyNumberFormat="1">
      <alignment horizontal="right" shrinkToFit="0" vertical="bottom" wrapText="0"/>
    </xf>
    <xf borderId="0" fillId="0" fontId="43" numFmtId="0" xfId="0" applyAlignment="1" applyFont="1">
      <alignment horizontal="center" shrinkToFit="0" vertical="bottom" wrapText="0"/>
    </xf>
    <xf borderId="42" fillId="0" fontId="43" numFmtId="0" xfId="0" applyAlignment="1" applyBorder="1" applyFont="1">
      <alignment horizontal="center" readingOrder="0" shrinkToFit="0" vertical="bottom" wrapText="0"/>
    </xf>
    <xf borderId="43" fillId="0" fontId="3" numFmtId="0" xfId="0" applyBorder="1" applyFont="1"/>
    <xf borderId="44" fillId="0" fontId="3" numFmtId="0" xfId="0" applyBorder="1" applyFont="1"/>
    <xf borderId="22" fillId="0" fontId="7" numFmtId="0" xfId="0" applyAlignment="1" applyBorder="1" applyFont="1">
      <alignment horizontal="center" shrinkToFit="0" vertical="bottom" wrapText="0"/>
    </xf>
    <xf borderId="92" fillId="0" fontId="7" numFmtId="0" xfId="0" applyAlignment="1" applyBorder="1" applyFont="1">
      <alignment horizontal="center" readingOrder="0" shrinkToFit="0" vertical="bottom" wrapText="0"/>
    </xf>
    <xf borderId="93" fillId="0" fontId="3" numFmtId="0" xfId="0" applyBorder="1" applyFont="1"/>
    <xf borderId="48" fillId="0" fontId="1" numFmtId="0" xfId="0" applyAlignment="1" applyBorder="1" applyFont="1">
      <alignment horizontal="right" readingOrder="0" shrinkToFit="0" vertical="bottom" wrapText="0"/>
    </xf>
    <xf borderId="22" fillId="5" fontId="1" numFmtId="10" xfId="0" applyBorder="1" applyFont="1" applyNumberFormat="1"/>
    <xf borderId="22" fillId="0" fontId="20" numFmtId="10" xfId="0" applyBorder="1" applyFont="1" applyNumberFormat="1"/>
    <xf borderId="49" fillId="0" fontId="20" numFmtId="10" xfId="0" applyBorder="1" applyFont="1" applyNumberFormat="1"/>
    <xf borderId="94" fillId="0" fontId="1" numFmtId="0" xfId="0" applyAlignment="1" applyBorder="1" applyFont="1">
      <alignment horizontal="right" readingOrder="0" shrinkToFit="0" vertical="bottom" wrapText="0"/>
    </xf>
    <xf borderId="0" fillId="14" fontId="2" numFmtId="0" xfId="0" applyAlignment="1" applyFont="1">
      <alignment horizontal="left" readingOrder="0" vertical="center"/>
    </xf>
    <xf borderId="0" fillId="14" fontId="2" numFmtId="168" xfId="0" applyAlignment="1" applyFont="1" applyNumberFormat="1">
      <alignment horizontal="left" readingOrder="0" vertical="center"/>
    </xf>
    <xf borderId="0" fillId="0" fontId="1" numFmtId="0" xfId="0" applyAlignment="1" applyFont="1">
      <alignment readingOrder="0" shrinkToFit="0" vertical="bottom" wrapText="0"/>
    </xf>
    <xf borderId="22" fillId="20" fontId="9" numFmtId="0" xfId="0" applyAlignment="1" applyBorder="1" applyFont="1">
      <alignment horizontal="right" shrinkToFit="0" vertical="bottom" wrapText="0"/>
    </xf>
    <xf borderId="0" fillId="20" fontId="9" numFmtId="0" xfId="0" applyAlignment="1" applyFont="1">
      <alignment horizontal="right" readingOrder="0" shrinkToFit="0" vertical="bottom" wrapText="0"/>
    </xf>
    <xf borderId="22" fillId="20" fontId="9" numFmtId="10" xfId="0" applyAlignment="1" applyBorder="1" applyFont="1" applyNumberFormat="1">
      <alignment horizontal="right" shrinkToFit="0" vertical="bottom" wrapText="0"/>
    </xf>
    <xf borderId="22" fillId="20" fontId="9" numFmtId="0" xfId="0" applyAlignment="1" applyBorder="1" applyFont="1">
      <alignment horizontal="right" readingOrder="0" shrinkToFit="0" vertical="bottom" wrapText="0"/>
    </xf>
    <xf borderId="22" fillId="20" fontId="9" numFmtId="0" xfId="0" applyAlignment="1" applyBorder="1" applyFont="1">
      <alignment readingOrder="0"/>
    </xf>
    <xf borderId="0" fillId="20" fontId="9" numFmtId="0" xfId="0" applyAlignment="1" applyFont="1">
      <alignment readingOrder="0"/>
    </xf>
    <xf borderId="22" fillId="20" fontId="9" numFmtId="10" xfId="0" applyBorder="1" applyFont="1" applyNumberFormat="1"/>
    <xf borderId="22" fillId="20" fontId="38" numFmtId="10" xfId="0" applyBorder="1" applyFont="1" applyNumberFormat="1"/>
    <xf borderId="0" fillId="0" fontId="20" numFmtId="0" xfId="0" applyAlignment="1" applyFont="1">
      <alignment horizontal="right" readingOrder="0" shrinkToFit="0" vertical="bottom" wrapText="0"/>
    </xf>
    <xf borderId="22" fillId="0" fontId="1" numFmtId="0" xfId="0" applyAlignment="1" applyBorder="1" applyFont="1">
      <alignment horizontal="right" shrinkToFit="0" vertical="bottom" wrapText="0"/>
    </xf>
    <xf borderId="0" fillId="0" fontId="1" numFmtId="0" xfId="0" applyAlignment="1" applyFont="1">
      <alignment horizontal="right" readingOrder="0" shrinkToFit="0" vertical="bottom" wrapText="0"/>
    </xf>
    <xf borderId="22" fillId="0" fontId="1" numFmtId="0" xfId="0" applyAlignment="1" applyBorder="1" applyFont="1">
      <alignment horizontal="right" readingOrder="0" shrinkToFit="0" vertical="bottom" wrapText="0"/>
    </xf>
    <xf borderId="22" fillId="0" fontId="20" numFmtId="0" xfId="0" applyAlignment="1" applyBorder="1" applyFont="1">
      <alignment readingOrder="0"/>
    </xf>
    <xf borderId="22" fillId="0" fontId="38" numFmtId="10" xfId="0" applyBorder="1" applyFont="1" applyNumberFormat="1"/>
    <xf borderId="0" fillId="0" fontId="38" numFmtId="0" xfId="0" applyAlignment="1" applyFont="1">
      <alignment readingOrder="0"/>
    </xf>
    <xf borderId="61" fillId="0" fontId="38" numFmtId="0" xfId="0" applyAlignment="1" applyBorder="1" applyFont="1">
      <alignment readingOrder="0"/>
    </xf>
    <xf borderId="22" fillId="0" fontId="38" numFmtId="0" xfId="0" applyAlignment="1" applyBorder="1" applyFont="1">
      <alignment readingOrder="0"/>
    </xf>
    <xf borderId="34" fillId="0" fontId="46" numFmtId="0" xfId="0" applyBorder="1" applyFont="1"/>
    <xf borderId="0" fillId="0" fontId="38" numFmtId="0" xfId="0" applyFont="1"/>
    <xf borderId="22" fillId="0" fontId="20" numFmtId="0" xfId="0" applyBorder="1" applyFont="1"/>
    <xf borderId="17" fillId="0" fontId="38" numFmtId="0" xfId="0" applyAlignment="1" applyBorder="1" applyFont="1">
      <alignment readingOrder="0"/>
    </xf>
    <xf borderId="18" fillId="0" fontId="38" numFmtId="0" xfId="0" applyAlignment="1" applyBorder="1" applyFont="1">
      <alignment readingOrder="0"/>
    </xf>
    <xf borderId="95" fillId="0" fontId="38" numFmtId="0" xfId="0" applyAlignment="1" applyBorder="1" applyFont="1">
      <alignment readingOrder="0"/>
    </xf>
    <xf borderId="95" fillId="0" fontId="46" numFmtId="0" xfId="0" applyBorder="1" applyFont="1"/>
    <xf borderId="0" fillId="0" fontId="38" numFmtId="0" xfId="0" applyAlignment="1" applyFont="1">
      <alignment readingOrder="0"/>
    </xf>
    <xf borderId="34" fillId="20" fontId="45" numFmtId="0" xfId="0" applyBorder="1" applyFont="1"/>
    <xf borderId="22" fillId="0" fontId="1" numFmtId="3" xfId="0" applyAlignment="1" applyBorder="1" applyFont="1" applyNumberFormat="1">
      <alignment horizontal="right" readingOrder="0" shrinkToFit="0" vertical="bottom" wrapText="0"/>
    </xf>
    <xf borderId="0" fillId="0" fontId="41" numFmtId="0" xfId="0" applyFont="1"/>
    <xf borderId="0" fillId="0" fontId="49" numFmtId="0" xfId="0" applyAlignment="1" applyFont="1">
      <alignment horizontal="center" readingOrder="0" shrinkToFit="0" vertical="center" wrapText="1"/>
    </xf>
    <xf borderId="0" fillId="0" fontId="38" numFmtId="0" xfId="0" applyAlignment="1" applyFont="1">
      <alignment readingOrder="0"/>
    </xf>
    <xf borderId="0" fillId="0" fontId="38" numFmtId="14" xfId="0" applyAlignment="1" applyFont="1" applyNumberFormat="1">
      <alignment vertical="center"/>
    </xf>
    <xf borderId="0" fillId="0" fontId="38" numFmtId="0" xfId="0" applyAlignment="1" applyFont="1">
      <alignment readingOrder="0" vertical="center"/>
    </xf>
    <xf borderId="0" fillId="0" fontId="38" numFmtId="0" xfId="0" applyAlignment="1" applyFont="1">
      <alignment readingOrder="0" shrinkToFit="0" vertical="center" wrapText="1"/>
    </xf>
    <xf borderId="0" fillId="0" fontId="38" numFmtId="167" xfId="0" applyFont="1" applyNumberFormat="1"/>
    <xf borderId="0" fillId="0" fontId="38" numFmtId="170" xfId="0" applyFont="1" applyNumberFormat="1"/>
    <xf borderId="0" fillId="0" fontId="38" numFmtId="171" xfId="0" applyFont="1" applyNumberFormat="1"/>
    <xf borderId="0" fillId="0" fontId="38" numFmtId="172" xfId="0" applyFont="1" applyNumberFormat="1"/>
    <xf borderId="0" fillId="0" fontId="38" numFmtId="172" xfId="0" applyAlignment="1" applyFont="1" applyNumberFormat="1">
      <alignment readingOrder="0"/>
    </xf>
    <xf borderId="0" fillId="0" fontId="0" numFmtId="0" xfId="0" applyAlignment="1" applyFont="1">
      <alignment shrinkToFit="0" vertical="bottom" wrapText="0"/>
    </xf>
    <xf borderId="0" fillId="4" fontId="0" numFmtId="0" xfId="0" applyAlignment="1" applyFont="1">
      <alignment horizontal="center" readingOrder="0" shrinkToFit="0" vertical="bottom" wrapText="0"/>
    </xf>
    <xf borderId="0" fillId="12" fontId="0" numFmtId="0" xfId="0" applyAlignment="1" applyFont="1">
      <alignment horizontal="center" readingOrder="0" shrinkToFit="0" vertical="bottom" wrapText="0"/>
    </xf>
    <xf borderId="0" fillId="14" fontId="0" numFmtId="0" xfId="0" applyAlignment="1" applyFont="1">
      <alignment shrinkToFit="0" vertical="bottom" wrapText="0"/>
    </xf>
    <xf borderId="0" fillId="13" fontId="0" numFmtId="0" xfId="0" applyAlignment="1" applyFont="1">
      <alignment horizontal="center" readingOrder="0" shrinkToFit="0" vertical="bottom" wrapText="0"/>
    </xf>
    <xf borderId="0" fillId="21" fontId="0" numFmtId="0" xfId="0" applyAlignment="1" applyFill="1" applyFont="1">
      <alignment horizontal="center" readingOrder="0" shrinkToFit="0" vertical="bottom" wrapText="0"/>
    </xf>
    <xf borderId="0" fillId="0" fontId="9" numFmtId="0" xfId="0" applyAlignment="1" applyFont="1">
      <alignment horizontal="center" shrinkToFit="0" vertical="center" wrapText="1"/>
    </xf>
    <xf borderId="0" fillId="4" fontId="9" numFmtId="0" xfId="0" applyAlignment="1" applyFont="1">
      <alignment horizontal="center" readingOrder="0" shrinkToFit="0" vertical="center" wrapText="1"/>
    </xf>
    <xf borderId="0" fillId="12" fontId="9" numFmtId="0" xfId="0" applyAlignment="1" applyFont="1">
      <alignment horizontal="center" readingOrder="0" shrinkToFit="0" vertical="center" wrapText="1"/>
    </xf>
    <xf borderId="0" fillId="12" fontId="50" numFmtId="0" xfId="0" applyAlignment="1" applyFont="1">
      <alignment horizontal="center" readingOrder="0" shrinkToFit="0" vertical="center" wrapText="1"/>
    </xf>
    <xf borderId="0" fillId="14" fontId="50" numFmtId="0" xfId="0" applyAlignment="1" applyFont="1">
      <alignment horizontal="center" readingOrder="0" shrinkToFit="0" vertical="center" wrapText="1"/>
    </xf>
    <xf borderId="0" fillId="13" fontId="9" numFmtId="0" xfId="0" applyAlignment="1" applyFont="1">
      <alignment horizontal="center" readingOrder="0" shrinkToFit="0" vertical="center" wrapText="1"/>
    </xf>
    <xf borderId="0" fillId="13" fontId="50" numFmtId="0" xfId="0" applyAlignment="1" applyFont="1">
      <alignment horizontal="center" readingOrder="0" shrinkToFit="0" vertical="center" wrapText="1"/>
    </xf>
    <xf borderId="0" fillId="21" fontId="9" numFmtId="0" xfId="0" applyAlignment="1" applyFont="1">
      <alignment horizontal="center" readingOrder="0" shrinkToFit="0" vertical="center" wrapText="1"/>
    </xf>
    <xf borderId="0" fillId="0" fontId="46" numFmtId="0" xfId="0" applyAlignment="1" applyFont="1">
      <alignment horizontal="center" shrinkToFit="0" vertical="center" wrapText="1"/>
    </xf>
    <xf borderId="0" fillId="0" fontId="1" numFmtId="171" xfId="0" applyAlignment="1" applyFont="1" applyNumberFormat="1">
      <alignment horizontal="center" readingOrder="0" shrinkToFit="0" vertical="center" wrapText="0"/>
    </xf>
    <xf borderId="0" fillId="4" fontId="1" numFmtId="3" xfId="0" applyAlignment="1" applyFont="1" applyNumberFormat="1">
      <alignment horizontal="center" readingOrder="0" shrinkToFit="0" vertical="center" wrapText="0"/>
    </xf>
    <xf borderId="0" fillId="4" fontId="1" numFmtId="10" xfId="0" applyAlignment="1" applyFont="1" applyNumberFormat="1">
      <alignment horizontal="center" readingOrder="0" shrinkToFit="0" vertical="center" wrapText="0"/>
    </xf>
    <xf borderId="0" fillId="12" fontId="1" numFmtId="3" xfId="0" applyAlignment="1" applyFont="1" applyNumberFormat="1">
      <alignment horizontal="center" readingOrder="0" shrinkToFit="0" vertical="center" wrapText="0"/>
    </xf>
    <xf borderId="0" fillId="14" fontId="1" numFmtId="3" xfId="0" applyAlignment="1" applyFont="1" applyNumberFormat="1">
      <alignment horizontal="center" readingOrder="0" shrinkToFit="0" vertical="center" wrapText="0"/>
    </xf>
    <xf borderId="0" fillId="13" fontId="1" numFmtId="3" xfId="0" applyAlignment="1" applyFont="1" applyNumberFormat="1">
      <alignment horizontal="center" readingOrder="0" shrinkToFit="0" vertical="center" wrapText="0"/>
    </xf>
    <xf borderId="0" fillId="13" fontId="1" numFmtId="0" xfId="0" applyAlignment="1" applyFont="1">
      <alignment horizontal="center" readingOrder="0" shrinkToFit="0" vertical="center" wrapText="0"/>
    </xf>
    <xf borderId="0" fillId="21" fontId="1" numFmtId="3" xfId="0" applyAlignment="1" applyFont="1" applyNumberFormat="1">
      <alignment horizontal="center" readingOrder="0" shrinkToFit="0" vertical="center" wrapText="0"/>
    </xf>
    <xf borderId="0" fillId="21" fontId="1" numFmtId="0" xfId="0" applyAlignment="1" applyFont="1">
      <alignment horizontal="center" readingOrder="0" shrinkToFit="0" vertical="center" wrapText="0"/>
    </xf>
    <xf borderId="0" fillId="12" fontId="1" numFmtId="0" xfId="0" applyAlignment="1" applyFont="1">
      <alignment horizontal="center" readingOrder="0" shrinkToFit="0" vertical="center" wrapText="0"/>
    </xf>
    <xf borderId="0" fillId="0" fontId="0" numFmtId="0" xfId="0" applyAlignment="1" applyFont="1">
      <alignment horizontal="right" readingOrder="0" shrinkToFit="0" vertical="bottom" wrapText="0"/>
    </xf>
  </cellXfs>
  <cellStyles count="1">
    <cellStyle xfId="0" name="Normal" builtinId="0"/>
  </cellStyles>
  <dxfs count="5">
    <dxf>
      <font>
        <color rgb="FFFFFFFF"/>
      </font>
      <fill>
        <patternFill patternType="solid">
          <fgColor rgb="FFFF0000"/>
          <bgColor rgb="FFFF0000"/>
        </patternFill>
      </fill>
      <border/>
    </dxf>
    <dxf>
      <font/>
      <fill>
        <patternFill patternType="solid">
          <fgColor rgb="FFFFC000"/>
          <bgColor rgb="FFFFC000"/>
        </patternFill>
      </fill>
      <border/>
    </dxf>
    <dxf>
      <font>
        <color rgb="FF000000"/>
      </font>
      <fill>
        <patternFill patternType="solid">
          <fgColor rgb="FFFFFF00"/>
          <bgColor rgb="FFFFFF00"/>
        </patternFill>
      </fill>
      <border/>
    </dxf>
    <dxf>
      <font>
        <color rgb="FFFFFF00"/>
      </font>
      <fill>
        <patternFill patternType="solid">
          <fgColor rgb="FF92D050"/>
          <bgColor rgb="FF92D050"/>
        </patternFill>
      </fill>
      <border/>
    </dxf>
    <dxf>
      <font/>
      <fill>
        <patternFill patternType="none"/>
      </fill>
      <border/>
    </dxf>
  </dxf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externalLink" Target="externalLinks/externalLink1.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1511;&#1493;&#1512;&#1493;&#1504;&#1492;%20&#1489;&#1497;&#1513;&#1493;&#1489;&#1497;&#1501;.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גיליון3"/>
      <sheetName val="איפוס"/>
      <sheetName val="גיליון1"/>
      <sheetName val="בדיקות_מצטבר"/>
      <sheetName val="בדיקות יומיות"/>
      <sheetName val="אחוזי10000"/>
      <sheetName val="אחוזי חולים"/>
      <sheetName val="גליון סיכום"/>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rightToLeft="1" workbookViewId="0">
      <pane ySplit="3.0" topLeftCell="A4" activePane="bottomLeft" state="frozen"/>
      <selection activeCell="B5" sqref="B5" pane="bottomLeft"/>
    </sheetView>
  </sheetViews>
  <sheetFormatPr customHeight="1" defaultColWidth="12.63" defaultRowHeight="15.0"/>
  <cols>
    <col customWidth="1" min="1" max="1" width="3.75"/>
    <col customWidth="1" min="2" max="4" width="10.38"/>
    <col customWidth="1" min="5" max="5" width="10.13"/>
    <col customWidth="1" min="6" max="6" width="8.63"/>
    <col customWidth="1" min="7" max="7" width="9.63"/>
    <col customWidth="1" min="8" max="8" width="10.63"/>
    <col customWidth="1" min="9" max="9" width="9.0"/>
    <col customWidth="1" min="10" max="10" width="8.63"/>
    <col customWidth="1" min="11" max="12" width="9.0"/>
    <col customWidth="1" min="13" max="13" width="8.0"/>
    <col customWidth="1" hidden="1" min="14" max="14" width="9.0"/>
    <col customWidth="1" hidden="1" min="15" max="15" width="20.25"/>
    <col customWidth="1" hidden="1" min="16" max="16" width="9.0"/>
    <col customWidth="1" hidden="1" min="17" max="17" width="12.63"/>
    <col customWidth="1" min="18" max="19" width="9.0"/>
    <col customWidth="1" min="20" max="20" width="5.75"/>
    <col customWidth="1" min="21" max="21" width="5.88"/>
    <col customWidth="1" min="22" max="22" width="5.38"/>
    <col customWidth="1" min="23" max="23" width="7.25"/>
    <col customWidth="1" min="24" max="24" width="26.0"/>
    <col customWidth="1" min="25" max="26" width="8.63"/>
    <col customWidth="1" min="27" max="27" width="13.13"/>
    <col customWidth="1" min="28" max="28" width="10.75"/>
    <col customWidth="1" min="29" max="29" width="11.5"/>
    <col customWidth="1" min="30" max="31" width="13.5"/>
    <col customWidth="1" min="32" max="32" width="4.38"/>
    <col customWidth="1" min="33" max="33" width="21.5"/>
    <col customWidth="1" min="34" max="42" width="8.63"/>
  </cols>
  <sheetData>
    <row r="1" ht="27.75" customHeight="1">
      <c r="A1" s="1"/>
      <c r="B1" s="1"/>
      <c r="C1" s="1"/>
      <c r="D1" s="2"/>
      <c r="E1" s="3" t="s">
        <v>0</v>
      </c>
      <c r="G1" s="4" t="s">
        <v>1</v>
      </c>
      <c r="H1" s="4" t="s">
        <v>2</v>
      </c>
      <c r="I1" s="5" t="s">
        <v>3</v>
      </c>
      <c r="J1" s="6"/>
      <c r="K1" s="7"/>
      <c r="L1" s="7"/>
      <c r="M1" s="7"/>
      <c r="N1" s="1"/>
      <c r="O1" s="1"/>
      <c r="T1" s="8" t="s">
        <v>4</v>
      </c>
      <c r="U1" s="9"/>
      <c r="V1" s="9"/>
      <c r="W1" s="10"/>
      <c r="X1" s="11"/>
      <c r="AA1" s="12"/>
      <c r="AC1" s="13"/>
      <c r="AG1" s="14"/>
      <c r="AH1" s="15" t="s">
        <v>5</v>
      </c>
      <c r="AK1" s="14"/>
      <c r="AL1" s="14"/>
      <c r="AM1" s="14"/>
      <c r="AN1" s="14"/>
      <c r="AO1" s="16" t="s">
        <v>6</v>
      </c>
      <c r="AP1" s="17"/>
    </row>
    <row r="2" ht="1.5" customHeight="1">
      <c r="A2" s="1"/>
      <c r="B2" s="18"/>
      <c r="C2" s="19"/>
      <c r="D2" s="19"/>
      <c r="E2" s="20"/>
      <c r="O2" s="21"/>
      <c r="AA2" s="12"/>
      <c r="AC2" s="13"/>
      <c r="AG2" s="22"/>
      <c r="AH2" s="23" t="s">
        <v>7</v>
      </c>
      <c r="AI2" s="24" t="s">
        <v>8</v>
      </c>
      <c r="AJ2" s="25" t="s">
        <v>9</v>
      </c>
      <c r="AK2" s="26" t="s">
        <v>10</v>
      </c>
      <c r="AL2" s="22"/>
      <c r="AM2" s="26" t="s">
        <v>11</v>
      </c>
      <c r="AN2" s="22"/>
      <c r="AO2" s="27"/>
      <c r="AP2" s="28"/>
    </row>
    <row r="3" ht="43.5" customHeight="1">
      <c r="A3" s="29"/>
      <c r="B3" s="30"/>
      <c r="C3" s="31" t="s">
        <v>12</v>
      </c>
      <c r="D3" s="31" t="s">
        <v>13</v>
      </c>
      <c r="E3" s="32" t="s">
        <v>14</v>
      </c>
      <c r="F3" s="33" t="s">
        <v>15</v>
      </c>
      <c r="G3" s="34" t="s">
        <v>16</v>
      </c>
      <c r="H3" s="34" t="s">
        <v>17</v>
      </c>
      <c r="I3" s="35" t="s">
        <v>18</v>
      </c>
      <c r="J3" s="36" t="s">
        <v>19</v>
      </c>
      <c r="K3" s="37" t="s">
        <v>20</v>
      </c>
      <c r="L3" s="38" t="s">
        <v>21</v>
      </c>
      <c r="M3" s="39" t="s">
        <v>22</v>
      </c>
      <c r="N3" s="1"/>
      <c r="O3" s="1"/>
      <c r="T3" s="40">
        <f>COUNTIF(AF:AF,1)</f>
        <v>93</v>
      </c>
      <c r="U3" s="41">
        <f>COUNTIF(AF:AF,2)</f>
        <v>87</v>
      </c>
      <c r="V3" s="42">
        <f>COUNTIF(AF:AF,3)</f>
        <v>52</v>
      </c>
      <c r="W3" s="43">
        <f>COUNTIF(AF:AF,4)</f>
        <v>91</v>
      </c>
      <c r="X3" s="44" t="s">
        <v>23</v>
      </c>
      <c r="Y3" s="45"/>
      <c r="Z3" s="45"/>
      <c r="AA3" s="45"/>
      <c r="AB3" s="45"/>
      <c r="AC3" s="45"/>
      <c r="AD3" s="45"/>
      <c r="AE3" s="45"/>
      <c r="AG3" s="26" t="s">
        <v>24</v>
      </c>
      <c r="AL3" s="26" t="s">
        <v>25</v>
      </c>
      <c r="AN3" s="26" t="s">
        <v>26</v>
      </c>
      <c r="AO3" s="46" t="s">
        <v>27</v>
      </c>
      <c r="AP3" s="47" t="s">
        <v>28</v>
      </c>
    </row>
    <row r="4" ht="18.75" customHeight="1">
      <c r="A4" s="48">
        <v>1.0</v>
      </c>
      <c r="B4" s="49" t="s">
        <v>29</v>
      </c>
      <c r="C4" s="50">
        <v>185.0</v>
      </c>
      <c r="D4" s="51">
        <v>0.023</v>
      </c>
      <c r="E4" s="52">
        <v>1030.0</v>
      </c>
      <c r="F4" s="53">
        <v>4295.0</v>
      </c>
      <c r="G4" s="54">
        <v>0.2398</v>
      </c>
      <c r="H4" s="55">
        <v>217.0</v>
      </c>
      <c r="I4" s="56">
        <v>1009.0</v>
      </c>
      <c r="J4" s="57">
        <v>212.0</v>
      </c>
      <c r="K4" s="58">
        <v>10.4</v>
      </c>
      <c r="L4" s="59">
        <f t="shared" ref="L4:L337" si="2">IF(N4="","",IF(E4=0,"0",SUM($S$7)+LN(Q4)+SUM(G4*100)/$R$7))</f>
        <v>10.42401951</v>
      </c>
      <c r="M4" s="60">
        <v>10.6</v>
      </c>
      <c r="N4" s="61">
        <f t="shared" ref="N4:N431" si="3">IF(E4="","",IF(J4=0,E4*1,IF(E4=0,0,H4/J4)))</f>
        <v>1.023584906</v>
      </c>
      <c r="O4" s="62">
        <f t="shared" ref="O4:O431" si="4">IF(N4="","",N4*N4)</f>
        <v>1.047726059</v>
      </c>
      <c r="Q4" s="63">
        <f t="shared" ref="Q4:Q431" si="5">IF(H4="","",H4*O4)</f>
        <v>227.3565548</v>
      </c>
      <c r="T4" s="64" t="s">
        <v>30</v>
      </c>
      <c r="X4" s="65" t="s">
        <v>31</v>
      </c>
      <c r="Y4" s="66" t="s">
        <v>32</v>
      </c>
      <c r="Z4" s="66" t="s">
        <v>33</v>
      </c>
      <c r="AA4" s="67" t="s">
        <v>34</v>
      </c>
      <c r="AB4" s="68" t="s">
        <v>35</v>
      </c>
      <c r="AC4" s="69"/>
      <c r="AD4" s="69"/>
      <c r="AE4" s="69"/>
      <c r="AF4" s="13">
        <f t="shared" ref="AF4:AF328" si="6">IF(L4="0",4,IF(L4&gt;7.5,1,IF(L4&gt;6,2,IF(L4&gt;4.5,3,IF(L4&gt;0,4)))))</f>
        <v>1</v>
      </c>
      <c r="AG4" s="70" t="s">
        <v>36</v>
      </c>
      <c r="AH4" s="71">
        <f>AD9</f>
        <v>0.3177</v>
      </c>
      <c r="AI4" s="72">
        <f>Y32</f>
        <v>0.0881</v>
      </c>
      <c r="AJ4" s="73">
        <f>1-AH4-AI4</f>
        <v>0.5942</v>
      </c>
      <c r="AK4" s="74">
        <f>X32</f>
        <v>8048</v>
      </c>
      <c r="AL4" s="75">
        <f>AK$4/SUM(AK$5)</f>
        <v>1.965323565</v>
      </c>
      <c r="AM4" s="76">
        <f t="shared" ref="AM4:AN4" si="1">Y12+AC29</f>
        <v>2557</v>
      </c>
      <c r="AN4" s="76">
        <f t="shared" si="1"/>
        <v>23355</v>
      </c>
      <c r="AO4" s="77">
        <f>AA12</f>
        <v>0.2169</v>
      </c>
      <c r="AP4" s="78">
        <f>AVERAGE(G:G)</f>
        <v>0.07057932099</v>
      </c>
    </row>
    <row r="5" ht="18.75" customHeight="1">
      <c r="A5" s="79">
        <v>2.0</v>
      </c>
      <c r="B5" s="80" t="s">
        <v>37</v>
      </c>
      <c r="C5" s="81">
        <v>325.0</v>
      </c>
      <c r="D5" s="82">
        <v>0.0404</v>
      </c>
      <c r="E5" s="83">
        <v>1367.0</v>
      </c>
      <c r="F5" s="84">
        <v>15197.0</v>
      </c>
      <c r="G5" s="85">
        <v>0.09</v>
      </c>
      <c r="H5" s="86">
        <v>61.0</v>
      </c>
      <c r="I5" s="87">
        <v>1218.0</v>
      </c>
      <c r="J5" s="88">
        <v>54.0</v>
      </c>
      <c r="K5" s="89">
        <v>7.5</v>
      </c>
      <c r="L5" s="90">
        <f t="shared" si="2"/>
        <v>7.479653499</v>
      </c>
      <c r="M5" s="91">
        <v>7.3</v>
      </c>
      <c r="N5" s="61">
        <f t="shared" si="3"/>
        <v>1.12962963</v>
      </c>
      <c r="O5" s="62">
        <f t="shared" si="4"/>
        <v>1.2760631</v>
      </c>
      <c r="Q5" s="63">
        <f t="shared" si="5"/>
        <v>77.83984911</v>
      </c>
      <c r="R5" s="92" t="s">
        <v>38</v>
      </c>
      <c r="X5" s="93" t="s">
        <v>29</v>
      </c>
      <c r="Y5" s="94">
        <v>185.0</v>
      </c>
      <c r="Z5" s="94">
        <v>1442.0</v>
      </c>
      <c r="AA5" s="95">
        <v>0.0052</v>
      </c>
      <c r="AF5" s="13">
        <f t="shared" si="6"/>
        <v>2</v>
      </c>
      <c r="AG5" s="96" t="s">
        <v>39</v>
      </c>
      <c r="AH5" s="97">
        <v>0.4779</v>
      </c>
      <c r="AI5" s="98">
        <v>0.1448</v>
      </c>
      <c r="AJ5" s="99">
        <v>0.37729999999999997</v>
      </c>
      <c r="AK5" s="100">
        <v>4095.0</v>
      </c>
      <c r="AL5" s="101">
        <v>0.8362262609761079</v>
      </c>
      <c r="AM5" s="100">
        <v>1957.0</v>
      </c>
      <c r="AN5" s="100">
        <v>24076.0</v>
      </c>
      <c r="AO5" s="102">
        <v>0.2155</v>
      </c>
      <c r="AP5" s="103">
        <v>0.06995648148148145</v>
      </c>
    </row>
    <row r="6" ht="18.75" customHeight="1">
      <c r="A6" s="104">
        <v>3.0</v>
      </c>
      <c r="B6" s="105" t="s">
        <v>40</v>
      </c>
      <c r="C6" s="106">
        <v>79.0</v>
      </c>
      <c r="D6" s="107">
        <v>0.0098</v>
      </c>
      <c r="E6" s="108">
        <v>540.0</v>
      </c>
      <c r="F6" s="109">
        <v>9005.0</v>
      </c>
      <c r="G6" s="110">
        <v>0.06</v>
      </c>
      <c r="H6" s="111">
        <v>38.0</v>
      </c>
      <c r="I6" s="112">
        <v>533.0</v>
      </c>
      <c r="J6" s="113">
        <v>38.0</v>
      </c>
      <c r="K6" s="114">
        <v>6.4</v>
      </c>
      <c r="L6" s="115">
        <f t="shared" si="2"/>
        <v>6.38758616</v>
      </c>
      <c r="M6" s="116">
        <v>6.7</v>
      </c>
      <c r="N6" s="61">
        <f t="shared" si="3"/>
        <v>1</v>
      </c>
      <c r="O6" s="62">
        <f t="shared" si="4"/>
        <v>1</v>
      </c>
      <c r="Q6" s="63">
        <f t="shared" si="5"/>
        <v>38</v>
      </c>
      <c r="R6" s="117" t="s">
        <v>41</v>
      </c>
      <c r="S6" s="117" t="s">
        <v>42</v>
      </c>
      <c r="X6" s="93" t="s">
        <v>43</v>
      </c>
      <c r="Y6" s="94">
        <v>126.0</v>
      </c>
      <c r="Z6" s="94">
        <v>1575.0</v>
      </c>
      <c r="AA6" s="95">
        <v>0.0067</v>
      </c>
      <c r="AB6" s="118"/>
      <c r="AD6" s="119">
        <f t="shared" ref="AD6:AE6" si="7">Y13</f>
        <v>0.1595</v>
      </c>
      <c r="AE6" s="119">
        <f t="shared" si="7"/>
        <v>0.1541</v>
      </c>
      <c r="AF6" s="13">
        <f t="shared" si="6"/>
        <v>2</v>
      </c>
      <c r="AG6" s="96" t="s">
        <v>44</v>
      </c>
      <c r="AH6" s="97">
        <v>0.2233</v>
      </c>
      <c r="AI6" s="98">
        <v>0.086</v>
      </c>
      <c r="AJ6" s="99">
        <v>0.6907</v>
      </c>
      <c r="AK6" s="100">
        <v>4897.0</v>
      </c>
      <c r="AL6" s="101">
        <v>0.534665356479965</v>
      </c>
      <c r="AM6" s="100">
        <v>1093.0</v>
      </c>
      <c r="AN6" s="100">
        <v>24120.0</v>
      </c>
      <c r="AO6" s="102">
        <v>0.2114</v>
      </c>
      <c r="AP6" s="103">
        <v>0.06965092592592592</v>
      </c>
    </row>
    <row r="7" ht="18.75" customHeight="1">
      <c r="A7" s="79">
        <v>4.0</v>
      </c>
      <c r="B7" s="80" t="s">
        <v>45</v>
      </c>
      <c r="C7" s="81">
        <v>165.0</v>
      </c>
      <c r="D7" s="82">
        <v>0.0205</v>
      </c>
      <c r="E7" s="83">
        <v>694.0</v>
      </c>
      <c r="F7" s="84">
        <v>11567.0</v>
      </c>
      <c r="G7" s="85">
        <v>0.06</v>
      </c>
      <c r="H7" s="86">
        <v>35.0</v>
      </c>
      <c r="I7" s="87">
        <v>742.0</v>
      </c>
      <c r="J7" s="88">
        <v>38.0</v>
      </c>
      <c r="K7" s="89">
        <v>6.2</v>
      </c>
      <c r="L7" s="90">
        <f t="shared" si="2"/>
        <v>6.140871865</v>
      </c>
      <c r="M7" s="91">
        <v>6.1</v>
      </c>
      <c r="N7" s="61">
        <f t="shared" si="3"/>
        <v>0.9210526316</v>
      </c>
      <c r="O7" s="62">
        <f t="shared" si="4"/>
        <v>0.8483379501</v>
      </c>
      <c r="Q7" s="63">
        <f t="shared" si="5"/>
        <v>29.69182825</v>
      </c>
      <c r="R7" s="120">
        <v>8.0</v>
      </c>
      <c r="S7" s="121">
        <v>2.0</v>
      </c>
      <c r="X7" s="93" t="s">
        <v>46</v>
      </c>
      <c r="Y7" s="94">
        <v>607.0</v>
      </c>
      <c r="Z7" s="94">
        <v>4844.0</v>
      </c>
      <c r="AA7" s="95">
        <v>0.0218</v>
      </c>
      <c r="AB7" s="122" t="s">
        <v>47</v>
      </c>
      <c r="AF7" s="13">
        <f t="shared" si="6"/>
        <v>2</v>
      </c>
      <c r="AG7" s="96" t="s">
        <v>48</v>
      </c>
      <c r="AH7" s="97">
        <v>0.36350000000000005</v>
      </c>
      <c r="AI7" s="98">
        <v>0.0697</v>
      </c>
      <c r="AJ7" s="99">
        <v>0.5668</v>
      </c>
      <c r="AK7" s="100">
        <v>9159.0</v>
      </c>
      <c r="AL7" s="101">
        <v>1.0796887893433926</v>
      </c>
      <c r="AM7" s="100">
        <v>3330.0</v>
      </c>
      <c r="AN7" s="100">
        <v>24113.0</v>
      </c>
      <c r="AO7" s="102">
        <v>0.1921</v>
      </c>
      <c r="AP7" s="103">
        <v>0.06840555555555553</v>
      </c>
    </row>
    <row r="8" ht="18.75" customHeight="1">
      <c r="A8" s="104">
        <v>5.0</v>
      </c>
      <c r="B8" s="105" t="s">
        <v>49</v>
      </c>
      <c r="C8" s="106">
        <v>337.0</v>
      </c>
      <c r="D8" s="107">
        <v>0.0419</v>
      </c>
      <c r="E8" s="108">
        <v>1821.0</v>
      </c>
      <c r="F8" s="109">
        <v>10119.0</v>
      </c>
      <c r="G8" s="110">
        <v>0.18</v>
      </c>
      <c r="H8" s="111">
        <v>144.0</v>
      </c>
      <c r="I8" s="112">
        <v>1793.0</v>
      </c>
      <c r="J8" s="113">
        <v>141.0</v>
      </c>
      <c r="K8" s="114">
        <v>9.2</v>
      </c>
      <c r="L8" s="115">
        <f t="shared" si="2"/>
        <v>9.261920118</v>
      </c>
      <c r="M8" s="116">
        <v>9.4</v>
      </c>
      <c r="N8" s="61">
        <f t="shared" si="3"/>
        <v>1.021276596</v>
      </c>
      <c r="O8" s="62">
        <f t="shared" si="4"/>
        <v>1.043005885</v>
      </c>
      <c r="Q8" s="63">
        <f t="shared" si="5"/>
        <v>150.1928474</v>
      </c>
      <c r="R8" s="123"/>
      <c r="S8" s="124"/>
      <c r="X8" s="93" t="s">
        <v>50</v>
      </c>
      <c r="Y8" s="94">
        <v>297.0</v>
      </c>
      <c r="Z8" s="94">
        <v>3198.0</v>
      </c>
      <c r="AA8" s="95">
        <v>0.0083</v>
      </c>
      <c r="AB8" s="125" t="s">
        <v>51</v>
      </c>
      <c r="AD8" s="126">
        <f t="shared" ref="AD8:AE8" si="8">AC30</f>
        <v>0.1582</v>
      </c>
      <c r="AE8" s="119">
        <f t="shared" si="8"/>
        <v>0.1546</v>
      </c>
      <c r="AF8" s="13">
        <f t="shared" si="6"/>
        <v>1</v>
      </c>
      <c r="AG8" s="96" t="s">
        <v>52</v>
      </c>
      <c r="AH8" s="97">
        <v>0.4466</v>
      </c>
      <c r="AI8" s="98">
        <v>0.0822</v>
      </c>
      <c r="AJ8" s="99">
        <v>0.4712</v>
      </c>
      <c r="AK8" s="100">
        <v>8483.0</v>
      </c>
      <c r="AL8" s="101">
        <v>1.4630907209382547</v>
      </c>
      <c r="AM8" s="100">
        <v>3789.0</v>
      </c>
      <c r="AN8" s="100">
        <v>23544.0</v>
      </c>
      <c r="AO8" s="102">
        <v>0.1892</v>
      </c>
      <c r="AP8" s="103">
        <v>0.06669907407407406</v>
      </c>
    </row>
    <row r="9" ht="18.75" customHeight="1">
      <c r="A9" s="79">
        <v>6.0</v>
      </c>
      <c r="B9" s="80" t="s">
        <v>43</v>
      </c>
      <c r="C9" s="81">
        <v>126.0</v>
      </c>
      <c r="D9" s="82">
        <v>0.0157</v>
      </c>
      <c r="E9" s="83">
        <v>1342.0</v>
      </c>
      <c r="F9" s="84">
        <v>4629.0</v>
      </c>
      <c r="G9" s="85">
        <v>0.2899</v>
      </c>
      <c r="H9" s="86">
        <v>218.0</v>
      </c>
      <c r="I9" s="87">
        <v>1214.0</v>
      </c>
      <c r="J9" s="88">
        <v>197.0</v>
      </c>
      <c r="K9" s="89">
        <v>11.2</v>
      </c>
      <c r="L9" s="90">
        <f t="shared" si="2"/>
        <v>11.21082773</v>
      </c>
      <c r="M9" s="91">
        <v>11.5</v>
      </c>
      <c r="N9" s="61">
        <f t="shared" si="3"/>
        <v>1.106598985</v>
      </c>
      <c r="O9" s="62">
        <f t="shared" si="4"/>
        <v>1.224561313</v>
      </c>
      <c r="Q9" s="63">
        <f t="shared" si="5"/>
        <v>266.9543663</v>
      </c>
      <c r="R9" s="127" t="s">
        <v>53</v>
      </c>
      <c r="U9" s="128"/>
      <c r="V9" s="129"/>
      <c r="X9" s="93" t="s">
        <v>54</v>
      </c>
      <c r="Y9" s="94">
        <v>6.0</v>
      </c>
      <c r="Z9" s="94">
        <v>42.0</v>
      </c>
      <c r="AA9" s="95">
        <v>5.0E-4</v>
      </c>
      <c r="AB9" s="130" t="s">
        <v>55</v>
      </c>
      <c r="AD9" s="131">
        <f t="shared" ref="AD9:AE9" si="9">SUM(AD6+AD8)</f>
        <v>0.3177</v>
      </c>
      <c r="AE9" s="132">
        <f t="shared" si="9"/>
        <v>0.3087</v>
      </c>
      <c r="AF9" s="13">
        <f t="shared" si="6"/>
        <v>1</v>
      </c>
      <c r="AG9" s="96" t="s">
        <v>56</v>
      </c>
      <c r="AH9" s="97">
        <v>0.313</v>
      </c>
      <c r="AI9" s="98">
        <v>0.1109</v>
      </c>
      <c r="AJ9" s="99">
        <v>0.5761000000000001</v>
      </c>
      <c r="AK9" s="100">
        <v>5798.0</v>
      </c>
      <c r="AL9" s="101">
        <v>0.5950328407224958</v>
      </c>
      <c r="AM9" s="100">
        <v>1815.0</v>
      </c>
      <c r="AN9" s="100">
        <v>22098.0</v>
      </c>
      <c r="AO9" s="102">
        <v>0.1849</v>
      </c>
      <c r="AP9" s="103">
        <v>0.06592716049382714</v>
      </c>
    </row>
    <row r="10" ht="18.75" customHeight="1">
      <c r="A10" s="104">
        <v>7.0</v>
      </c>
      <c r="B10" s="133" t="s">
        <v>46</v>
      </c>
      <c r="C10" s="106">
        <v>607.0</v>
      </c>
      <c r="D10" s="107">
        <v>0.0754</v>
      </c>
      <c r="E10" s="108">
        <v>3397.0</v>
      </c>
      <c r="F10" s="109">
        <v>16988.0</v>
      </c>
      <c r="G10" s="110">
        <v>0.2</v>
      </c>
      <c r="H10" s="111">
        <v>169.0</v>
      </c>
      <c r="I10" s="112">
        <v>2815.0</v>
      </c>
      <c r="J10" s="113">
        <v>140.0</v>
      </c>
      <c r="K10" s="114">
        <v>10.0</v>
      </c>
      <c r="L10" s="115">
        <f t="shared" si="2"/>
        <v>10.0064113</v>
      </c>
      <c r="M10" s="116">
        <v>9.7</v>
      </c>
      <c r="N10" s="61">
        <f t="shared" si="3"/>
        <v>1.207142857</v>
      </c>
      <c r="O10" s="62">
        <f t="shared" si="4"/>
        <v>1.457193878</v>
      </c>
      <c r="Q10" s="63">
        <f t="shared" si="5"/>
        <v>246.2657653</v>
      </c>
      <c r="U10" s="128"/>
      <c r="V10" s="129"/>
      <c r="X10" s="93" t="s">
        <v>57</v>
      </c>
      <c r="Y10" s="94">
        <v>24.0</v>
      </c>
      <c r="Z10" s="94">
        <v>223.0</v>
      </c>
      <c r="AA10" s="95">
        <v>7.0E-4</v>
      </c>
      <c r="AB10" s="134"/>
      <c r="AC10" s="134"/>
      <c r="AD10" s="134"/>
      <c r="AE10" s="134"/>
      <c r="AF10" s="13">
        <f t="shared" si="6"/>
        <v>1</v>
      </c>
      <c r="AG10" s="96" t="s">
        <v>58</v>
      </c>
      <c r="AH10" s="97">
        <v>0.3464</v>
      </c>
      <c r="AI10" s="98">
        <v>0.0898</v>
      </c>
      <c r="AJ10" s="99">
        <v>0.5638</v>
      </c>
      <c r="AK10" s="100">
        <v>9744.0</v>
      </c>
      <c r="AL10" s="101">
        <v>1.6693506938495803</v>
      </c>
      <c r="AM10" s="100">
        <v>3375.0</v>
      </c>
      <c r="AN10" s="100">
        <v>20846.0</v>
      </c>
      <c r="AO10" s="102">
        <v>0.1765</v>
      </c>
      <c r="AP10" s="103">
        <v>0.0653283950617284</v>
      </c>
    </row>
    <row r="11" ht="18.75" customHeight="1">
      <c r="A11" s="79">
        <v>8.0</v>
      </c>
      <c r="B11" s="80" t="s">
        <v>59</v>
      </c>
      <c r="C11" s="81">
        <v>20.0</v>
      </c>
      <c r="D11" s="82">
        <v>0.0025</v>
      </c>
      <c r="E11" s="83">
        <v>190.0</v>
      </c>
      <c r="F11" s="84">
        <v>4754.0</v>
      </c>
      <c r="G11" s="85">
        <v>0.04</v>
      </c>
      <c r="H11" s="86">
        <v>20.0</v>
      </c>
      <c r="I11" s="87">
        <v>197.0</v>
      </c>
      <c r="J11" s="88">
        <v>21.0</v>
      </c>
      <c r="K11" s="89">
        <v>5.4</v>
      </c>
      <c r="L11" s="90">
        <f t="shared" si="2"/>
        <v>5.398151945</v>
      </c>
      <c r="M11" s="91">
        <v>5.4</v>
      </c>
      <c r="N11" s="61">
        <f t="shared" si="3"/>
        <v>0.9523809524</v>
      </c>
      <c r="O11" s="62">
        <f t="shared" si="4"/>
        <v>0.9070294785</v>
      </c>
      <c r="Q11" s="63">
        <f t="shared" si="5"/>
        <v>18.14058957</v>
      </c>
      <c r="U11" s="128"/>
      <c r="V11" s="129"/>
      <c r="X11" s="93" t="s">
        <v>60</v>
      </c>
      <c r="Y11" s="94">
        <v>39.0</v>
      </c>
      <c r="Z11" s="94">
        <v>335.0</v>
      </c>
      <c r="AA11" s="95">
        <v>0.0013</v>
      </c>
      <c r="AB11" s="135" t="s">
        <v>61</v>
      </c>
      <c r="AC11" s="69"/>
      <c r="AD11" s="69"/>
      <c r="AE11" s="136"/>
      <c r="AF11" s="13">
        <f t="shared" si="6"/>
        <v>3</v>
      </c>
      <c r="AG11" s="96" t="s">
        <v>62</v>
      </c>
      <c r="AH11" s="97">
        <v>0.4202</v>
      </c>
      <c r="AI11" s="98">
        <v>0.1177</v>
      </c>
      <c r="AJ11" s="99">
        <v>0.46209999999999996</v>
      </c>
      <c r="AK11" s="100">
        <v>5837.0</v>
      </c>
      <c r="AL11" s="101">
        <v>0.9918436703483432</v>
      </c>
      <c r="AM11" s="100">
        <v>2453.0</v>
      </c>
      <c r="AN11" s="100">
        <v>18391.0</v>
      </c>
      <c r="AO11" s="102">
        <v>0.1751</v>
      </c>
      <c r="AP11" s="103">
        <v>0.06511080246913577</v>
      </c>
    </row>
    <row r="12" ht="18.75" customHeight="1">
      <c r="A12" s="104">
        <v>9.0</v>
      </c>
      <c r="B12" s="105" t="s">
        <v>63</v>
      </c>
      <c r="C12" s="106">
        <v>65.0</v>
      </c>
      <c r="D12" s="107">
        <v>0.0081</v>
      </c>
      <c r="E12" s="108">
        <v>304.0</v>
      </c>
      <c r="F12" s="109">
        <v>5075.0</v>
      </c>
      <c r="G12" s="110">
        <v>0.0599</v>
      </c>
      <c r="H12" s="111">
        <v>32.0</v>
      </c>
      <c r="I12" s="112">
        <v>276.0</v>
      </c>
      <c r="J12" s="113">
        <v>29.0</v>
      </c>
      <c r="K12" s="114">
        <v>6.4</v>
      </c>
      <c r="L12" s="115">
        <f t="shared" si="2"/>
        <v>6.411366048</v>
      </c>
      <c r="M12" s="116">
        <v>6.4</v>
      </c>
      <c r="N12" s="61">
        <f t="shared" si="3"/>
        <v>1.103448276</v>
      </c>
      <c r="O12" s="62">
        <f t="shared" si="4"/>
        <v>1.217598098</v>
      </c>
      <c r="Q12" s="63">
        <f t="shared" si="5"/>
        <v>38.96313912</v>
      </c>
      <c r="R12" s="137"/>
      <c r="S12" s="137"/>
      <c r="T12" s="137"/>
      <c r="U12" s="138"/>
      <c r="V12" s="129"/>
      <c r="X12" s="139" t="s">
        <v>64</v>
      </c>
      <c r="Y12" s="140">
        <v>1284.0</v>
      </c>
      <c r="Z12" s="140">
        <v>11659.0</v>
      </c>
      <c r="AA12" s="141">
        <v>0.2169</v>
      </c>
      <c r="AB12" s="142"/>
      <c r="AC12" s="142"/>
      <c r="AD12" s="143" t="s">
        <v>32</v>
      </c>
      <c r="AE12" s="144" t="s">
        <v>33</v>
      </c>
      <c r="AF12" s="13">
        <f t="shared" si="6"/>
        <v>2</v>
      </c>
      <c r="AG12" s="96" t="s">
        <v>65</v>
      </c>
      <c r="AH12" s="97">
        <v>0.35509999999999997</v>
      </c>
      <c r="AI12" s="98">
        <v>0.1111</v>
      </c>
      <c r="AJ12" s="99">
        <v>0.5338</v>
      </c>
      <c r="AK12" s="100">
        <v>5885.0</v>
      </c>
      <c r="AL12" s="101">
        <v>1.0812052177108213</v>
      </c>
      <c r="AM12" s="100">
        <v>2090.0</v>
      </c>
      <c r="AN12" s="100">
        <v>18025.0</v>
      </c>
      <c r="AO12" s="102">
        <v>0.1735</v>
      </c>
      <c r="AP12" s="103">
        <v>0.06515679012345682</v>
      </c>
    </row>
    <row r="13" ht="18.75" customHeight="1">
      <c r="A13" s="79">
        <v>10.0</v>
      </c>
      <c r="B13" s="80" t="s">
        <v>66</v>
      </c>
      <c r="C13" s="81">
        <v>140.0</v>
      </c>
      <c r="D13" s="82">
        <v>0.0174</v>
      </c>
      <c r="E13" s="83">
        <v>683.0</v>
      </c>
      <c r="F13" s="84">
        <v>11397.0</v>
      </c>
      <c r="G13" s="85">
        <v>0.0599</v>
      </c>
      <c r="H13" s="86">
        <v>37.0</v>
      </c>
      <c r="I13" s="87">
        <v>760.0</v>
      </c>
      <c r="J13" s="88">
        <v>41.0</v>
      </c>
      <c r="K13" s="89">
        <v>6.1</v>
      </c>
      <c r="L13" s="90">
        <f t="shared" si="2"/>
        <v>6.154359605</v>
      </c>
      <c r="M13" s="91">
        <v>6.5</v>
      </c>
      <c r="N13" s="61">
        <f t="shared" si="3"/>
        <v>0.9024390244</v>
      </c>
      <c r="O13" s="62">
        <f t="shared" si="4"/>
        <v>0.8143961927</v>
      </c>
      <c r="Q13" s="63">
        <f t="shared" si="5"/>
        <v>30.13265913</v>
      </c>
      <c r="V13" s="145"/>
      <c r="X13" s="146" t="s">
        <v>67</v>
      </c>
      <c r="Y13" s="147">
        <v>0.1595</v>
      </c>
      <c r="Z13" s="147">
        <v>0.1541</v>
      </c>
      <c r="AA13" s="148">
        <v>0.0444</v>
      </c>
      <c r="AB13" s="149" t="s">
        <v>68</v>
      </c>
      <c r="AD13" s="150">
        <f>Y13/AA13</f>
        <v>3.592342342</v>
      </c>
      <c r="AE13" s="150">
        <f>Z13/AA13</f>
        <v>3.470720721</v>
      </c>
      <c r="AF13" s="13">
        <f t="shared" si="6"/>
        <v>2</v>
      </c>
      <c r="AG13" s="96" t="s">
        <v>69</v>
      </c>
      <c r="AH13" s="97">
        <v>0.25070000000000003</v>
      </c>
      <c r="AI13" s="98">
        <v>0.1325</v>
      </c>
      <c r="AJ13" s="99">
        <v>0.6168</v>
      </c>
      <c r="AK13" s="100">
        <v>5443.0</v>
      </c>
      <c r="AL13" s="101">
        <v>0.7325706594885599</v>
      </c>
      <c r="AM13" s="100">
        <v>1364.0</v>
      </c>
      <c r="AN13" s="100">
        <v>17644.0</v>
      </c>
      <c r="AO13" s="102">
        <v>0.1792</v>
      </c>
      <c r="AP13" s="103">
        <v>0.065304012345679</v>
      </c>
    </row>
    <row r="14" ht="18.75" customHeight="1">
      <c r="A14" s="104">
        <v>11.0</v>
      </c>
      <c r="B14" s="105" t="s">
        <v>70</v>
      </c>
      <c r="C14" s="106">
        <v>152.0</v>
      </c>
      <c r="D14" s="107">
        <v>0.0189</v>
      </c>
      <c r="E14" s="108">
        <v>1080.0</v>
      </c>
      <c r="F14" s="109">
        <v>18000.0</v>
      </c>
      <c r="G14" s="110">
        <v>0.06</v>
      </c>
      <c r="H14" s="111">
        <v>39.0</v>
      </c>
      <c r="I14" s="112">
        <v>1366.0</v>
      </c>
      <c r="J14" s="113">
        <v>50.0</v>
      </c>
      <c r="K14" s="114">
        <v>6.0</v>
      </c>
      <c r="L14" s="115">
        <f t="shared" si="2"/>
        <v>5.916638928</v>
      </c>
      <c r="M14" s="116">
        <v>6.7</v>
      </c>
      <c r="N14" s="61">
        <f t="shared" si="3"/>
        <v>0.78</v>
      </c>
      <c r="O14" s="62">
        <f t="shared" si="4"/>
        <v>0.6084</v>
      </c>
      <c r="Q14" s="63">
        <f t="shared" si="5"/>
        <v>23.7276</v>
      </c>
      <c r="R14" s="151" t="s">
        <v>71</v>
      </c>
      <c r="V14" s="145"/>
      <c r="X14" s="152" t="s">
        <v>72</v>
      </c>
      <c r="Y14" s="153" t="s">
        <v>32</v>
      </c>
      <c r="Z14" s="153" t="s">
        <v>33</v>
      </c>
      <c r="AA14" s="154" t="s">
        <v>73</v>
      </c>
      <c r="AB14" s="155" t="s">
        <v>74</v>
      </c>
      <c r="AC14" s="155" t="s">
        <v>75</v>
      </c>
      <c r="AD14" s="155" t="s">
        <v>76</v>
      </c>
      <c r="AE14" s="156" t="s">
        <v>77</v>
      </c>
      <c r="AF14" s="13">
        <f t="shared" si="6"/>
        <v>3</v>
      </c>
      <c r="AG14" s="96" t="s">
        <v>78</v>
      </c>
      <c r="AH14" s="97">
        <v>0.3463</v>
      </c>
      <c r="AI14" s="98">
        <v>0.0914</v>
      </c>
      <c r="AJ14" s="99">
        <v>0.5622999999999999</v>
      </c>
      <c r="AK14" s="100">
        <v>7430.0</v>
      </c>
      <c r="AL14" s="101">
        <v>1.1352177234530176</v>
      </c>
      <c r="AM14" s="100">
        <v>2573.0</v>
      </c>
      <c r="AN14" s="100">
        <v>16591.0</v>
      </c>
      <c r="AO14" s="102">
        <v>0.1749</v>
      </c>
      <c r="AP14" s="103">
        <v>0.06529290123456782</v>
      </c>
    </row>
    <row r="15" ht="18.75" customHeight="1">
      <c r="A15" s="79">
        <v>12.0</v>
      </c>
      <c r="B15" s="80" t="s">
        <v>79</v>
      </c>
      <c r="C15" s="81">
        <v>50.0</v>
      </c>
      <c r="D15" s="82">
        <v>0.0062</v>
      </c>
      <c r="E15" s="83">
        <v>212.0</v>
      </c>
      <c r="F15" s="84">
        <v>2651.0</v>
      </c>
      <c r="G15" s="85">
        <v>0.08</v>
      </c>
      <c r="H15" s="86">
        <v>47.0</v>
      </c>
      <c r="I15" s="87">
        <v>270.0</v>
      </c>
      <c r="J15" s="88">
        <v>60.0</v>
      </c>
      <c r="K15" s="89">
        <v>6.4</v>
      </c>
      <c r="L15" s="90">
        <f t="shared" si="2"/>
        <v>6.361753681</v>
      </c>
      <c r="M15" s="91">
        <v>6.6</v>
      </c>
      <c r="N15" s="61">
        <f t="shared" si="3"/>
        <v>0.7833333333</v>
      </c>
      <c r="O15" s="62">
        <f t="shared" si="4"/>
        <v>0.6136111111</v>
      </c>
      <c r="Q15" s="63">
        <f t="shared" si="5"/>
        <v>28.83972222</v>
      </c>
      <c r="V15" s="129"/>
      <c r="X15" s="157"/>
      <c r="Y15" s="158"/>
      <c r="Z15" s="158"/>
      <c r="AA15" s="158"/>
      <c r="AB15" s="158"/>
      <c r="AC15" s="158"/>
      <c r="AD15" s="158"/>
      <c r="AE15" s="159"/>
      <c r="AF15" s="13">
        <f t="shared" si="6"/>
        <v>2</v>
      </c>
      <c r="AG15" s="96" t="s">
        <v>80</v>
      </c>
      <c r="AH15" s="97">
        <v>0.25379999999999997</v>
      </c>
      <c r="AI15" s="98">
        <v>0.092</v>
      </c>
      <c r="AJ15" s="99">
        <v>0.6542</v>
      </c>
      <c r="AK15" s="100">
        <v>6545.0</v>
      </c>
      <c r="AL15" s="101">
        <v>0.8249306780942778</v>
      </c>
      <c r="AM15" s="100">
        <v>1661.0</v>
      </c>
      <c r="AN15" s="100">
        <v>15474.0</v>
      </c>
      <c r="AO15" s="102">
        <v>0.175</v>
      </c>
      <c r="AP15" s="103">
        <v>0.06268456790123458</v>
      </c>
    </row>
    <row r="16" ht="18.75" customHeight="1">
      <c r="A16" s="104">
        <v>13.0</v>
      </c>
      <c r="B16" s="105" t="s">
        <v>81</v>
      </c>
      <c r="C16" s="106">
        <v>1708.0</v>
      </c>
      <c r="D16" s="107">
        <v>0.2122</v>
      </c>
      <c r="E16" s="108">
        <v>11128.0</v>
      </c>
      <c r="F16" s="109">
        <v>65462.0</v>
      </c>
      <c r="G16" s="110">
        <v>0.17</v>
      </c>
      <c r="H16" s="111">
        <v>119.0</v>
      </c>
      <c r="I16" s="112">
        <v>10676.0</v>
      </c>
      <c r="J16" s="113">
        <v>115.0</v>
      </c>
      <c r="K16" s="114">
        <v>9.0</v>
      </c>
      <c r="L16" s="115">
        <f t="shared" si="2"/>
        <v>8.972506223</v>
      </c>
      <c r="M16" s="116">
        <v>8.9</v>
      </c>
      <c r="N16" s="61">
        <f t="shared" si="3"/>
        <v>1.034782609</v>
      </c>
      <c r="O16" s="62">
        <f t="shared" si="4"/>
        <v>1.070775047</v>
      </c>
      <c r="Q16" s="63">
        <f t="shared" si="5"/>
        <v>127.4222306</v>
      </c>
      <c r="X16" s="160" t="s">
        <v>82</v>
      </c>
      <c r="Y16" s="94">
        <v>20.0</v>
      </c>
      <c r="Z16" s="94">
        <v>266.0</v>
      </c>
      <c r="AA16" s="161">
        <v>0.0035</v>
      </c>
      <c r="AB16" s="162">
        <v>0.2531</v>
      </c>
      <c r="AC16" s="94">
        <v>20.0</v>
      </c>
      <c r="AD16" s="94">
        <v>223.0</v>
      </c>
      <c r="AE16" s="163">
        <v>9.0E-4</v>
      </c>
      <c r="AF16" s="13">
        <f t="shared" si="6"/>
        <v>1</v>
      </c>
      <c r="AG16" s="96" t="s">
        <v>83</v>
      </c>
      <c r="AH16" s="97">
        <v>0.3603</v>
      </c>
      <c r="AI16" s="98">
        <v>0.093</v>
      </c>
      <c r="AJ16" s="99">
        <v>0.5467</v>
      </c>
      <c r="AK16" s="100">
        <v>7934.0</v>
      </c>
      <c r="AL16" s="101">
        <v>1.1085650412183876</v>
      </c>
      <c r="AM16" s="100">
        <v>2859.0</v>
      </c>
      <c r="AN16" s="100">
        <v>14686.0</v>
      </c>
      <c r="AO16" s="102">
        <v>0.1762</v>
      </c>
      <c r="AP16" s="103">
        <v>0.06356666666666666</v>
      </c>
    </row>
    <row r="17" ht="18.75" customHeight="1">
      <c r="A17" s="79">
        <v>14.0</v>
      </c>
      <c r="B17" s="80" t="s">
        <v>50</v>
      </c>
      <c r="C17" s="81">
        <v>297.0</v>
      </c>
      <c r="D17" s="82">
        <v>0.0369</v>
      </c>
      <c r="E17" s="83">
        <v>2393.0</v>
      </c>
      <c r="F17" s="84">
        <v>11965.0</v>
      </c>
      <c r="G17" s="85">
        <v>0.2</v>
      </c>
      <c r="H17" s="86">
        <v>311.0</v>
      </c>
      <c r="I17" s="87">
        <v>2380.0</v>
      </c>
      <c r="J17" s="88">
        <v>309.0</v>
      </c>
      <c r="K17" s="89">
        <v>10.3</v>
      </c>
      <c r="L17" s="90">
        <f t="shared" si="2"/>
        <v>10.25269618</v>
      </c>
      <c r="M17" s="91">
        <v>10.8</v>
      </c>
      <c r="N17" s="61">
        <f t="shared" si="3"/>
        <v>1.006472492</v>
      </c>
      <c r="O17" s="62">
        <f t="shared" si="4"/>
        <v>1.012986877</v>
      </c>
      <c r="Q17" s="63">
        <f t="shared" si="5"/>
        <v>315.0389187</v>
      </c>
      <c r="R17" s="164"/>
      <c r="X17" s="160" t="s">
        <v>37</v>
      </c>
      <c r="Y17" s="94">
        <v>325.0</v>
      </c>
      <c r="Z17" s="94">
        <v>1834.0</v>
      </c>
      <c r="AA17" s="161">
        <v>0.0245</v>
      </c>
      <c r="AB17" s="162">
        <v>0.1678</v>
      </c>
      <c r="AC17" s="94">
        <v>115.0</v>
      </c>
      <c r="AD17" s="94">
        <v>1051.0</v>
      </c>
      <c r="AE17" s="163">
        <v>0.0041</v>
      </c>
      <c r="AF17" s="13">
        <f t="shared" si="6"/>
        <v>1</v>
      </c>
      <c r="AG17" s="96" t="s">
        <v>84</v>
      </c>
      <c r="AH17" s="97">
        <v>0.34819999999999995</v>
      </c>
      <c r="AI17" s="98">
        <v>0.1042</v>
      </c>
      <c r="AJ17" s="99">
        <v>0.5476000000000001</v>
      </c>
      <c r="AK17" s="100">
        <v>7157.0</v>
      </c>
      <c r="AL17" s="101">
        <v>1.1223145679786735</v>
      </c>
      <c r="AM17" s="100">
        <v>2492.0</v>
      </c>
      <c r="AN17" s="100">
        <v>12668.0</v>
      </c>
      <c r="AO17" s="102">
        <v>0.1735</v>
      </c>
      <c r="AP17" s="103">
        <v>0.06251265432098768</v>
      </c>
    </row>
    <row r="18" ht="18.75" customHeight="1">
      <c r="A18" s="104">
        <v>15.0</v>
      </c>
      <c r="B18" s="105" t="s">
        <v>54</v>
      </c>
      <c r="C18" s="106">
        <v>6.0</v>
      </c>
      <c r="D18" s="107">
        <v>7.0E-4</v>
      </c>
      <c r="E18" s="108">
        <v>40.0</v>
      </c>
      <c r="F18" s="109">
        <v>154.0</v>
      </c>
      <c r="G18" s="110">
        <v>0.2597</v>
      </c>
      <c r="H18" s="111">
        <v>95.0</v>
      </c>
      <c r="I18" s="112">
        <v>12.0</v>
      </c>
      <c r="J18" s="113">
        <v>29.0</v>
      </c>
      <c r="K18" s="114">
        <v>12.2</v>
      </c>
      <c r="L18" s="115">
        <f t="shared" si="2"/>
        <v>12.17328901</v>
      </c>
      <c r="M18" s="116">
        <v>9.1</v>
      </c>
      <c r="N18" s="61">
        <f t="shared" si="3"/>
        <v>3.275862069</v>
      </c>
      <c r="O18" s="62">
        <f t="shared" si="4"/>
        <v>10.73127229</v>
      </c>
      <c r="Q18" s="63">
        <f t="shared" si="5"/>
        <v>1019.470868</v>
      </c>
      <c r="X18" s="160" t="s">
        <v>49</v>
      </c>
      <c r="Y18" s="94">
        <v>337.0</v>
      </c>
      <c r="Z18" s="94">
        <v>2369.0</v>
      </c>
      <c r="AA18" s="161">
        <v>0.0138</v>
      </c>
      <c r="AB18" s="162">
        <v>0.3564</v>
      </c>
      <c r="AC18" s="94">
        <v>137.0</v>
      </c>
      <c r="AD18" s="94">
        <v>1254.0</v>
      </c>
      <c r="AE18" s="163">
        <v>0.0049</v>
      </c>
      <c r="AF18" s="13">
        <f t="shared" si="6"/>
        <v>1</v>
      </c>
      <c r="AG18" s="96" t="s">
        <v>85</v>
      </c>
      <c r="AH18" s="97">
        <v>0.3343</v>
      </c>
      <c r="AI18" s="98">
        <v>0.133</v>
      </c>
      <c r="AJ18" s="99">
        <v>0.5327</v>
      </c>
      <c r="AK18" s="100">
        <v>6377.0</v>
      </c>
      <c r="AL18" s="101">
        <v>1.4676639815880321</v>
      </c>
      <c r="AM18" s="100">
        <v>2132.0</v>
      </c>
      <c r="AN18" s="100">
        <v>10526.0</v>
      </c>
      <c r="AO18" s="102">
        <v>0.165</v>
      </c>
      <c r="AP18" s="103">
        <v>0.06125709876543212</v>
      </c>
    </row>
    <row r="19" ht="18.75" customHeight="1">
      <c r="A19" s="79">
        <v>16.0</v>
      </c>
      <c r="B19" s="80" t="s">
        <v>86</v>
      </c>
      <c r="C19" s="81">
        <v>20.0</v>
      </c>
      <c r="D19" s="82">
        <v>0.0025</v>
      </c>
      <c r="E19" s="83">
        <v>109.0</v>
      </c>
      <c r="F19" s="84">
        <v>1563.0</v>
      </c>
      <c r="G19" s="85">
        <v>0.0697</v>
      </c>
      <c r="H19" s="86">
        <v>40.0</v>
      </c>
      <c r="I19" s="87">
        <v>222.0</v>
      </c>
      <c r="J19" s="88">
        <v>82.0</v>
      </c>
      <c r="K19" s="89">
        <v>5.1</v>
      </c>
      <c r="L19" s="90">
        <f t="shared" si="2"/>
        <v>5.124449868</v>
      </c>
      <c r="M19" s="91">
        <v>6.3</v>
      </c>
      <c r="N19" s="61">
        <f t="shared" si="3"/>
        <v>0.487804878</v>
      </c>
      <c r="O19" s="62">
        <f t="shared" si="4"/>
        <v>0.237953599</v>
      </c>
      <c r="Q19" s="63">
        <f t="shared" si="5"/>
        <v>9.518143962</v>
      </c>
      <c r="X19" s="160" t="s">
        <v>87</v>
      </c>
      <c r="Y19" s="94">
        <v>99.0</v>
      </c>
      <c r="Z19" s="94">
        <v>754.0</v>
      </c>
      <c r="AA19" s="161">
        <v>0.0141</v>
      </c>
      <c r="AB19" s="162">
        <v>0.0549</v>
      </c>
      <c r="AC19" s="94">
        <v>22.0</v>
      </c>
      <c r="AD19" s="94">
        <v>198.0</v>
      </c>
      <c r="AE19" s="163">
        <v>8.0E-4</v>
      </c>
      <c r="AF19" s="13">
        <f t="shared" si="6"/>
        <v>3</v>
      </c>
      <c r="AG19" s="96" t="s">
        <v>88</v>
      </c>
      <c r="AH19" s="97">
        <v>0.1845</v>
      </c>
      <c r="AI19" s="98">
        <v>0.1213</v>
      </c>
      <c r="AJ19" s="99">
        <v>0.6942</v>
      </c>
      <c r="AK19" s="100">
        <v>4345.0</v>
      </c>
      <c r="AL19" s="101">
        <v>1.0566634241245136</v>
      </c>
      <c r="AM19" s="100">
        <v>802.0</v>
      </c>
      <c r="AN19" s="100">
        <v>10044.0</v>
      </c>
      <c r="AO19" s="102">
        <v>0.1592</v>
      </c>
      <c r="AP19" s="103">
        <v>0.06034598765432102</v>
      </c>
    </row>
    <row r="20" ht="18.75" customHeight="1">
      <c r="A20" s="104">
        <v>17.0</v>
      </c>
      <c r="B20" s="105" t="s">
        <v>89</v>
      </c>
      <c r="C20" s="106">
        <v>219.0</v>
      </c>
      <c r="D20" s="107">
        <v>0.0272</v>
      </c>
      <c r="E20" s="108">
        <v>1443.0</v>
      </c>
      <c r="F20" s="109">
        <v>20624.0</v>
      </c>
      <c r="G20" s="110">
        <v>0.07</v>
      </c>
      <c r="H20" s="111">
        <v>59.0</v>
      </c>
      <c r="I20" s="112">
        <v>1399.0</v>
      </c>
      <c r="J20" s="113">
        <v>57.0</v>
      </c>
      <c r="K20" s="114">
        <v>7.0</v>
      </c>
      <c r="L20" s="115">
        <f t="shared" si="2"/>
        <v>7.021509796</v>
      </c>
      <c r="M20" s="116">
        <v>7.2</v>
      </c>
      <c r="N20" s="61">
        <f t="shared" si="3"/>
        <v>1.035087719</v>
      </c>
      <c r="O20" s="62">
        <f t="shared" si="4"/>
        <v>1.071406587</v>
      </c>
      <c r="Q20" s="63">
        <f t="shared" si="5"/>
        <v>63.21298861</v>
      </c>
      <c r="X20" s="160" t="s">
        <v>90</v>
      </c>
      <c r="Y20" s="94">
        <v>34.0</v>
      </c>
      <c r="Z20" s="94">
        <v>360.0</v>
      </c>
      <c r="AA20" s="161">
        <v>0.0021</v>
      </c>
      <c r="AB20" s="162">
        <v>0.2981</v>
      </c>
      <c r="AC20" s="94">
        <v>17.0</v>
      </c>
      <c r="AD20" s="94">
        <v>157.0</v>
      </c>
      <c r="AE20" s="163">
        <v>6.0E-4</v>
      </c>
      <c r="AF20" s="13">
        <f t="shared" si="6"/>
        <v>2</v>
      </c>
      <c r="AG20" s="96" t="s">
        <v>91</v>
      </c>
      <c r="AH20" s="97">
        <v>0.2318</v>
      </c>
      <c r="AI20" s="98">
        <v>0.1318</v>
      </c>
      <c r="AJ20" s="99">
        <v>0.6364</v>
      </c>
      <c r="AK20" s="100">
        <v>4112.0</v>
      </c>
      <c r="AL20" s="101">
        <v>0.9411764705882353</v>
      </c>
      <c r="AM20" s="100">
        <v>953.0</v>
      </c>
      <c r="AN20" s="100">
        <v>9739.0</v>
      </c>
      <c r="AO20" s="102">
        <v>0.148</v>
      </c>
      <c r="AP20" s="103">
        <v>0.0592358024691358</v>
      </c>
    </row>
    <row r="21" ht="18.75" customHeight="1">
      <c r="A21" s="79">
        <v>18.0</v>
      </c>
      <c r="B21" s="80" t="s">
        <v>92</v>
      </c>
      <c r="C21" s="81">
        <v>27.0</v>
      </c>
      <c r="D21" s="82">
        <v>0.0034</v>
      </c>
      <c r="E21" s="83">
        <v>341.0</v>
      </c>
      <c r="F21" s="84">
        <v>2277.0</v>
      </c>
      <c r="G21" s="85">
        <v>0.1498</v>
      </c>
      <c r="H21" s="86">
        <v>95.0</v>
      </c>
      <c r="I21" s="87">
        <v>390.0</v>
      </c>
      <c r="J21" s="88">
        <v>108.0</v>
      </c>
      <c r="K21" s="89">
        <v>8.2</v>
      </c>
      <c r="L21" s="90">
        <f t="shared" si="2"/>
        <v>8.169868221</v>
      </c>
      <c r="M21" s="91">
        <v>8.7</v>
      </c>
      <c r="N21" s="61">
        <f t="shared" si="3"/>
        <v>0.8796296296</v>
      </c>
      <c r="O21" s="62">
        <f t="shared" si="4"/>
        <v>0.7737482853</v>
      </c>
      <c r="Q21" s="63">
        <f t="shared" si="5"/>
        <v>73.50608711</v>
      </c>
      <c r="X21" s="160" t="s">
        <v>70</v>
      </c>
      <c r="Y21" s="94">
        <v>152.0</v>
      </c>
      <c r="Z21" s="94">
        <v>1871.0</v>
      </c>
      <c r="AA21" s="161">
        <v>0.0297</v>
      </c>
      <c r="AB21" s="162">
        <v>0.0385</v>
      </c>
      <c r="AC21" s="94">
        <v>32.0</v>
      </c>
      <c r="AD21" s="94">
        <v>292.0</v>
      </c>
      <c r="AE21" s="163">
        <v>0.0011</v>
      </c>
      <c r="AF21" s="13">
        <f t="shared" si="6"/>
        <v>1</v>
      </c>
      <c r="AG21" s="96" t="s">
        <v>93</v>
      </c>
      <c r="AH21" s="97">
        <v>0.2875</v>
      </c>
      <c r="AI21" s="98">
        <v>0.1245</v>
      </c>
      <c r="AJ21" s="99">
        <v>0.5880000000000001</v>
      </c>
      <c r="AK21" s="100">
        <v>4369.0</v>
      </c>
      <c r="AL21" s="101">
        <v>0.9006390434961864</v>
      </c>
      <c r="AM21" s="100">
        <v>1256.0</v>
      </c>
      <c r="AN21" s="100">
        <v>8927.0</v>
      </c>
      <c r="AO21" s="102">
        <v>0.1364</v>
      </c>
      <c r="AP21" s="103">
        <v>0.05567376543209874</v>
      </c>
    </row>
    <row r="22" ht="18.75" customHeight="1">
      <c r="A22" s="104">
        <v>19.0</v>
      </c>
      <c r="B22" s="105" t="s">
        <v>94</v>
      </c>
      <c r="C22" s="106">
        <v>26.0</v>
      </c>
      <c r="D22" s="107">
        <v>0.0032</v>
      </c>
      <c r="E22" s="108">
        <v>520.0</v>
      </c>
      <c r="F22" s="109">
        <v>4735.0</v>
      </c>
      <c r="G22" s="110">
        <v>0.1098</v>
      </c>
      <c r="H22" s="111">
        <v>90.0</v>
      </c>
      <c r="I22" s="112">
        <v>341.0</v>
      </c>
      <c r="J22" s="113">
        <v>59.0</v>
      </c>
      <c r="K22" s="114">
        <v>8.7</v>
      </c>
      <c r="L22" s="115">
        <f t="shared" si="2"/>
        <v>8.716854123</v>
      </c>
      <c r="M22" s="116">
        <v>8.0</v>
      </c>
      <c r="N22" s="61">
        <f t="shared" si="3"/>
        <v>1.525423729</v>
      </c>
      <c r="O22" s="62">
        <f t="shared" si="4"/>
        <v>2.326917552</v>
      </c>
      <c r="Q22" s="63">
        <f t="shared" si="5"/>
        <v>209.4225797</v>
      </c>
      <c r="X22" s="160" t="s">
        <v>79</v>
      </c>
      <c r="Y22" s="94">
        <v>50.0</v>
      </c>
      <c r="Z22" s="94">
        <v>364.0</v>
      </c>
      <c r="AA22" s="161">
        <v>0.0049</v>
      </c>
      <c r="AB22" s="162">
        <v>0.1495</v>
      </c>
      <c r="AC22" s="94">
        <v>20.0</v>
      </c>
      <c r="AD22" s="94">
        <v>186.0</v>
      </c>
      <c r="AE22" s="163">
        <v>7.0E-4</v>
      </c>
      <c r="AF22" s="13">
        <f t="shared" si="6"/>
        <v>1</v>
      </c>
      <c r="AG22" s="96" t="s">
        <v>95</v>
      </c>
      <c r="AH22" s="97">
        <v>0.29700000000000004</v>
      </c>
      <c r="AI22" s="98">
        <v>0.1447</v>
      </c>
      <c r="AJ22" s="99">
        <v>0.5583</v>
      </c>
      <c r="AK22" s="100">
        <v>4851.0</v>
      </c>
      <c r="AL22" s="101">
        <v>1.0977596741344195</v>
      </c>
      <c r="AM22" s="100">
        <v>1441.0</v>
      </c>
      <c r="AN22" s="100">
        <v>8351.0</v>
      </c>
      <c r="AO22" s="102">
        <v>0.1322</v>
      </c>
      <c r="AP22" s="103">
        <v>0.05500833333333331</v>
      </c>
    </row>
    <row r="23" ht="18.75" customHeight="1">
      <c r="A23" s="79">
        <v>20.0</v>
      </c>
      <c r="B23" s="80" t="s">
        <v>96</v>
      </c>
      <c r="C23" s="81">
        <v>45.0</v>
      </c>
      <c r="D23" s="82">
        <v>0.0056</v>
      </c>
      <c r="E23" s="83">
        <v>245.0</v>
      </c>
      <c r="F23" s="84">
        <v>2041.0</v>
      </c>
      <c r="G23" s="85">
        <v>0.12</v>
      </c>
      <c r="H23" s="86">
        <v>100.0</v>
      </c>
      <c r="I23" s="87">
        <v>161.0</v>
      </c>
      <c r="J23" s="88">
        <v>66.0</v>
      </c>
      <c r="K23" s="89">
        <v>8.9</v>
      </c>
      <c r="L23" s="90">
        <f t="shared" si="2"/>
        <v>8.936201074</v>
      </c>
      <c r="M23" s="91">
        <v>8.5</v>
      </c>
      <c r="N23" s="61">
        <f t="shared" si="3"/>
        <v>1.515151515</v>
      </c>
      <c r="O23" s="62">
        <f t="shared" si="4"/>
        <v>2.295684114</v>
      </c>
      <c r="Q23" s="63">
        <f t="shared" si="5"/>
        <v>229.5684114</v>
      </c>
      <c r="X23" s="160" t="s">
        <v>81</v>
      </c>
      <c r="Y23" s="94">
        <v>1708.0</v>
      </c>
      <c r="Z23" s="94">
        <v>15582.0</v>
      </c>
      <c r="AA23" s="161">
        <v>0.101</v>
      </c>
      <c r="AB23" s="162">
        <v>0.2577</v>
      </c>
      <c r="AC23" s="94">
        <v>728.0</v>
      </c>
      <c r="AD23" s="94">
        <v>6656.0</v>
      </c>
      <c r="AE23" s="163">
        <v>0.026</v>
      </c>
      <c r="AF23" s="13">
        <f t="shared" si="6"/>
        <v>1</v>
      </c>
      <c r="AG23" s="96" t="s">
        <v>97</v>
      </c>
      <c r="AH23" s="97">
        <v>0.1876</v>
      </c>
      <c r="AI23" s="98">
        <v>0.1224</v>
      </c>
      <c r="AJ23" s="99">
        <v>0.6900000000000001</v>
      </c>
      <c r="AK23" s="100">
        <v>4419.0</v>
      </c>
      <c r="AL23" s="101">
        <v>0.8509532062391681</v>
      </c>
      <c r="AM23" s="100">
        <v>829.0</v>
      </c>
      <c r="AN23" s="100">
        <v>7726.0</v>
      </c>
      <c r="AO23" s="102">
        <v>0.1194</v>
      </c>
      <c r="AP23" s="103">
        <v>0.0525268518518518</v>
      </c>
    </row>
    <row r="24" ht="18.75" customHeight="1">
      <c r="A24" s="104">
        <v>21.0</v>
      </c>
      <c r="B24" s="105" t="s">
        <v>98</v>
      </c>
      <c r="C24" s="106">
        <v>105.0</v>
      </c>
      <c r="D24" s="107">
        <v>0.013</v>
      </c>
      <c r="E24" s="108">
        <v>643.0</v>
      </c>
      <c r="F24" s="109">
        <v>9190.0</v>
      </c>
      <c r="G24" s="110">
        <v>0.07</v>
      </c>
      <c r="H24" s="111">
        <v>46.0</v>
      </c>
      <c r="I24" s="112">
        <v>619.0</v>
      </c>
      <c r="J24" s="113">
        <v>44.0</v>
      </c>
      <c r="K24" s="114">
        <v>6.8</v>
      </c>
      <c r="L24" s="115">
        <f t="shared" si="2"/>
        <v>6.792544922</v>
      </c>
      <c r="M24" s="116">
        <v>6.8</v>
      </c>
      <c r="N24" s="61">
        <f t="shared" si="3"/>
        <v>1.045454545</v>
      </c>
      <c r="O24" s="62">
        <f t="shared" si="4"/>
        <v>1.092975207</v>
      </c>
      <c r="Q24" s="63">
        <f t="shared" si="5"/>
        <v>50.2768595</v>
      </c>
      <c r="X24" s="160" t="s">
        <v>99</v>
      </c>
      <c r="Y24" s="94">
        <v>183.0</v>
      </c>
      <c r="Z24" s="94">
        <v>1366.0</v>
      </c>
      <c r="AA24" s="161">
        <v>0.0235</v>
      </c>
      <c r="AB24" s="162">
        <v>0.0896</v>
      </c>
      <c r="AC24" s="94">
        <v>59.0</v>
      </c>
      <c r="AD24" s="94">
        <v>539.0</v>
      </c>
      <c r="AE24" s="163">
        <v>0.0021</v>
      </c>
      <c r="AF24" s="13">
        <f t="shared" si="6"/>
        <v>2</v>
      </c>
      <c r="AG24" s="96" t="s">
        <v>100</v>
      </c>
      <c r="AH24" s="97">
        <v>0.2415</v>
      </c>
      <c r="AI24" s="98">
        <v>0.1585</v>
      </c>
      <c r="AJ24" s="99">
        <v>0.6</v>
      </c>
      <c r="AK24" s="100">
        <v>5193.0</v>
      </c>
      <c r="AL24" s="101">
        <v>1.438105787870396</v>
      </c>
      <c r="AM24" s="100">
        <v>1254.0</v>
      </c>
      <c r="AN24" s="100">
        <v>6549.0</v>
      </c>
      <c r="AO24" s="102">
        <v>0.1209</v>
      </c>
      <c r="AP24" s="103">
        <v>0.05095586419753083</v>
      </c>
    </row>
    <row r="25" ht="18.75" customHeight="1">
      <c r="A25" s="79">
        <v>22.0</v>
      </c>
      <c r="B25" s="80" t="s">
        <v>60</v>
      </c>
      <c r="C25" s="81">
        <v>39.0</v>
      </c>
      <c r="D25" s="82">
        <v>0.0048</v>
      </c>
      <c r="E25" s="83">
        <v>222.0</v>
      </c>
      <c r="F25" s="84">
        <v>1236.0</v>
      </c>
      <c r="G25" s="85">
        <v>0.1796</v>
      </c>
      <c r="H25" s="86">
        <v>179.0</v>
      </c>
      <c r="I25" s="87">
        <v>244.0</v>
      </c>
      <c r="J25" s="88">
        <v>197.0</v>
      </c>
      <c r="K25" s="89">
        <v>9.2</v>
      </c>
      <c r="L25" s="90">
        <f t="shared" si="2"/>
        <v>9.24074996</v>
      </c>
      <c r="M25" s="91">
        <v>9.6</v>
      </c>
      <c r="N25" s="61">
        <f t="shared" si="3"/>
        <v>0.9086294416</v>
      </c>
      <c r="O25" s="62">
        <f t="shared" si="4"/>
        <v>0.8256074622</v>
      </c>
      <c r="Q25" s="63">
        <f t="shared" si="5"/>
        <v>147.7837357</v>
      </c>
      <c r="X25" s="160" t="s">
        <v>86</v>
      </c>
      <c r="Y25" s="94">
        <v>20.0</v>
      </c>
      <c r="Z25" s="94">
        <v>205.0</v>
      </c>
      <c r="AA25" s="161">
        <v>0.0029</v>
      </c>
      <c r="AB25" s="162">
        <v>0.1507</v>
      </c>
      <c r="AC25" s="94">
        <v>12.0</v>
      </c>
      <c r="AD25" s="94">
        <v>113.0</v>
      </c>
      <c r="AE25" s="163">
        <v>4.0E-4</v>
      </c>
      <c r="AF25" s="13">
        <f t="shared" si="6"/>
        <v>1</v>
      </c>
      <c r="AG25" s="96" t="s">
        <v>101</v>
      </c>
      <c r="AH25" s="97">
        <v>0.2513</v>
      </c>
      <c r="AI25" s="98">
        <v>0.0906</v>
      </c>
      <c r="AJ25" s="99">
        <v>0.6580999999999999</v>
      </c>
      <c r="AK25" s="100">
        <v>3611.0</v>
      </c>
      <c r="AL25" s="101">
        <v>1.0002770083102492</v>
      </c>
      <c r="AM25" s="100">
        <v>907.0</v>
      </c>
      <c r="AN25" s="100">
        <v>5561.0</v>
      </c>
      <c r="AO25" s="102">
        <v>0.1111</v>
      </c>
      <c r="AP25" s="103">
        <v>0.04957716049382708</v>
      </c>
    </row>
    <row r="26" ht="18.75" customHeight="1">
      <c r="A26" s="104">
        <v>23.0</v>
      </c>
      <c r="B26" s="105" t="s">
        <v>102</v>
      </c>
      <c r="C26" s="106">
        <v>77.0</v>
      </c>
      <c r="D26" s="107">
        <v>0.0096</v>
      </c>
      <c r="E26" s="108">
        <v>372.0</v>
      </c>
      <c r="F26" s="109">
        <v>9302.0</v>
      </c>
      <c r="G26" s="110">
        <v>0.04</v>
      </c>
      <c r="H26" s="111">
        <v>25.0</v>
      </c>
      <c r="I26" s="112">
        <v>552.0</v>
      </c>
      <c r="J26" s="113">
        <v>38.0</v>
      </c>
      <c r="K26" s="114">
        <v>4.9</v>
      </c>
      <c r="L26" s="115">
        <f t="shared" si="2"/>
        <v>4.881455155</v>
      </c>
      <c r="M26" s="116">
        <v>5.8</v>
      </c>
      <c r="N26" s="61">
        <f t="shared" si="3"/>
        <v>0.6578947368</v>
      </c>
      <c r="O26" s="62">
        <f t="shared" si="4"/>
        <v>0.4328254848</v>
      </c>
      <c r="Q26" s="63">
        <f t="shared" si="5"/>
        <v>10.82063712</v>
      </c>
      <c r="X26" s="160" t="s">
        <v>89</v>
      </c>
      <c r="Y26" s="94">
        <v>219.0</v>
      </c>
      <c r="Z26" s="94">
        <v>2327.0</v>
      </c>
      <c r="AA26" s="161">
        <v>0.0266</v>
      </c>
      <c r="AB26" s="162">
        <v>0.0845</v>
      </c>
      <c r="AC26" s="94">
        <v>63.0</v>
      </c>
      <c r="AD26" s="94">
        <v>575.0</v>
      </c>
      <c r="AE26" s="163">
        <v>0.0023</v>
      </c>
      <c r="AF26" s="13">
        <f t="shared" si="6"/>
        <v>3</v>
      </c>
      <c r="AG26" s="96" t="s">
        <v>103</v>
      </c>
      <c r="AH26" s="97">
        <v>0.1291</v>
      </c>
      <c r="AI26" s="98">
        <v>0.2507</v>
      </c>
      <c r="AJ26" s="99">
        <v>0.6202000000000001</v>
      </c>
      <c r="AK26" s="100">
        <v>3610.0</v>
      </c>
      <c r="AL26" s="101">
        <v>0.8779182879377432</v>
      </c>
      <c r="AM26" s="100">
        <v>466.0</v>
      </c>
      <c r="AN26" s="100">
        <v>5582.0</v>
      </c>
      <c r="AO26" s="102">
        <v>0.1096</v>
      </c>
      <c r="AP26" s="103">
        <v>0.048819444444444395</v>
      </c>
    </row>
    <row r="27" ht="18.75" customHeight="1">
      <c r="A27" s="79">
        <v>24.0</v>
      </c>
      <c r="B27" s="80" t="s">
        <v>104</v>
      </c>
      <c r="C27" s="81">
        <v>204.0</v>
      </c>
      <c r="D27" s="82">
        <v>0.0253</v>
      </c>
      <c r="E27" s="83">
        <v>1200.0</v>
      </c>
      <c r="F27" s="84">
        <v>30008.0</v>
      </c>
      <c r="G27" s="85">
        <v>0.04</v>
      </c>
      <c r="H27" s="86">
        <v>26.0</v>
      </c>
      <c r="I27" s="87">
        <v>1342.0</v>
      </c>
      <c r="J27" s="88">
        <v>29.0</v>
      </c>
      <c r="K27" s="89">
        <v>5.5</v>
      </c>
      <c r="L27" s="90">
        <f t="shared" si="2"/>
        <v>5.539697954</v>
      </c>
      <c r="M27" s="91">
        <v>5.9</v>
      </c>
      <c r="N27" s="61">
        <f t="shared" si="3"/>
        <v>0.8965517241</v>
      </c>
      <c r="O27" s="62">
        <f t="shared" si="4"/>
        <v>0.8038049941</v>
      </c>
      <c r="Q27" s="63">
        <f t="shared" si="5"/>
        <v>20.89892985</v>
      </c>
      <c r="X27" s="160" t="s">
        <v>92</v>
      </c>
      <c r="Y27" s="94">
        <v>27.0</v>
      </c>
      <c r="Z27" s="94">
        <v>516.0</v>
      </c>
      <c r="AA27" s="161">
        <v>0.0039</v>
      </c>
      <c r="AB27" s="162">
        <v>0.2093</v>
      </c>
      <c r="AC27" s="94">
        <v>23.0</v>
      </c>
      <c r="AD27" s="94">
        <v>209.0</v>
      </c>
      <c r="AE27" s="163">
        <v>8.0E-4</v>
      </c>
      <c r="AF27" s="13">
        <f t="shared" si="6"/>
        <v>3</v>
      </c>
      <c r="AG27" s="96" t="s">
        <v>105</v>
      </c>
      <c r="AH27" s="97">
        <v>0.22699999999999998</v>
      </c>
      <c r="AI27" s="98">
        <v>0.1364</v>
      </c>
      <c r="AJ27" s="99">
        <v>0.6366</v>
      </c>
      <c r="AK27" s="100">
        <v>4112.0</v>
      </c>
      <c r="AL27" s="101">
        <v>0.9980582524271845</v>
      </c>
      <c r="AM27" s="100">
        <v>933.0</v>
      </c>
      <c r="AN27" s="100">
        <v>5433.0</v>
      </c>
      <c r="AO27" s="102">
        <v>0.1081</v>
      </c>
      <c r="AP27" s="103">
        <v>0.04833518518518513</v>
      </c>
    </row>
    <row r="28" ht="18.75" customHeight="1">
      <c r="A28" s="104">
        <v>25.0</v>
      </c>
      <c r="B28" s="105" t="s">
        <v>106</v>
      </c>
      <c r="C28" s="106">
        <v>0.0</v>
      </c>
      <c r="D28" s="107">
        <v>0.0</v>
      </c>
      <c r="E28" s="108">
        <v>8.0</v>
      </c>
      <c r="F28" s="109">
        <v>56.0</v>
      </c>
      <c r="G28" s="110">
        <v>0.1429</v>
      </c>
      <c r="H28" s="111">
        <v>18.0</v>
      </c>
      <c r="I28" s="112">
        <v>0.0</v>
      </c>
      <c r="J28" s="113">
        <v>0.0</v>
      </c>
      <c r="K28" s="114">
        <v>10.8</v>
      </c>
      <c r="L28" s="115">
        <f t="shared" si="2"/>
        <v>10.83550484</v>
      </c>
      <c r="M28" s="116">
        <v>8.1</v>
      </c>
      <c r="N28" s="61">
        <f t="shared" si="3"/>
        <v>8</v>
      </c>
      <c r="O28" s="62">
        <f t="shared" si="4"/>
        <v>64</v>
      </c>
      <c r="Q28" s="63">
        <f t="shared" si="5"/>
        <v>1152</v>
      </c>
      <c r="X28" s="160" t="s">
        <v>94</v>
      </c>
      <c r="Y28" s="94">
        <v>26.0</v>
      </c>
      <c r="Z28" s="94">
        <v>734.0</v>
      </c>
      <c r="AA28" s="161">
        <v>0.0062</v>
      </c>
      <c r="AB28" s="162">
        <v>0.152</v>
      </c>
      <c r="AC28" s="94">
        <v>26.0</v>
      </c>
      <c r="AD28" s="94">
        <v>242.0</v>
      </c>
      <c r="AE28" s="163">
        <v>9.0E-4</v>
      </c>
      <c r="AF28" s="13">
        <f t="shared" si="6"/>
        <v>1</v>
      </c>
      <c r="AG28" s="96" t="s">
        <v>107</v>
      </c>
      <c r="AH28" s="97">
        <v>0.1757</v>
      </c>
      <c r="AI28" s="98">
        <v>0.1614</v>
      </c>
      <c r="AJ28" s="99">
        <v>0.6629</v>
      </c>
      <c r="AK28" s="100">
        <v>4120.0</v>
      </c>
      <c r="AL28" s="101">
        <v>2.449464922711058</v>
      </c>
      <c r="AM28" s="100">
        <v>724.0</v>
      </c>
      <c r="AN28" s="100">
        <v>4654.0</v>
      </c>
      <c r="AO28" s="102">
        <v>0.1151</v>
      </c>
      <c r="AP28" s="103">
        <v>0.04710802469135799</v>
      </c>
    </row>
    <row r="29" ht="18.75" customHeight="1">
      <c r="A29" s="79">
        <v>26.0</v>
      </c>
      <c r="B29" s="80" t="s">
        <v>108</v>
      </c>
      <c r="C29" s="81">
        <v>8.0</v>
      </c>
      <c r="D29" s="82">
        <v>0.001</v>
      </c>
      <c r="E29" s="83">
        <v>153.0</v>
      </c>
      <c r="F29" s="84">
        <v>810.0</v>
      </c>
      <c r="G29" s="85">
        <v>0.1889</v>
      </c>
      <c r="H29" s="86">
        <v>192.0</v>
      </c>
      <c r="I29" s="87">
        <v>126.0</v>
      </c>
      <c r="J29" s="88">
        <v>158.0</v>
      </c>
      <c r="K29" s="89">
        <v>10.0</v>
      </c>
      <c r="L29" s="90">
        <f t="shared" si="2"/>
        <v>10.00854605</v>
      </c>
      <c r="M29" s="91">
        <v>9.6</v>
      </c>
      <c r="N29" s="61">
        <f t="shared" si="3"/>
        <v>1.215189873</v>
      </c>
      <c r="O29" s="62">
        <f t="shared" si="4"/>
        <v>1.476686428</v>
      </c>
      <c r="Q29" s="63">
        <f t="shared" si="5"/>
        <v>283.5237943</v>
      </c>
      <c r="X29" s="165" t="s">
        <v>109</v>
      </c>
      <c r="Y29" s="166">
        <v>3200.0</v>
      </c>
      <c r="Z29" s="166">
        <v>28548.0</v>
      </c>
      <c r="AA29" s="167"/>
      <c r="AB29" s="168"/>
      <c r="AC29" s="166">
        <v>1273.0</v>
      </c>
      <c r="AD29" s="169">
        <v>11696.0</v>
      </c>
      <c r="AE29" s="170"/>
      <c r="AF29" s="13">
        <f t="shared" si="6"/>
        <v>1</v>
      </c>
      <c r="AG29" s="96" t="s">
        <v>110</v>
      </c>
      <c r="AH29" s="97">
        <v>0.1725</v>
      </c>
      <c r="AI29" s="98">
        <v>0.2551</v>
      </c>
      <c r="AJ29" s="99">
        <v>0.5724</v>
      </c>
      <c r="AK29" s="100">
        <v>1682.0</v>
      </c>
      <c r="AL29" s="101">
        <v>0.4718092566619916</v>
      </c>
      <c r="AM29" s="100">
        <v>290.0</v>
      </c>
      <c r="AN29" s="100">
        <v>4051.0</v>
      </c>
      <c r="AO29" s="102">
        <v>0.1179</v>
      </c>
      <c r="AP29" s="103">
        <v>0.04590185185185178</v>
      </c>
    </row>
    <row r="30" ht="18.75" customHeight="1">
      <c r="A30" s="104">
        <v>27.0</v>
      </c>
      <c r="B30" s="105" t="s">
        <v>111</v>
      </c>
      <c r="C30" s="106">
        <v>21.0</v>
      </c>
      <c r="D30" s="107">
        <v>0.0026</v>
      </c>
      <c r="E30" s="108">
        <v>70.0</v>
      </c>
      <c r="F30" s="109">
        <v>584.0</v>
      </c>
      <c r="G30" s="110">
        <v>0.1199</v>
      </c>
      <c r="H30" s="111">
        <v>53.0</v>
      </c>
      <c r="I30" s="112">
        <v>54.0</v>
      </c>
      <c r="J30" s="113">
        <v>41.0</v>
      </c>
      <c r="K30" s="114">
        <v>8.0</v>
      </c>
      <c r="L30" s="115">
        <f t="shared" si="2"/>
        <v>7.982481607</v>
      </c>
      <c r="M30" s="116">
        <v>6.9</v>
      </c>
      <c r="N30" s="61">
        <f t="shared" si="3"/>
        <v>1.292682927</v>
      </c>
      <c r="O30" s="62">
        <f t="shared" si="4"/>
        <v>1.671029149</v>
      </c>
      <c r="Q30" s="63">
        <f t="shared" si="5"/>
        <v>88.56454491</v>
      </c>
      <c r="X30" s="171"/>
      <c r="Y30" s="172">
        <v>0.3976</v>
      </c>
      <c r="Z30" s="172">
        <v>0.3774</v>
      </c>
      <c r="AA30" s="172">
        <v>0.2566</v>
      </c>
      <c r="AB30" s="173"/>
      <c r="AC30" s="174">
        <v>0.1582</v>
      </c>
      <c r="AD30" s="174">
        <v>0.1546</v>
      </c>
      <c r="AE30" s="175">
        <v>0.0457</v>
      </c>
      <c r="AF30" s="13">
        <f t="shared" si="6"/>
        <v>1</v>
      </c>
      <c r="AG30" s="96" t="s">
        <v>112</v>
      </c>
      <c r="AH30" s="97">
        <v>0.2832</v>
      </c>
      <c r="AI30" s="98">
        <v>0.1456</v>
      </c>
      <c r="AJ30" s="99">
        <v>0.5711999999999999</v>
      </c>
      <c r="AK30" s="100">
        <v>3565.0</v>
      </c>
      <c r="AL30" s="101">
        <v>0.904363267376966</v>
      </c>
      <c r="AM30" s="100">
        <v>1010.0</v>
      </c>
      <c r="AN30" s="100">
        <v>3793.0</v>
      </c>
      <c r="AO30" s="102">
        <v>0.1208</v>
      </c>
      <c r="AP30" s="103">
        <v>0.04493981481481479</v>
      </c>
    </row>
    <row r="31" ht="18.75" customHeight="1">
      <c r="A31" s="79">
        <v>28.0</v>
      </c>
      <c r="B31" s="80" t="s">
        <v>113</v>
      </c>
      <c r="C31" s="81">
        <v>0.0</v>
      </c>
      <c r="D31" s="82">
        <v>0.0</v>
      </c>
      <c r="E31" s="83">
        <v>3.0</v>
      </c>
      <c r="F31" s="84">
        <v>20.0</v>
      </c>
      <c r="G31" s="85">
        <v>0.15</v>
      </c>
      <c r="H31" s="86">
        <v>5.0</v>
      </c>
      <c r="I31" s="87">
        <v>0.0</v>
      </c>
      <c r="J31" s="88">
        <v>0.0</v>
      </c>
      <c r="K31" s="89">
        <v>7.6</v>
      </c>
      <c r="L31" s="90">
        <f t="shared" si="2"/>
        <v>7.68166249</v>
      </c>
      <c r="M31" s="91">
        <v>4.2</v>
      </c>
      <c r="N31" s="61">
        <f t="shared" si="3"/>
        <v>3</v>
      </c>
      <c r="O31" s="62">
        <f t="shared" si="4"/>
        <v>9</v>
      </c>
      <c r="Q31" s="63">
        <f t="shared" si="5"/>
        <v>45</v>
      </c>
      <c r="X31" s="176" t="s">
        <v>114</v>
      </c>
      <c r="Y31" s="177">
        <v>709.0</v>
      </c>
      <c r="Z31" s="177">
        <v>7184.0</v>
      </c>
      <c r="AA31" s="178"/>
      <c r="AB31" s="134"/>
      <c r="AC31" s="134"/>
      <c r="AD31" s="134"/>
      <c r="AE31" s="134"/>
      <c r="AF31" s="13">
        <f t="shared" si="6"/>
        <v>1</v>
      </c>
      <c r="AG31" s="96" t="s">
        <v>115</v>
      </c>
      <c r="AH31" s="97">
        <v>0.2027</v>
      </c>
      <c r="AI31" s="98">
        <v>0.1771</v>
      </c>
      <c r="AJ31" s="99">
        <v>0.6202</v>
      </c>
      <c r="AK31" s="100">
        <v>3942.0</v>
      </c>
      <c r="AL31" s="101">
        <v>1.7319859402460458</v>
      </c>
      <c r="AM31" s="100">
        <v>799.0</v>
      </c>
      <c r="AN31" s="100">
        <v>2810.0</v>
      </c>
      <c r="AO31" s="102">
        <v>0.1104</v>
      </c>
      <c r="AP31" s="103">
        <v>0.042774382716049344</v>
      </c>
    </row>
    <row r="32" ht="18.75" customHeight="1">
      <c r="A32" s="104">
        <v>29.0</v>
      </c>
      <c r="B32" s="105" t="s">
        <v>116</v>
      </c>
      <c r="C32" s="106">
        <v>0.0</v>
      </c>
      <c r="D32" s="107">
        <v>0.0</v>
      </c>
      <c r="E32" s="108">
        <v>0.0</v>
      </c>
      <c r="F32" s="109">
        <v>0.0</v>
      </c>
      <c r="G32" s="110">
        <v>0.0</v>
      </c>
      <c r="H32" s="111">
        <v>0.0</v>
      </c>
      <c r="I32" s="112">
        <v>0.0</v>
      </c>
      <c r="J32" s="113">
        <v>0.0</v>
      </c>
      <c r="K32" s="114">
        <v>0.0</v>
      </c>
      <c r="L32" s="115" t="str">
        <f t="shared" si="2"/>
        <v>0</v>
      </c>
      <c r="M32" s="116">
        <v>2.7</v>
      </c>
      <c r="N32" s="61">
        <f t="shared" si="3"/>
        <v>0</v>
      </c>
      <c r="O32" s="62">
        <f t="shared" si="4"/>
        <v>0</v>
      </c>
      <c r="Q32" s="63">
        <f t="shared" si="5"/>
        <v>0</v>
      </c>
      <c r="X32" s="179">
        <v>8048.0</v>
      </c>
      <c r="Y32" s="180">
        <v>0.0881</v>
      </c>
      <c r="Z32" s="180">
        <v>0.095</v>
      </c>
      <c r="AA32" s="181">
        <v>0.1081</v>
      </c>
      <c r="AB32" s="134"/>
      <c r="AC32" s="134"/>
      <c r="AD32" s="134"/>
      <c r="AE32" s="134"/>
      <c r="AF32" s="13">
        <f t="shared" si="6"/>
        <v>4</v>
      </c>
      <c r="AG32" s="96" t="s">
        <v>117</v>
      </c>
      <c r="AH32" s="97">
        <v>0.1012</v>
      </c>
      <c r="AI32" s="98">
        <v>0.1661</v>
      </c>
      <c r="AJ32" s="99">
        <v>0.7327</v>
      </c>
      <c r="AK32" s="100">
        <v>2276.0</v>
      </c>
      <c r="AL32" s="101">
        <v>1.5685733976567884</v>
      </c>
      <c r="AM32" s="100">
        <v>230.0</v>
      </c>
      <c r="AN32" s="100">
        <v>2029.0</v>
      </c>
      <c r="AO32" s="102">
        <v>0.0949</v>
      </c>
      <c r="AP32" s="103">
        <v>0.03955462962962961</v>
      </c>
    </row>
    <row r="33" ht="18.75" customHeight="1">
      <c r="A33" s="79">
        <v>30.0</v>
      </c>
      <c r="B33" s="80" t="s">
        <v>118</v>
      </c>
      <c r="C33" s="81">
        <v>0.0</v>
      </c>
      <c r="D33" s="82">
        <v>0.0</v>
      </c>
      <c r="E33" s="83">
        <v>0.0</v>
      </c>
      <c r="F33" s="84">
        <v>49.0</v>
      </c>
      <c r="G33" s="85">
        <v>0.0</v>
      </c>
      <c r="H33" s="86">
        <v>0.0</v>
      </c>
      <c r="I33" s="87">
        <v>0.0</v>
      </c>
      <c r="J33" s="88">
        <v>0.0</v>
      </c>
      <c r="K33" s="89">
        <v>0.0</v>
      </c>
      <c r="L33" s="90" t="str">
        <f t="shared" si="2"/>
        <v>0</v>
      </c>
      <c r="M33" s="91">
        <v>0.0</v>
      </c>
      <c r="N33" s="61">
        <f t="shared" si="3"/>
        <v>0</v>
      </c>
      <c r="O33" s="62">
        <f t="shared" si="4"/>
        <v>0</v>
      </c>
      <c r="Q33" s="63">
        <f t="shared" si="5"/>
        <v>0</v>
      </c>
      <c r="AF33" s="13">
        <f t="shared" si="6"/>
        <v>4</v>
      </c>
      <c r="AG33" s="96" t="s">
        <v>119</v>
      </c>
      <c r="AH33" s="97">
        <v>0.0769</v>
      </c>
      <c r="AI33" s="98">
        <v>0.3494</v>
      </c>
      <c r="AJ33" s="99">
        <v>0.5737000000000001</v>
      </c>
      <c r="AK33" s="100">
        <v>1451.0</v>
      </c>
      <c r="AL33" s="101">
        <v>0.7236907730673316</v>
      </c>
      <c r="AM33" s="100">
        <v>112.0</v>
      </c>
      <c r="AN33" s="100">
        <v>2051.0</v>
      </c>
      <c r="AO33" s="102">
        <v>0.0962</v>
      </c>
      <c r="AP33" s="103">
        <v>0.03914567901234564</v>
      </c>
    </row>
    <row r="34" ht="18.75" customHeight="1">
      <c r="A34" s="104">
        <v>31.0</v>
      </c>
      <c r="B34" s="105" t="s">
        <v>120</v>
      </c>
      <c r="C34" s="106">
        <v>0.0</v>
      </c>
      <c r="D34" s="107">
        <v>0.0</v>
      </c>
      <c r="E34" s="108">
        <v>0.0</v>
      </c>
      <c r="F34" s="109">
        <v>0.0</v>
      </c>
      <c r="G34" s="110">
        <v>0.0</v>
      </c>
      <c r="H34" s="111">
        <v>0.0</v>
      </c>
      <c r="I34" s="112">
        <v>0.0</v>
      </c>
      <c r="J34" s="113">
        <v>0.0</v>
      </c>
      <c r="K34" s="114">
        <v>0.0</v>
      </c>
      <c r="L34" s="115" t="str">
        <f t="shared" si="2"/>
        <v>0</v>
      </c>
      <c r="M34" s="116">
        <v>5.9</v>
      </c>
      <c r="N34" s="61">
        <f t="shared" si="3"/>
        <v>0</v>
      </c>
      <c r="O34" s="62">
        <f t="shared" si="4"/>
        <v>0</v>
      </c>
      <c r="Q34" s="63">
        <f t="shared" si="5"/>
        <v>0</v>
      </c>
      <c r="AF34" s="13">
        <f t="shared" si="6"/>
        <v>4</v>
      </c>
      <c r="AG34" s="96" t="s">
        <v>121</v>
      </c>
      <c r="AH34" s="97">
        <v>0.148</v>
      </c>
      <c r="AI34" s="98">
        <v>0.2519</v>
      </c>
      <c r="AJ34" s="99">
        <v>0.6001</v>
      </c>
      <c r="AK34" s="100">
        <v>2005.0</v>
      </c>
      <c r="AL34" s="101">
        <v>0.9015287769784173</v>
      </c>
      <c r="AM34" s="100">
        <v>297.0</v>
      </c>
      <c r="AN34" s="100">
        <v>2051.0</v>
      </c>
      <c r="AO34" s="102">
        <v>0.0962</v>
      </c>
      <c r="AP34" s="103">
        <v>0.03914567901234564</v>
      </c>
    </row>
    <row r="35" ht="18.75" customHeight="1">
      <c r="A35" s="79">
        <v>32.0</v>
      </c>
      <c r="B35" s="80" t="s">
        <v>122</v>
      </c>
      <c r="C35" s="81">
        <v>3.0</v>
      </c>
      <c r="D35" s="82">
        <v>4.0E-4</v>
      </c>
      <c r="E35" s="83">
        <v>16.0</v>
      </c>
      <c r="F35" s="84">
        <v>104.0</v>
      </c>
      <c r="G35" s="85">
        <v>0.1538</v>
      </c>
      <c r="H35" s="86">
        <v>57.0</v>
      </c>
      <c r="I35" s="87">
        <v>11.0</v>
      </c>
      <c r="J35" s="88">
        <v>39.0</v>
      </c>
      <c r="K35" s="89">
        <v>8.7</v>
      </c>
      <c r="L35" s="90">
        <f t="shared" si="2"/>
        <v>8.724530511</v>
      </c>
      <c r="M35" s="91">
        <v>6.5</v>
      </c>
      <c r="N35" s="61">
        <f t="shared" si="3"/>
        <v>1.461538462</v>
      </c>
      <c r="O35" s="62">
        <f t="shared" si="4"/>
        <v>2.136094675</v>
      </c>
      <c r="Q35" s="63">
        <f t="shared" si="5"/>
        <v>121.7573964</v>
      </c>
      <c r="AF35" s="13">
        <f t="shared" si="6"/>
        <v>1</v>
      </c>
      <c r="AG35" s="96" t="s">
        <v>123</v>
      </c>
      <c r="AH35" s="97">
        <v>0.1902</v>
      </c>
      <c r="AI35" s="98">
        <v>0.2028</v>
      </c>
      <c r="AJ35" s="99">
        <v>0.607</v>
      </c>
      <c r="AK35" s="100">
        <v>2224.0</v>
      </c>
      <c r="AL35" s="101">
        <v>0.8878243512974052</v>
      </c>
      <c r="AM35" s="100">
        <v>423.0</v>
      </c>
      <c r="AN35" s="100">
        <v>1555.0</v>
      </c>
      <c r="AO35" s="102">
        <v>0.0804</v>
      </c>
      <c r="AP35" s="103">
        <v>0.03730370370370367</v>
      </c>
    </row>
    <row r="36" ht="18.75" customHeight="1">
      <c r="A36" s="104">
        <v>33.0</v>
      </c>
      <c r="B36" s="105" t="s">
        <v>124</v>
      </c>
      <c r="C36" s="106">
        <v>7.0</v>
      </c>
      <c r="D36" s="107">
        <v>9.0E-4</v>
      </c>
      <c r="E36" s="108">
        <v>33.0</v>
      </c>
      <c r="F36" s="109">
        <v>1109.0</v>
      </c>
      <c r="G36" s="110">
        <v>0.0298</v>
      </c>
      <c r="H36" s="111">
        <v>25.0</v>
      </c>
      <c r="I36" s="112">
        <v>31.0</v>
      </c>
      <c r="J36" s="113">
        <v>23.0</v>
      </c>
      <c r="K36" s="114">
        <v>5.7</v>
      </c>
      <c r="L36" s="115">
        <f t="shared" si="2"/>
        <v>5.758139043</v>
      </c>
      <c r="M36" s="116">
        <v>5.6</v>
      </c>
      <c r="N36" s="61">
        <f t="shared" si="3"/>
        <v>1.086956522</v>
      </c>
      <c r="O36" s="62">
        <f t="shared" si="4"/>
        <v>1.18147448</v>
      </c>
      <c r="Q36" s="63">
        <f t="shared" si="5"/>
        <v>29.536862</v>
      </c>
      <c r="AF36" s="13">
        <f t="shared" si="6"/>
        <v>3</v>
      </c>
      <c r="AG36" s="96" t="s">
        <v>125</v>
      </c>
      <c r="AH36" s="97">
        <v>0.1224</v>
      </c>
      <c r="AI36" s="98">
        <v>0.2491</v>
      </c>
      <c r="AJ36" s="99">
        <v>0.6285000000000001</v>
      </c>
      <c r="AK36" s="100">
        <v>2505.0</v>
      </c>
      <c r="AL36" s="101">
        <v>0.9992022337455125</v>
      </c>
      <c r="AM36" s="100">
        <v>306.0</v>
      </c>
      <c r="AN36" s="100">
        <v>1335.0</v>
      </c>
      <c r="AO36" s="102">
        <v>0.0548</v>
      </c>
      <c r="AP36" s="103">
        <v>0.03626944444444442</v>
      </c>
    </row>
    <row r="37" ht="18.75" customHeight="1">
      <c r="A37" s="79">
        <v>34.0</v>
      </c>
      <c r="B37" s="80" t="s">
        <v>126</v>
      </c>
      <c r="C37" s="81">
        <v>-47.0</v>
      </c>
      <c r="D37" s="82">
        <v>-0.0058</v>
      </c>
      <c r="E37" s="83">
        <v>189.0</v>
      </c>
      <c r="F37" s="84">
        <v>1582.0</v>
      </c>
      <c r="G37" s="85">
        <v>0.1195</v>
      </c>
      <c r="H37" s="86">
        <v>34.0</v>
      </c>
      <c r="I37" s="87">
        <v>277.0</v>
      </c>
      <c r="J37" s="88">
        <v>49.0</v>
      </c>
      <c r="K37" s="89">
        <v>6.2</v>
      </c>
      <c r="L37" s="90">
        <f t="shared" si="2"/>
        <v>6.289190978</v>
      </c>
      <c r="M37" s="91">
        <v>7.8</v>
      </c>
      <c r="N37" s="61">
        <f t="shared" si="3"/>
        <v>0.693877551</v>
      </c>
      <c r="O37" s="62">
        <f t="shared" si="4"/>
        <v>0.4814660558</v>
      </c>
      <c r="Q37" s="63">
        <f t="shared" si="5"/>
        <v>16.3698459</v>
      </c>
      <c r="AF37" s="13">
        <f t="shared" si="6"/>
        <v>2</v>
      </c>
      <c r="AG37" s="96" t="s">
        <v>127</v>
      </c>
      <c r="AH37" s="97">
        <v>0.0811</v>
      </c>
      <c r="AI37" s="98">
        <v>0.2238</v>
      </c>
      <c r="AJ37" s="99">
        <v>0.6951</v>
      </c>
      <c r="AK37" s="100">
        <v>2507.0</v>
      </c>
      <c r="AL37" s="101">
        <v>1.3989955357142858</v>
      </c>
      <c r="AM37" s="100">
        <v>203.0</v>
      </c>
      <c r="AN37" s="100">
        <v>1078.0</v>
      </c>
      <c r="AO37" s="102">
        <v>0.0432</v>
      </c>
      <c r="AP37" s="103">
        <v>0.03468024691358023</v>
      </c>
    </row>
    <row r="38" ht="18.75" customHeight="1">
      <c r="A38" s="104">
        <v>35.0</v>
      </c>
      <c r="B38" s="105" t="s">
        <v>128</v>
      </c>
      <c r="C38" s="106">
        <v>0.0</v>
      </c>
      <c r="D38" s="107">
        <v>0.0</v>
      </c>
      <c r="E38" s="108">
        <v>0.0</v>
      </c>
      <c r="F38" s="109">
        <v>7.0</v>
      </c>
      <c r="G38" s="110">
        <v>0.0</v>
      </c>
      <c r="H38" s="111">
        <v>0.0</v>
      </c>
      <c r="I38" s="112">
        <v>0.0</v>
      </c>
      <c r="J38" s="113">
        <v>0.0</v>
      </c>
      <c r="K38" s="114">
        <v>0.0</v>
      </c>
      <c r="L38" s="115" t="str">
        <f t="shared" si="2"/>
        <v>0</v>
      </c>
      <c r="M38" s="116">
        <v>0.0</v>
      </c>
      <c r="N38" s="61">
        <f t="shared" si="3"/>
        <v>0</v>
      </c>
      <c r="O38" s="62">
        <f t="shared" si="4"/>
        <v>0</v>
      </c>
      <c r="Q38" s="63">
        <f t="shared" si="5"/>
        <v>0</v>
      </c>
      <c r="AF38" s="13">
        <f t="shared" si="6"/>
        <v>4</v>
      </c>
      <c r="AG38" s="96" t="s">
        <v>129</v>
      </c>
      <c r="AH38" s="97">
        <v>0.088</v>
      </c>
      <c r="AI38" s="98">
        <v>0.1964</v>
      </c>
      <c r="AJ38" s="99">
        <v>0.7156</v>
      </c>
      <c r="AK38" s="100">
        <v>1792.0</v>
      </c>
      <c r="AL38" s="101">
        <v>1.0854027861901878</v>
      </c>
      <c r="AM38" s="100">
        <v>158.0</v>
      </c>
      <c r="AN38" s="100">
        <v>926.0</v>
      </c>
      <c r="AO38" s="102">
        <v>0.0349</v>
      </c>
      <c r="AP38" s="103">
        <v>0.031870987654320976</v>
      </c>
    </row>
    <row r="39" ht="18.75" customHeight="1">
      <c r="A39" s="79">
        <v>36.0</v>
      </c>
      <c r="B39" s="80" t="s">
        <v>82</v>
      </c>
      <c r="C39" s="81">
        <v>20.0</v>
      </c>
      <c r="D39" s="82">
        <v>0.0025</v>
      </c>
      <c r="E39" s="83">
        <v>220.0</v>
      </c>
      <c r="F39" s="84">
        <v>2454.0</v>
      </c>
      <c r="G39" s="85">
        <v>0.0896</v>
      </c>
      <c r="H39" s="86">
        <v>69.0</v>
      </c>
      <c r="I39" s="87">
        <v>131.0</v>
      </c>
      <c r="J39" s="88">
        <v>41.0</v>
      </c>
      <c r="K39" s="89">
        <v>8.4</v>
      </c>
      <c r="L39" s="90">
        <f t="shared" si="2"/>
        <v>8.39517538</v>
      </c>
      <c r="M39" s="91">
        <v>7.4</v>
      </c>
      <c r="N39" s="61">
        <f t="shared" si="3"/>
        <v>1.682926829</v>
      </c>
      <c r="O39" s="62">
        <f t="shared" si="4"/>
        <v>2.832242713</v>
      </c>
      <c r="Q39" s="63">
        <f t="shared" si="5"/>
        <v>195.4247472</v>
      </c>
      <c r="AF39" s="13">
        <f t="shared" si="6"/>
        <v>1</v>
      </c>
      <c r="AG39" s="96" t="s">
        <v>130</v>
      </c>
      <c r="AH39" s="97">
        <v>0.0775</v>
      </c>
      <c r="AI39" s="98">
        <v>0.3265</v>
      </c>
      <c r="AJ39" s="99">
        <v>0.596</v>
      </c>
      <c r="AK39" s="100">
        <v>1651.0</v>
      </c>
      <c r="AL39" s="101">
        <v>1.8446927374301676</v>
      </c>
      <c r="AM39" s="100">
        <v>128.0</v>
      </c>
      <c r="AN39" s="100">
        <v>742.0</v>
      </c>
      <c r="AO39" s="102">
        <v>0.0356</v>
      </c>
      <c r="AP39" s="103">
        <v>0.032078395061728375</v>
      </c>
    </row>
    <row r="40" ht="18.75" customHeight="1">
      <c r="A40" s="104">
        <v>37.0</v>
      </c>
      <c r="B40" s="105" t="s">
        <v>131</v>
      </c>
      <c r="C40" s="106">
        <v>20.0</v>
      </c>
      <c r="D40" s="107">
        <v>0.0025</v>
      </c>
      <c r="E40" s="108">
        <v>173.0</v>
      </c>
      <c r="F40" s="109">
        <v>2168.0</v>
      </c>
      <c r="G40" s="110">
        <v>0.0798</v>
      </c>
      <c r="H40" s="111">
        <v>50.0</v>
      </c>
      <c r="I40" s="112">
        <v>144.0</v>
      </c>
      <c r="J40" s="113">
        <v>41.0</v>
      </c>
      <c r="K40" s="114">
        <v>7.3</v>
      </c>
      <c r="L40" s="115">
        <f t="shared" si="2"/>
        <v>7.306424883</v>
      </c>
      <c r="M40" s="116">
        <v>6.6</v>
      </c>
      <c r="N40" s="61">
        <f t="shared" si="3"/>
        <v>1.219512195</v>
      </c>
      <c r="O40" s="62">
        <f t="shared" si="4"/>
        <v>1.487209994</v>
      </c>
      <c r="Q40" s="63">
        <f t="shared" si="5"/>
        <v>74.3604997</v>
      </c>
      <c r="AF40" s="13">
        <f t="shared" si="6"/>
        <v>2</v>
      </c>
      <c r="AG40" s="96" t="s">
        <v>132</v>
      </c>
      <c r="AH40" s="97">
        <v>0.013000000000000001</v>
      </c>
      <c r="AI40" s="98">
        <v>0.4134</v>
      </c>
      <c r="AJ40" s="99">
        <v>0.5736</v>
      </c>
      <c r="AK40" s="100">
        <v>895.0</v>
      </c>
      <c r="AL40" s="101">
        <v>0.8106884057971014</v>
      </c>
      <c r="AM40" s="100">
        <v>12.0</v>
      </c>
      <c r="AN40" s="100">
        <v>1.39</v>
      </c>
      <c r="AO40" s="102">
        <v>0.0355</v>
      </c>
      <c r="AP40" s="103">
        <v>0.03481327160493827</v>
      </c>
    </row>
    <row r="41" ht="18.75" customHeight="1">
      <c r="A41" s="79">
        <v>38.0</v>
      </c>
      <c r="B41" s="80" t="s">
        <v>133</v>
      </c>
      <c r="C41" s="81">
        <v>20.0</v>
      </c>
      <c r="D41" s="82">
        <v>0.0025</v>
      </c>
      <c r="E41" s="83">
        <v>131.0</v>
      </c>
      <c r="F41" s="84">
        <v>1464.0</v>
      </c>
      <c r="G41" s="85">
        <v>0.0895</v>
      </c>
      <c r="H41" s="86">
        <v>67.0</v>
      </c>
      <c r="I41" s="87">
        <v>100.0</v>
      </c>
      <c r="J41" s="88">
        <v>51.0</v>
      </c>
      <c r="K41" s="89">
        <v>7.9</v>
      </c>
      <c r="L41" s="90">
        <f t="shared" si="2"/>
        <v>7.869176593</v>
      </c>
      <c r="M41" s="91">
        <v>7.8</v>
      </c>
      <c r="N41" s="61">
        <f t="shared" si="3"/>
        <v>1.31372549</v>
      </c>
      <c r="O41" s="62">
        <f t="shared" si="4"/>
        <v>1.725874664</v>
      </c>
      <c r="Q41" s="63">
        <f t="shared" si="5"/>
        <v>115.6336025</v>
      </c>
      <c r="AF41" s="13">
        <f t="shared" si="6"/>
        <v>1</v>
      </c>
      <c r="AG41" s="96" t="s">
        <v>134</v>
      </c>
      <c r="AH41" s="97">
        <v>0.0298</v>
      </c>
      <c r="AI41" s="98">
        <v>0.242</v>
      </c>
      <c r="AJ41" s="99">
        <v>0.7282</v>
      </c>
      <c r="AK41" s="100">
        <v>1104.0</v>
      </c>
      <c r="AL41" s="101" t="e">
        <v>#DIV/0!</v>
      </c>
      <c r="AM41" s="100">
        <v>66.0</v>
      </c>
      <c r="AN41" s="100">
        <v>1.39</v>
      </c>
      <c r="AO41" s="102">
        <v>0.0355</v>
      </c>
      <c r="AP41" s="103">
        <v>0.03481327160493827</v>
      </c>
    </row>
    <row r="42" ht="18.75" customHeight="1">
      <c r="A42" s="104">
        <v>39.0</v>
      </c>
      <c r="B42" s="105" t="s">
        <v>135</v>
      </c>
      <c r="C42" s="106">
        <v>-1.0</v>
      </c>
      <c r="D42" s="107">
        <v>-1.0E-4</v>
      </c>
      <c r="E42" s="108">
        <v>1.0</v>
      </c>
      <c r="F42" s="109">
        <v>197.0</v>
      </c>
      <c r="G42" s="110">
        <v>0.0051</v>
      </c>
      <c r="H42" s="111">
        <v>1.0</v>
      </c>
      <c r="I42" s="112">
        <v>15.0</v>
      </c>
      <c r="J42" s="113">
        <v>17.0</v>
      </c>
      <c r="K42" s="114">
        <v>-3.2</v>
      </c>
      <c r="L42" s="115">
        <f t="shared" si="2"/>
        <v>-3.602676688</v>
      </c>
      <c r="M42" s="116">
        <v>2.7</v>
      </c>
      <c r="N42" s="61">
        <f t="shared" si="3"/>
        <v>0.05882352941</v>
      </c>
      <c r="O42" s="62">
        <f t="shared" si="4"/>
        <v>0.003460207612</v>
      </c>
      <c r="Q42" s="63">
        <f t="shared" si="5"/>
        <v>0.003460207612</v>
      </c>
      <c r="AF42" s="13" t="b">
        <f t="shared" si="6"/>
        <v>0</v>
      </c>
      <c r="AG42" s="96" t="s">
        <v>136</v>
      </c>
      <c r="AH42" s="97"/>
      <c r="AI42" s="98"/>
      <c r="AJ42" s="99"/>
      <c r="AK42" s="100">
        <v>1104.0</v>
      </c>
      <c r="AL42" s="101"/>
      <c r="AM42" s="100"/>
      <c r="AN42" s="100"/>
      <c r="AO42" s="102"/>
      <c r="AP42" s="103"/>
    </row>
    <row r="43" ht="18.75" customHeight="1">
      <c r="A43" s="79">
        <v>40.0</v>
      </c>
      <c r="B43" s="80" t="s">
        <v>137</v>
      </c>
      <c r="C43" s="81">
        <v>11.0</v>
      </c>
      <c r="D43" s="82">
        <v>0.0014</v>
      </c>
      <c r="E43" s="83">
        <v>58.0</v>
      </c>
      <c r="F43" s="84">
        <v>975.0</v>
      </c>
      <c r="G43" s="85">
        <v>0.0595</v>
      </c>
      <c r="H43" s="86">
        <v>48.0</v>
      </c>
      <c r="I43" s="87">
        <v>45.0</v>
      </c>
      <c r="J43" s="88">
        <v>38.0</v>
      </c>
      <c r="K43" s="89">
        <v>7.1</v>
      </c>
      <c r="L43" s="90">
        <f t="shared" si="2"/>
        <v>7.082180713</v>
      </c>
      <c r="M43" s="91">
        <v>6.3</v>
      </c>
      <c r="N43" s="61">
        <f t="shared" si="3"/>
        <v>1.263157895</v>
      </c>
      <c r="O43" s="62">
        <f t="shared" si="4"/>
        <v>1.595567867</v>
      </c>
      <c r="Q43" s="63">
        <f t="shared" si="5"/>
        <v>76.58725762</v>
      </c>
      <c r="AF43" s="13">
        <f t="shared" si="6"/>
        <v>2</v>
      </c>
      <c r="AG43" s="96" t="s">
        <v>138</v>
      </c>
      <c r="AH43" s="97">
        <v>0.09079999999999999</v>
      </c>
      <c r="AI43" s="98">
        <v>0.2878</v>
      </c>
      <c r="AJ43" s="99">
        <v>0.6214</v>
      </c>
      <c r="AK43" s="100">
        <v>1626.0</v>
      </c>
      <c r="AL43" s="101">
        <v>0.8603174603174604</v>
      </c>
      <c r="AM43" s="100">
        <v>148.0</v>
      </c>
      <c r="AN43" s="100">
        <v>2.26</v>
      </c>
      <c r="AO43" s="102">
        <v>0.0373</v>
      </c>
      <c r="AP43" s="103">
        <v>0.03234506172839507</v>
      </c>
    </row>
    <row r="44" ht="18.75" customHeight="1">
      <c r="A44" s="104">
        <v>41.0</v>
      </c>
      <c r="B44" s="105" t="s">
        <v>139</v>
      </c>
      <c r="C44" s="106">
        <v>-1.0</v>
      </c>
      <c r="D44" s="107">
        <v>-1.0E-4</v>
      </c>
      <c r="E44" s="108">
        <v>3.0</v>
      </c>
      <c r="F44" s="109">
        <v>199.0</v>
      </c>
      <c r="G44" s="110">
        <v>0.0151</v>
      </c>
      <c r="H44" s="111">
        <v>13.0</v>
      </c>
      <c r="I44" s="112">
        <v>17.0</v>
      </c>
      <c r="J44" s="113">
        <v>72.0</v>
      </c>
      <c r="K44" s="114">
        <v>1.3</v>
      </c>
      <c r="L44" s="115">
        <f t="shared" si="2"/>
        <v>1.330265834</v>
      </c>
      <c r="M44" s="116">
        <v>5.3</v>
      </c>
      <c r="N44" s="61">
        <f t="shared" si="3"/>
        <v>0.1805555556</v>
      </c>
      <c r="O44" s="62">
        <f t="shared" si="4"/>
        <v>0.03260030864</v>
      </c>
      <c r="Q44" s="63">
        <f t="shared" si="5"/>
        <v>0.4238040123</v>
      </c>
      <c r="AF44" s="13">
        <f t="shared" si="6"/>
        <v>4</v>
      </c>
      <c r="AG44" s="96" t="s">
        <v>140</v>
      </c>
      <c r="AH44" s="97">
        <v>0.0507</v>
      </c>
      <c r="AI44" s="98">
        <v>0.2603</v>
      </c>
      <c r="AJ44" s="99">
        <v>0.6890000000000001</v>
      </c>
      <c r="AK44" s="100">
        <v>1890.0</v>
      </c>
      <c r="AL44" s="101">
        <v>1.1303827751196172</v>
      </c>
      <c r="AM44" s="100">
        <v>96.0</v>
      </c>
      <c r="AN44" s="100">
        <v>820.0</v>
      </c>
      <c r="AO44" s="102">
        <v>0.0372</v>
      </c>
      <c r="AP44" s="103">
        <v>0.03133734567901234</v>
      </c>
    </row>
    <row r="45" ht="18.75" customHeight="1">
      <c r="A45" s="79">
        <v>42.0</v>
      </c>
      <c r="B45" s="80" t="s">
        <v>141</v>
      </c>
      <c r="C45" s="81">
        <v>0.0</v>
      </c>
      <c r="D45" s="82">
        <v>0.0</v>
      </c>
      <c r="E45" s="83">
        <v>0.0</v>
      </c>
      <c r="F45" s="84">
        <v>0.0</v>
      </c>
      <c r="G45" s="85">
        <v>0.0</v>
      </c>
      <c r="H45" s="86">
        <v>0.0</v>
      </c>
      <c r="I45" s="87">
        <v>0.0</v>
      </c>
      <c r="J45" s="88">
        <v>0.0</v>
      </c>
      <c r="K45" s="89">
        <v>0.0</v>
      </c>
      <c r="L45" s="90" t="str">
        <f t="shared" si="2"/>
        <v>0</v>
      </c>
      <c r="M45" s="91">
        <v>6.4</v>
      </c>
      <c r="N45" s="61">
        <f t="shared" si="3"/>
        <v>0</v>
      </c>
      <c r="O45" s="62">
        <f t="shared" si="4"/>
        <v>0</v>
      </c>
      <c r="Q45" s="63">
        <f t="shared" si="5"/>
        <v>0</v>
      </c>
      <c r="AF45" s="13">
        <f t="shared" si="6"/>
        <v>4</v>
      </c>
      <c r="AG45" s="96" t="s">
        <v>142</v>
      </c>
      <c r="AH45" s="97">
        <v>0.0473</v>
      </c>
      <c r="AI45" s="98">
        <v>0.3176</v>
      </c>
      <c r="AJ45" s="99">
        <v>0.6351</v>
      </c>
      <c r="AK45" s="100">
        <v>1672.0</v>
      </c>
      <c r="AL45" s="101">
        <v>1.78</v>
      </c>
      <c r="AM45" s="100">
        <v>79.0</v>
      </c>
      <c r="AN45" s="100">
        <v>622.0</v>
      </c>
      <c r="AO45" s="102">
        <v>0.0437</v>
      </c>
      <c r="AP45" s="103">
        <v>0.032</v>
      </c>
    </row>
    <row r="46" ht="18.75" customHeight="1">
      <c r="A46" s="104">
        <v>43.0</v>
      </c>
      <c r="B46" s="105" t="s">
        <v>143</v>
      </c>
      <c r="C46" s="106">
        <v>21.0</v>
      </c>
      <c r="D46" s="107">
        <v>0.0026</v>
      </c>
      <c r="E46" s="108">
        <v>66.0</v>
      </c>
      <c r="F46" s="109">
        <v>2205.0</v>
      </c>
      <c r="G46" s="110">
        <v>0.0299</v>
      </c>
      <c r="H46" s="111">
        <v>12.0</v>
      </c>
      <c r="I46" s="112">
        <v>79.0</v>
      </c>
      <c r="J46" s="113">
        <v>14.0</v>
      </c>
      <c r="K46" s="114">
        <v>4.5</v>
      </c>
      <c r="L46" s="115">
        <f t="shared" si="2"/>
        <v>4.55035529</v>
      </c>
      <c r="M46" s="116">
        <v>5.1</v>
      </c>
      <c r="N46" s="61">
        <f t="shared" si="3"/>
        <v>0.8571428571</v>
      </c>
      <c r="O46" s="62">
        <f t="shared" si="4"/>
        <v>0.7346938776</v>
      </c>
      <c r="Q46" s="63">
        <f t="shared" si="5"/>
        <v>8.816326531</v>
      </c>
      <c r="AF46" s="13">
        <f t="shared" si="6"/>
        <v>3</v>
      </c>
      <c r="AG46" s="182" t="s">
        <v>144</v>
      </c>
      <c r="AH46" s="97">
        <v>0.0012000000000000031</v>
      </c>
      <c r="AI46" s="98">
        <v>0.3447</v>
      </c>
      <c r="AJ46" s="99">
        <v>0.6541</v>
      </c>
      <c r="AK46" s="100">
        <v>937.0</v>
      </c>
      <c r="AL46" s="101">
        <v>0.922244094488189</v>
      </c>
      <c r="AM46" s="100">
        <v>17.0</v>
      </c>
      <c r="AN46" s="100">
        <v>356.0</v>
      </c>
      <c r="AO46" s="102">
        <v>0.0394</v>
      </c>
      <c r="AP46" s="103">
        <v>0.029972222222222213</v>
      </c>
    </row>
    <row r="47" ht="18.75" customHeight="1">
      <c r="A47" s="79">
        <v>44.0</v>
      </c>
      <c r="B47" s="80" t="s">
        <v>145</v>
      </c>
      <c r="C47" s="81">
        <v>22.0</v>
      </c>
      <c r="D47" s="82">
        <v>0.0027</v>
      </c>
      <c r="E47" s="83">
        <v>67.0</v>
      </c>
      <c r="F47" s="84">
        <v>616.0</v>
      </c>
      <c r="G47" s="85">
        <v>0.1088</v>
      </c>
      <c r="H47" s="86">
        <v>45.0</v>
      </c>
      <c r="I47" s="87">
        <v>62.0</v>
      </c>
      <c r="J47" s="88">
        <v>42.0</v>
      </c>
      <c r="K47" s="89">
        <v>7.3</v>
      </c>
      <c r="L47" s="90">
        <f t="shared" si="2"/>
        <v>7.304648233</v>
      </c>
      <c r="M47" s="91">
        <v>6.9</v>
      </c>
      <c r="N47" s="61">
        <f t="shared" si="3"/>
        <v>1.071428571</v>
      </c>
      <c r="O47" s="62">
        <f t="shared" si="4"/>
        <v>1.147959184</v>
      </c>
      <c r="Q47" s="63">
        <f t="shared" si="5"/>
        <v>51.65816327</v>
      </c>
      <c r="AF47" s="13">
        <f t="shared" si="6"/>
        <v>2</v>
      </c>
      <c r="AG47" s="182" t="s">
        <v>146</v>
      </c>
      <c r="AH47" s="97">
        <v>0.0282</v>
      </c>
      <c r="AI47" s="98">
        <v>0.3711</v>
      </c>
      <c r="AJ47" s="99">
        <v>0.6007</v>
      </c>
      <c r="AK47" s="100">
        <v>1016.0</v>
      </c>
      <c r="AL47" s="101">
        <v>0.7503692762186115</v>
      </c>
      <c r="AM47" s="100">
        <v>29.0</v>
      </c>
      <c r="AN47" s="100">
        <v>356.0</v>
      </c>
      <c r="AO47" s="102">
        <v>0.0324</v>
      </c>
      <c r="AP47" s="103">
        <v>0.02286419753086419</v>
      </c>
    </row>
    <row r="48" ht="18.75" customHeight="1">
      <c r="A48" s="104">
        <v>45.0</v>
      </c>
      <c r="B48" s="105" t="s">
        <v>147</v>
      </c>
      <c r="C48" s="106">
        <v>0.0</v>
      </c>
      <c r="D48" s="107">
        <v>0.0</v>
      </c>
      <c r="E48" s="108">
        <v>0.0</v>
      </c>
      <c r="F48" s="109">
        <v>0.0</v>
      </c>
      <c r="G48" s="110">
        <v>0.0</v>
      </c>
      <c r="H48" s="111">
        <v>0.0</v>
      </c>
      <c r="I48" s="112">
        <v>0.0</v>
      </c>
      <c r="J48" s="113">
        <v>0.0</v>
      </c>
      <c r="K48" s="114">
        <v>0.0</v>
      </c>
      <c r="L48" s="115" t="str">
        <f t="shared" si="2"/>
        <v>0</v>
      </c>
      <c r="M48" s="116">
        <v>0.0</v>
      </c>
      <c r="N48" s="61">
        <f t="shared" si="3"/>
        <v>0</v>
      </c>
      <c r="O48" s="62">
        <f t="shared" si="4"/>
        <v>0</v>
      </c>
      <c r="Q48" s="63">
        <f t="shared" si="5"/>
        <v>0</v>
      </c>
      <c r="AF48" s="13">
        <f t="shared" si="6"/>
        <v>4</v>
      </c>
      <c r="AG48" s="182" t="s">
        <v>148</v>
      </c>
      <c r="AH48" s="97">
        <v>0.035500000000000004</v>
      </c>
      <c r="AI48" s="98">
        <v>0.3693</v>
      </c>
      <c r="AJ48" s="99">
        <v>0.5952</v>
      </c>
      <c r="AK48" s="100">
        <v>2708.0</v>
      </c>
      <c r="AL48" s="101">
        <v>1.7504848093083387</v>
      </c>
      <c r="AM48" s="100">
        <v>96.0</v>
      </c>
      <c r="AN48" s="100">
        <v>391.0</v>
      </c>
      <c r="AO48" s="102">
        <v>0.0355</v>
      </c>
      <c r="AP48" s="103">
        <v>0.023813271604938284</v>
      </c>
    </row>
    <row r="49" ht="18.75" customHeight="1">
      <c r="A49" s="79">
        <v>46.0</v>
      </c>
      <c r="B49" s="80" t="s">
        <v>149</v>
      </c>
      <c r="C49" s="81">
        <v>0.0</v>
      </c>
      <c r="D49" s="82">
        <v>0.0</v>
      </c>
      <c r="E49" s="83">
        <v>0.0</v>
      </c>
      <c r="F49" s="84">
        <v>0.0</v>
      </c>
      <c r="G49" s="85">
        <v>0.0</v>
      </c>
      <c r="H49" s="86">
        <v>0.0</v>
      </c>
      <c r="I49" s="87">
        <v>0.0</v>
      </c>
      <c r="J49" s="88">
        <v>0.0</v>
      </c>
      <c r="K49" s="89">
        <v>0.0</v>
      </c>
      <c r="L49" s="90" t="str">
        <f t="shared" si="2"/>
        <v>0</v>
      </c>
      <c r="M49" s="91">
        <v>0.0</v>
      </c>
      <c r="N49" s="61">
        <f t="shared" si="3"/>
        <v>0</v>
      </c>
      <c r="O49" s="62">
        <f t="shared" si="4"/>
        <v>0</v>
      </c>
      <c r="Q49" s="63">
        <f t="shared" si="5"/>
        <v>0</v>
      </c>
      <c r="AF49" s="13">
        <f t="shared" si="6"/>
        <v>4</v>
      </c>
      <c r="AG49" s="182" t="s">
        <v>150</v>
      </c>
      <c r="AH49" s="97">
        <v>0.07769999999999999</v>
      </c>
      <c r="AI49" s="98">
        <v>0.2812</v>
      </c>
      <c r="AJ49" s="99">
        <v>0.6411</v>
      </c>
      <c r="AK49" s="100">
        <v>1547.0</v>
      </c>
      <c r="AL49" s="101">
        <v>1.3949504057709647</v>
      </c>
      <c r="AM49" s="100">
        <v>120.0</v>
      </c>
      <c r="AN49" s="100">
        <v>359.0</v>
      </c>
      <c r="AO49" s="102">
        <v>0.0318</v>
      </c>
      <c r="AP49" s="103">
        <v>0.0223503086419753</v>
      </c>
    </row>
    <row r="50" ht="18.75" customHeight="1">
      <c r="A50" s="104">
        <v>47.0</v>
      </c>
      <c r="B50" s="105" t="s">
        <v>151</v>
      </c>
      <c r="C50" s="106">
        <v>0.0</v>
      </c>
      <c r="D50" s="107">
        <v>0.0</v>
      </c>
      <c r="E50" s="108">
        <v>0.0</v>
      </c>
      <c r="F50" s="109">
        <v>0.0</v>
      </c>
      <c r="G50" s="110">
        <v>0.0</v>
      </c>
      <c r="H50" s="111">
        <v>0.0</v>
      </c>
      <c r="I50" s="112">
        <v>0.0</v>
      </c>
      <c r="J50" s="113">
        <v>0.0</v>
      </c>
      <c r="K50" s="114">
        <v>0.0</v>
      </c>
      <c r="L50" s="115" t="str">
        <f t="shared" si="2"/>
        <v>0</v>
      </c>
      <c r="M50" s="116">
        <v>0.0</v>
      </c>
      <c r="N50" s="61">
        <f t="shared" si="3"/>
        <v>0</v>
      </c>
      <c r="O50" s="62">
        <f t="shared" si="4"/>
        <v>0</v>
      </c>
      <c r="Q50" s="63">
        <f t="shared" si="5"/>
        <v>0</v>
      </c>
      <c r="AF50" s="13">
        <f t="shared" si="6"/>
        <v>4</v>
      </c>
      <c r="AG50" s="182" t="s">
        <v>152</v>
      </c>
      <c r="AH50" s="97">
        <v>0.0257</v>
      </c>
      <c r="AI50" s="98">
        <v>0.294</v>
      </c>
      <c r="AJ50" s="99">
        <v>0.6802999999999999</v>
      </c>
      <c r="AK50" s="100">
        <v>1109.0</v>
      </c>
      <c r="AL50" s="101">
        <v>0.9257095158597662</v>
      </c>
      <c r="AM50" s="100">
        <v>29.0</v>
      </c>
      <c r="AN50" s="100">
        <v>382.0</v>
      </c>
      <c r="AO50" s="102">
        <v>0.0242</v>
      </c>
      <c r="AP50" s="103">
        <v>0.02286265432098765</v>
      </c>
    </row>
    <row r="51" ht="18.75" customHeight="1">
      <c r="A51" s="79">
        <v>48.0</v>
      </c>
      <c r="B51" s="80" t="s">
        <v>153</v>
      </c>
      <c r="C51" s="81">
        <v>6.0</v>
      </c>
      <c r="D51" s="82">
        <v>7.0E-4</v>
      </c>
      <c r="E51" s="83">
        <v>39.0</v>
      </c>
      <c r="F51" s="84">
        <v>786.0</v>
      </c>
      <c r="G51" s="85">
        <v>0.0496</v>
      </c>
      <c r="H51" s="86">
        <v>121.0</v>
      </c>
      <c r="I51" s="87">
        <v>18.0</v>
      </c>
      <c r="J51" s="88">
        <v>56.0</v>
      </c>
      <c r="K51" s="89">
        <v>9.0</v>
      </c>
      <c r="L51" s="90">
        <f t="shared" si="2"/>
        <v>8.956668255</v>
      </c>
      <c r="M51" s="91">
        <v>8.4</v>
      </c>
      <c r="N51" s="61">
        <f t="shared" si="3"/>
        <v>2.160714286</v>
      </c>
      <c r="O51" s="62">
        <f t="shared" si="4"/>
        <v>4.668686224</v>
      </c>
      <c r="Q51" s="63">
        <f t="shared" si="5"/>
        <v>564.9110332</v>
      </c>
      <c r="AF51" s="13">
        <f t="shared" si="6"/>
        <v>1</v>
      </c>
      <c r="AG51" s="182" t="s">
        <v>154</v>
      </c>
      <c r="AH51" s="97">
        <v>0.0451</v>
      </c>
      <c r="AI51" s="98">
        <v>0.3047</v>
      </c>
      <c r="AJ51" s="99">
        <v>0.6501999999999999</v>
      </c>
      <c r="AK51" s="100">
        <v>1198.0</v>
      </c>
      <c r="AL51" s="101">
        <f t="shared" ref="AL51:AL110" si="10">AK51/AK52</f>
        <v>1.034542314</v>
      </c>
      <c r="AM51" s="100">
        <v>54.0</v>
      </c>
      <c r="AN51" s="100">
        <v>405.0</v>
      </c>
      <c r="AO51" s="102">
        <v>0.0256</v>
      </c>
      <c r="AP51" s="103">
        <v>0.022125617283950613</v>
      </c>
    </row>
    <row r="52" ht="18.75" customHeight="1">
      <c r="A52" s="104">
        <v>49.0</v>
      </c>
      <c r="B52" s="105" t="s">
        <v>155</v>
      </c>
      <c r="C52" s="106">
        <v>0.0</v>
      </c>
      <c r="D52" s="107">
        <v>0.0</v>
      </c>
      <c r="E52" s="108">
        <v>0.0</v>
      </c>
      <c r="F52" s="109">
        <v>0.0</v>
      </c>
      <c r="G52" s="110">
        <v>0.0</v>
      </c>
      <c r="H52" s="111">
        <v>0.0</v>
      </c>
      <c r="I52" s="112">
        <v>0.0</v>
      </c>
      <c r="J52" s="113">
        <v>0.0</v>
      </c>
      <c r="K52" s="114">
        <v>0.0</v>
      </c>
      <c r="L52" s="115" t="str">
        <f t="shared" si="2"/>
        <v>0</v>
      </c>
      <c r="M52" s="116">
        <v>0.0</v>
      </c>
      <c r="N52" s="61">
        <f t="shared" si="3"/>
        <v>0</v>
      </c>
      <c r="O52" s="62">
        <f t="shared" si="4"/>
        <v>0</v>
      </c>
      <c r="Q52" s="63">
        <f t="shared" si="5"/>
        <v>0</v>
      </c>
      <c r="AF52" s="13">
        <f t="shared" si="6"/>
        <v>4</v>
      </c>
      <c r="AG52" s="182" t="s">
        <v>156</v>
      </c>
      <c r="AH52" s="97">
        <v>0.0694</v>
      </c>
      <c r="AI52" s="98">
        <v>0.2651</v>
      </c>
      <c r="AJ52" s="99">
        <v>0.6655</v>
      </c>
      <c r="AK52" s="100">
        <v>1158.0</v>
      </c>
      <c r="AL52" s="101">
        <f t="shared" si="10"/>
        <v>1.501945525</v>
      </c>
      <c r="AM52" s="100">
        <v>80.0</v>
      </c>
      <c r="AN52" s="100">
        <v>381.0</v>
      </c>
      <c r="AO52" s="102">
        <v>0.0241</v>
      </c>
      <c r="AP52" s="103">
        <v>0.021935802469135793</v>
      </c>
    </row>
    <row r="53" ht="18.75" customHeight="1">
      <c r="A53" s="79">
        <v>50.0</v>
      </c>
      <c r="B53" s="80" t="s">
        <v>157</v>
      </c>
      <c r="C53" s="81">
        <v>7.0</v>
      </c>
      <c r="D53" s="82">
        <v>9.0E-4</v>
      </c>
      <c r="E53" s="83">
        <v>12.0</v>
      </c>
      <c r="F53" s="84">
        <v>258.0</v>
      </c>
      <c r="G53" s="85">
        <v>0.0465</v>
      </c>
      <c r="H53" s="86">
        <v>35.0</v>
      </c>
      <c r="I53" s="87">
        <v>10.0</v>
      </c>
      <c r="J53" s="88">
        <v>29.0</v>
      </c>
      <c r="K53" s="89">
        <v>6.5</v>
      </c>
      <c r="L53" s="90">
        <f t="shared" si="2"/>
        <v>6.512702524</v>
      </c>
      <c r="M53" s="91">
        <v>6.1</v>
      </c>
      <c r="N53" s="61">
        <f t="shared" si="3"/>
        <v>1.206896552</v>
      </c>
      <c r="O53" s="62">
        <f t="shared" si="4"/>
        <v>1.456599287</v>
      </c>
      <c r="Q53" s="63">
        <f t="shared" si="5"/>
        <v>50.98097503</v>
      </c>
      <c r="AF53" s="13">
        <f t="shared" si="6"/>
        <v>2</v>
      </c>
      <c r="AG53" s="182" t="s">
        <v>158</v>
      </c>
      <c r="AH53" s="97">
        <v>0.032</v>
      </c>
      <c r="AI53" s="98">
        <v>0.3852</v>
      </c>
      <c r="AJ53" s="99">
        <v>0.5828</v>
      </c>
      <c r="AK53" s="100">
        <v>771.0</v>
      </c>
      <c r="AL53" s="101">
        <f t="shared" si="10"/>
        <v>0.4735872236</v>
      </c>
      <c r="AM53" s="100">
        <v>25.0</v>
      </c>
      <c r="AN53" s="100">
        <v>351.0</v>
      </c>
      <c r="AO53" s="102">
        <v>0.0264</v>
      </c>
      <c r="AP53" s="103">
        <v>0.021863580246913577</v>
      </c>
    </row>
    <row r="54" ht="18.75" customHeight="1">
      <c r="A54" s="104">
        <v>51.0</v>
      </c>
      <c r="B54" s="105" t="s">
        <v>159</v>
      </c>
      <c r="C54" s="106">
        <v>3.0</v>
      </c>
      <c r="D54" s="107">
        <v>4.0E-4</v>
      </c>
      <c r="E54" s="108">
        <v>12.0</v>
      </c>
      <c r="F54" s="109">
        <v>431.0</v>
      </c>
      <c r="G54" s="110">
        <v>0.0278</v>
      </c>
      <c r="H54" s="111">
        <v>49.0</v>
      </c>
      <c r="I54" s="112">
        <v>17.0</v>
      </c>
      <c r="J54" s="113">
        <v>69.0</v>
      </c>
      <c r="K54" s="114">
        <v>5.5</v>
      </c>
      <c r="L54" s="115">
        <f t="shared" si="2"/>
        <v>5.554747885</v>
      </c>
      <c r="M54" s="116">
        <v>6.0</v>
      </c>
      <c r="N54" s="61">
        <f t="shared" si="3"/>
        <v>0.7101449275</v>
      </c>
      <c r="O54" s="62">
        <f t="shared" si="4"/>
        <v>0.5043058181</v>
      </c>
      <c r="Q54" s="63">
        <f t="shared" si="5"/>
        <v>24.71098509</v>
      </c>
      <c r="AF54" s="13">
        <f t="shared" si="6"/>
        <v>3</v>
      </c>
      <c r="AG54" s="182" t="s">
        <v>160</v>
      </c>
      <c r="AH54" s="97">
        <v>0.0252</v>
      </c>
      <c r="AI54" s="98">
        <v>0.3606</v>
      </c>
      <c r="AJ54" s="99">
        <v>0.6142000000000001</v>
      </c>
      <c r="AK54" s="100">
        <v>1628.0</v>
      </c>
      <c r="AL54" s="101">
        <f t="shared" si="10"/>
        <v>1.473303167</v>
      </c>
      <c r="AM54" s="100">
        <v>41.0</v>
      </c>
      <c r="AN54" s="100">
        <v>371.0</v>
      </c>
      <c r="AO54" s="102">
        <v>0.031</v>
      </c>
      <c r="AP54" s="103">
        <v>0.023036419753086432</v>
      </c>
    </row>
    <row r="55" ht="18.75" customHeight="1">
      <c r="A55" s="79">
        <v>52.0</v>
      </c>
      <c r="B55" s="80" t="s">
        <v>161</v>
      </c>
      <c r="C55" s="81">
        <v>10.0</v>
      </c>
      <c r="D55" s="82">
        <v>0.0012</v>
      </c>
      <c r="E55" s="83">
        <v>27.0</v>
      </c>
      <c r="F55" s="84">
        <v>550.0</v>
      </c>
      <c r="G55" s="85">
        <v>0.0491</v>
      </c>
      <c r="H55" s="86">
        <v>34.0</v>
      </c>
      <c r="I55" s="87">
        <v>16.0</v>
      </c>
      <c r="J55" s="88">
        <v>20.0</v>
      </c>
      <c r="K55" s="89">
        <v>7.2</v>
      </c>
      <c r="L55" s="90">
        <f t="shared" si="2"/>
        <v>7.201367027</v>
      </c>
      <c r="M55" s="91">
        <v>6.3</v>
      </c>
      <c r="N55" s="61">
        <f t="shared" si="3"/>
        <v>1.7</v>
      </c>
      <c r="O55" s="62">
        <f t="shared" si="4"/>
        <v>2.89</v>
      </c>
      <c r="Q55" s="63">
        <f t="shared" si="5"/>
        <v>98.26</v>
      </c>
      <c r="AF55" s="13">
        <f t="shared" si="6"/>
        <v>2</v>
      </c>
      <c r="AG55" s="182" t="s">
        <v>162</v>
      </c>
      <c r="AH55" s="97">
        <v>0.0455</v>
      </c>
      <c r="AI55" s="98">
        <v>0.3095</v>
      </c>
      <c r="AJ55" s="99">
        <v>0.645</v>
      </c>
      <c r="AK55" s="100">
        <v>1105.0</v>
      </c>
      <c r="AL55" s="101">
        <f t="shared" si="10"/>
        <v>1.173036093</v>
      </c>
      <c r="AM55" s="100">
        <v>50.0</v>
      </c>
      <c r="AN55" s="100">
        <v>412.0</v>
      </c>
      <c r="AO55" s="102">
        <v>0.0176</v>
      </c>
      <c r="AP55" s="103">
        <v>0.02090709876543209</v>
      </c>
    </row>
    <row r="56" ht="18.75" customHeight="1">
      <c r="A56" s="104">
        <v>53.0</v>
      </c>
      <c r="B56" s="105" t="s">
        <v>163</v>
      </c>
      <c r="C56" s="106">
        <v>8.0</v>
      </c>
      <c r="D56" s="107">
        <v>0.001</v>
      </c>
      <c r="E56" s="108">
        <v>57.0</v>
      </c>
      <c r="F56" s="109">
        <v>966.0</v>
      </c>
      <c r="G56" s="110">
        <v>0.059</v>
      </c>
      <c r="H56" s="111">
        <v>153.0</v>
      </c>
      <c r="I56" s="112">
        <v>27.0</v>
      </c>
      <c r="J56" s="113">
        <v>72.0</v>
      </c>
      <c r="K56" s="114">
        <v>9.3</v>
      </c>
      <c r="L56" s="115">
        <f t="shared" si="2"/>
        <v>9.275481526</v>
      </c>
      <c r="M56" s="116">
        <v>7.9</v>
      </c>
      <c r="N56" s="61">
        <f t="shared" si="3"/>
        <v>2.125</v>
      </c>
      <c r="O56" s="62">
        <f t="shared" si="4"/>
        <v>4.515625</v>
      </c>
      <c r="Q56" s="63">
        <f t="shared" si="5"/>
        <v>690.890625</v>
      </c>
      <c r="AF56" s="13">
        <f t="shared" si="6"/>
        <v>1</v>
      </c>
      <c r="AG56" s="182" t="s">
        <v>164</v>
      </c>
      <c r="AH56" s="97">
        <v>0.0383</v>
      </c>
      <c r="AI56" s="98">
        <v>0.3174</v>
      </c>
      <c r="AJ56" s="99">
        <v>0.6443</v>
      </c>
      <c r="AK56" s="100">
        <v>942.0</v>
      </c>
      <c r="AL56" s="101">
        <f t="shared" si="10"/>
        <v>1.103044496</v>
      </c>
      <c r="AM56" s="100">
        <v>36.0</v>
      </c>
      <c r="AN56" s="100">
        <v>425.0</v>
      </c>
      <c r="AO56" s="102">
        <v>0.0175</v>
      </c>
      <c r="AP56" s="103">
        <v>0.01913302469135803</v>
      </c>
    </row>
    <row r="57" ht="18.75" customHeight="1">
      <c r="A57" s="79">
        <v>54.0</v>
      </c>
      <c r="B57" s="80" t="s">
        <v>165</v>
      </c>
      <c r="C57" s="81">
        <v>18.0</v>
      </c>
      <c r="D57" s="82">
        <v>0.0022</v>
      </c>
      <c r="E57" s="83">
        <v>93.0</v>
      </c>
      <c r="F57" s="84">
        <v>621.0</v>
      </c>
      <c r="G57" s="85">
        <v>0.1498</v>
      </c>
      <c r="H57" s="86">
        <v>70.0</v>
      </c>
      <c r="I57" s="87">
        <v>85.0</v>
      </c>
      <c r="J57" s="88">
        <v>64.0</v>
      </c>
      <c r="K57" s="89">
        <v>8.3</v>
      </c>
      <c r="L57" s="90">
        <f t="shared" si="2"/>
        <v>8.300219559</v>
      </c>
      <c r="M57" s="91">
        <v>7.8</v>
      </c>
      <c r="N57" s="61">
        <f t="shared" si="3"/>
        <v>1.09375</v>
      </c>
      <c r="O57" s="62">
        <f t="shared" si="4"/>
        <v>1.196289063</v>
      </c>
      <c r="Q57" s="63">
        <f t="shared" si="5"/>
        <v>83.74023438</v>
      </c>
      <c r="AF57" s="13">
        <f t="shared" si="6"/>
        <v>1</v>
      </c>
      <c r="AG57" s="182" t="s">
        <v>166</v>
      </c>
      <c r="AH57" s="97">
        <v>0.0506</v>
      </c>
      <c r="AI57" s="98">
        <v>0.3431</v>
      </c>
      <c r="AJ57" s="99">
        <v>0.6063000000000001</v>
      </c>
      <c r="AK57" s="100">
        <v>854.0</v>
      </c>
      <c r="AL57" s="101">
        <f t="shared" si="10"/>
        <v>1.016666667</v>
      </c>
      <c r="AM57" s="100">
        <v>43.0</v>
      </c>
      <c r="AN57" s="100">
        <v>459.0</v>
      </c>
      <c r="AO57" s="102">
        <v>0.0277</v>
      </c>
      <c r="AP57" s="103">
        <v>0.02028981481481482</v>
      </c>
    </row>
    <row r="58" ht="18.75" customHeight="1">
      <c r="A58" s="104">
        <v>55.0</v>
      </c>
      <c r="B58" s="105" t="s">
        <v>167</v>
      </c>
      <c r="C58" s="106">
        <v>-1.0</v>
      </c>
      <c r="D58" s="107">
        <v>-1.0E-4</v>
      </c>
      <c r="E58" s="108">
        <v>0.0</v>
      </c>
      <c r="F58" s="109">
        <v>0.0</v>
      </c>
      <c r="G58" s="110">
        <v>0.0</v>
      </c>
      <c r="H58" s="111">
        <v>0.0</v>
      </c>
      <c r="I58" s="112">
        <v>0.0</v>
      </c>
      <c r="J58" s="113">
        <v>0.0</v>
      </c>
      <c r="K58" s="114">
        <v>0.0</v>
      </c>
      <c r="L58" s="115" t="str">
        <f t="shared" si="2"/>
        <v>0</v>
      </c>
      <c r="M58" s="116">
        <v>4.4</v>
      </c>
      <c r="N58" s="61">
        <f t="shared" si="3"/>
        <v>0</v>
      </c>
      <c r="O58" s="62">
        <f t="shared" si="4"/>
        <v>0</v>
      </c>
      <c r="Q58" s="63">
        <f t="shared" si="5"/>
        <v>0</v>
      </c>
      <c r="AF58" s="13">
        <f t="shared" si="6"/>
        <v>4</v>
      </c>
      <c r="AG58" s="182" t="s">
        <v>168</v>
      </c>
      <c r="AH58" s="97">
        <v>0.062299999999999994</v>
      </c>
      <c r="AI58" s="98">
        <v>0.3119</v>
      </c>
      <c r="AJ58" s="99">
        <v>0.6257999999999999</v>
      </c>
      <c r="AK58" s="100">
        <v>840.0</v>
      </c>
      <c r="AL58" s="101">
        <f t="shared" si="10"/>
        <v>1.302325581</v>
      </c>
      <c r="AM58" s="100">
        <v>52.0</v>
      </c>
      <c r="AN58" s="100">
        <v>431.0</v>
      </c>
      <c r="AO58" s="102">
        <v>0.0262</v>
      </c>
      <c r="AP58" s="103">
        <v>0.020093518518518528</v>
      </c>
    </row>
    <row r="59" ht="18.75" customHeight="1">
      <c r="A59" s="79">
        <v>56.0</v>
      </c>
      <c r="B59" s="80" t="s">
        <v>169</v>
      </c>
      <c r="C59" s="81">
        <v>16.0</v>
      </c>
      <c r="D59" s="82">
        <v>0.002</v>
      </c>
      <c r="E59" s="83">
        <v>99.0</v>
      </c>
      <c r="F59" s="84">
        <v>1659.0</v>
      </c>
      <c r="G59" s="85">
        <v>0.0597</v>
      </c>
      <c r="H59" s="86">
        <v>87.0</v>
      </c>
      <c r="I59" s="87">
        <v>88.0</v>
      </c>
      <c r="J59" s="88">
        <v>77.0</v>
      </c>
      <c r="K59" s="89">
        <v>7.4</v>
      </c>
      <c r="L59" s="90">
        <f t="shared" si="2"/>
        <v>7.456363512</v>
      </c>
      <c r="M59" s="91">
        <v>7.4</v>
      </c>
      <c r="N59" s="61">
        <f t="shared" si="3"/>
        <v>1.12987013</v>
      </c>
      <c r="O59" s="62">
        <f t="shared" si="4"/>
        <v>1.27660651</v>
      </c>
      <c r="Q59" s="63">
        <f t="shared" si="5"/>
        <v>111.0647664</v>
      </c>
      <c r="AF59" s="13">
        <f t="shared" si="6"/>
        <v>2</v>
      </c>
      <c r="AG59" s="182" t="s">
        <v>170</v>
      </c>
      <c r="AH59" s="97">
        <v>0.0656</v>
      </c>
      <c r="AI59" s="98">
        <v>0.4496</v>
      </c>
      <c r="AJ59" s="99">
        <v>0.4848</v>
      </c>
      <c r="AK59" s="100">
        <v>645.0</v>
      </c>
      <c r="AL59" s="101">
        <f t="shared" si="10"/>
        <v>0.5123113582</v>
      </c>
      <c r="AM59" s="100">
        <v>42.0</v>
      </c>
      <c r="AN59" s="100">
        <v>432.0</v>
      </c>
      <c r="AO59" s="102">
        <v>0.0274</v>
      </c>
      <c r="AP59" s="103">
        <v>0.02111851851851853</v>
      </c>
    </row>
    <row r="60" ht="18.75" customHeight="1">
      <c r="A60" s="104">
        <v>57.0</v>
      </c>
      <c r="B60" s="105" t="s">
        <v>171</v>
      </c>
      <c r="C60" s="106">
        <v>3.0</v>
      </c>
      <c r="D60" s="107">
        <v>4.0E-4</v>
      </c>
      <c r="E60" s="108">
        <v>57.0</v>
      </c>
      <c r="F60" s="109">
        <v>1427.0</v>
      </c>
      <c r="G60" s="110">
        <v>0.0399</v>
      </c>
      <c r="H60" s="111">
        <v>31.0</v>
      </c>
      <c r="I60" s="112">
        <v>58.0</v>
      </c>
      <c r="J60" s="113">
        <v>32.0</v>
      </c>
      <c r="K60" s="114">
        <v>5.9</v>
      </c>
      <c r="L60" s="115">
        <f t="shared" si="2"/>
        <v>5.869239808</v>
      </c>
      <c r="M60" s="116">
        <v>6.2</v>
      </c>
      <c r="N60" s="61">
        <f t="shared" si="3"/>
        <v>0.96875</v>
      </c>
      <c r="O60" s="62">
        <f t="shared" si="4"/>
        <v>0.9384765625</v>
      </c>
      <c r="Q60" s="63">
        <f t="shared" si="5"/>
        <v>29.09277344</v>
      </c>
      <c r="AF60" s="13">
        <f t="shared" si="6"/>
        <v>3</v>
      </c>
      <c r="AG60" s="182" t="s">
        <v>172</v>
      </c>
      <c r="AH60" s="97">
        <v>0.031</v>
      </c>
      <c r="AI60" s="98">
        <v>0.3693</v>
      </c>
      <c r="AJ60" s="99">
        <v>0.5996999999999999</v>
      </c>
      <c r="AK60" s="100">
        <v>1259.0</v>
      </c>
      <c r="AL60" s="101">
        <f t="shared" si="10"/>
        <v>1.859675037</v>
      </c>
      <c r="AM60" s="100">
        <v>39.0</v>
      </c>
      <c r="AN60" s="100">
        <v>466.0</v>
      </c>
      <c r="AO60" s="102">
        <v>0.0269</v>
      </c>
      <c r="AP60" s="103">
        <v>0.023275617283950615</v>
      </c>
    </row>
    <row r="61" ht="18.75" customHeight="1">
      <c r="A61" s="79">
        <v>58.0</v>
      </c>
      <c r="B61" s="80" t="s">
        <v>173</v>
      </c>
      <c r="C61" s="81">
        <v>0.0</v>
      </c>
      <c r="D61" s="82">
        <v>0.0</v>
      </c>
      <c r="E61" s="83">
        <v>0.0</v>
      </c>
      <c r="F61" s="84">
        <v>0.0</v>
      </c>
      <c r="G61" s="85">
        <v>0.0</v>
      </c>
      <c r="H61" s="86">
        <v>0.0</v>
      </c>
      <c r="I61" s="87">
        <v>0.0</v>
      </c>
      <c r="J61" s="88">
        <v>0.0</v>
      </c>
      <c r="K61" s="89">
        <v>0.0</v>
      </c>
      <c r="L61" s="90" t="str">
        <f t="shared" si="2"/>
        <v>0</v>
      </c>
      <c r="M61" s="91">
        <v>0.0</v>
      </c>
      <c r="N61" s="61">
        <f t="shared" si="3"/>
        <v>0</v>
      </c>
      <c r="O61" s="62">
        <f t="shared" si="4"/>
        <v>0</v>
      </c>
      <c r="Q61" s="63">
        <f t="shared" si="5"/>
        <v>0</v>
      </c>
      <c r="AF61" s="13">
        <f t="shared" si="6"/>
        <v>4</v>
      </c>
      <c r="AG61" s="183">
        <v>44154.0</v>
      </c>
      <c r="AH61" s="97">
        <v>0.0757</v>
      </c>
      <c r="AI61" s="98">
        <v>0.3309</v>
      </c>
      <c r="AJ61" s="99">
        <v>0.5933999999999999</v>
      </c>
      <c r="AK61" s="100">
        <v>677.0</v>
      </c>
      <c r="AL61" s="101">
        <f t="shared" si="10"/>
        <v>0.9050802139</v>
      </c>
      <c r="AM61" s="100">
        <v>51.0</v>
      </c>
      <c r="AN61" s="100">
        <v>530.0</v>
      </c>
      <c r="AO61" s="102">
        <v>0.0265</v>
      </c>
      <c r="AP61" s="103">
        <v>0.022302469135802475</v>
      </c>
    </row>
    <row r="62" ht="18.75" customHeight="1">
      <c r="A62" s="104">
        <v>59.0</v>
      </c>
      <c r="B62" s="105" t="s">
        <v>174</v>
      </c>
      <c r="C62" s="106">
        <v>9.0</v>
      </c>
      <c r="D62" s="107">
        <v>0.0011</v>
      </c>
      <c r="E62" s="108">
        <v>69.0</v>
      </c>
      <c r="F62" s="109">
        <v>628.0</v>
      </c>
      <c r="G62" s="110">
        <v>0.1099</v>
      </c>
      <c r="H62" s="111">
        <v>23.0</v>
      </c>
      <c r="I62" s="112">
        <v>77.0</v>
      </c>
      <c r="J62" s="113">
        <v>26.0</v>
      </c>
      <c r="K62" s="114">
        <v>6.3</v>
      </c>
      <c r="L62" s="115">
        <f t="shared" si="2"/>
        <v>6.264039572</v>
      </c>
      <c r="M62" s="116">
        <v>6.2</v>
      </c>
      <c r="N62" s="61">
        <f t="shared" si="3"/>
        <v>0.8846153846</v>
      </c>
      <c r="O62" s="62">
        <f t="shared" si="4"/>
        <v>0.7825443787</v>
      </c>
      <c r="Q62" s="63">
        <f t="shared" si="5"/>
        <v>17.99852071</v>
      </c>
      <c r="AF62" s="13">
        <f t="shared" si="6"/>
        <v>2</v>
      </c>
      <c r="AG62" s="183">
        <v>44153.0</v>
      </c>
      <c r="AH62" s="97">
        <v>0.1048</v>
      </c>
      <c r="AI62" s="98">
        <v>0.3115</v>
      </c>
      <c r="AJ62" s="99">
        <v>0.5837</v>
      </c>
      <c r="AK62" s="100">
        <v>748.0</v>
      </c>
      <c r="AL62" s="101">
        <f t="shared" si="10"/>
        <v>1.017687075</v>
      </c>
      <c r="AM62" s="100">
        <v>78.0</v>
      </c>
      <c r="AN62" s="100">
        <v>528.0</v>
      </c>
      <c r="AO62" s="102">
        <v>0.0266</v>
      </c>
      <c r="AP62" s="103">
        <v>0.02255401234567901</v>
      </c>
    </row>
    <row r="63" ht="18.75" customHeight="1">
      <c r="A63" s="79">
        <v>60.0</v>
      </c>
      <c r="B63" s="80" t="s">
        <v>175</v>
      </c>
      <c r="C63" s="81">
        <v>0.0</v>
      </c>
      <c r="D63" s="82">
        <v>0.0</v>
      </c>
      <c r="E63" s="83">
        <v>0.0</v>
      </c>
      <c r="F63" s="84">
        <v>0.0</v>
      </c>
      <c r="G63" s="85">
        <v>0.0</v>
      </c>
      <c r="H63" s="86">
        <v>0.0</v>
      </c>
      <c r="I63" s="87">
        <v>0.0</v>
      </c>
      <c r="J63" s="88">
        <v>0.0</v>
      </c>
      <c r="K63" s="89">
        <v>0.0</v>
      </c>
      <c r="L63" s="90" t="str">
        <f t="shared" si="2"/>
        <v>0</v>
      </c>
      <c r="M63" s="91">
        <v>0.0</v>
      </c>
      <c r="N63" s="61">
        <f t="shared" si="3"/>
        <v>0</v>
      </c>
      <c r="O63" s="62">
        <f t="shared" si="4"/>
        <v>0</v>
      </c>
      <c r="Q63" s="63">
        <f t="shared" si="5"/>
        <v>0</v>
      </c>
      <c r="AF63" s="13">
        <f t="shared" si="6"/>
        <v>4</v>
      </c>
      <c r="AG63" s="183">
        <v>44152.0</v>
      </c>
      <c r="AH63" s="97">
        <v>0.0698</v>
      </c>
      <c r="AI63" s="98">
        <v>0.2857</v>
      </c>
      <c r="AJ63" s="99">
        <v>0.6445000000000001</v>
      </c>
      <c r="AK63" s="100">
        <v>735.0</v>
      </c>
      <c r="AL63" s="101">
        <f t="shared" si="10"/>
        <v>0.7688284519</v>
      </c>
      <c r="AM63" s="100">
        <v>51.0</v>
      </c>
      <c r="AN63" s="100">
        <v>638.0</v>
      </c>
      <c r="AO63" s="102">
        <v>0.0265</v>
      </c>
      <c r="AP63" s="103">
        <v>0.02209846153846155</v>
      </c>
    </row>
    <row r="64" ht="18.75" customHeight="1">
      <c r="A64" s="104">
        <v>61.0</v>
      </c>
      <c r="B64" s="105" t="s">
        <v>176</v>
      </c>
      <c r="C64" s="106">
        <v>26.0</v>
      </c>
      <c r="D64" s="107">
        <v>0.0032</v>
      </c>
      <c r="E64" s="108">
        <v>121.0</v>
      </c>
      <c r="F64" s="109">
        <v>2020.0</v>
      </c>
      <c r="G64" s="110">
        <v>0.0599</v>
      </c>
      <c r="H64" s="111">
        <v>47.0</v>
      </c>
      <c r="I64" s="112">
        <v>95.0</v>
      </c>
      <c r="J64" s="113">
        <v>37.0</v>
      </c>
      <c r="K64" s="114">
        <v>7.1</v>
      </c>
      <c r="L64" s="115">
        <f t="shared" si="2"/>
        <v>7.07735698</v>
      </c>
      <c r="M64" s="116">
        <v>6.6</v>
      </c>
      <c r="N64" s="61">
        <f t="shared" si="3"/>
        <v>1.27027027</v>
      </c>
      <c r="O64" s="62">
        <f t="shared" si="4"/>
        <v>1.61358656</v>
      </c>
      <c r="Q64" s="63">
        <f t="shared" si="5"/>
        <v>75.8385683</v>
      </c>
      <c r="AF64" s="13">
        <f t="shared" si="6"/>
        <v>2</v>
      </c>
      <c r="AG64" s="183">
        <v>44151.0</v>
      </c>
      <c r="AH64" s="97">
        <v>0.0872</v>
      </c>
      <c r="AI64" s="98">
        <v>0.2981</v>
      </c>
      <c r="AJ64" s="99">
        <v>0.6147</v>
      </c>
      <c r="AK64" s="100">
        <v>956.0</v>
      </c>
      <c r="AL64" s="101">
        <f t="shared" si="10"/>
        <v>2.612021858</v>
      </c>
      <c r="AM64" s="100">
        <v>83.0</v>
      </c>
      <c r="AN64" s="100">
        <v>613.0</v>
      </c>
      <c r="AO64" s="102">
        <v>0.0431</v>
      </c>
      <c r="AP64" s="103">
        <v>0.03141969230769231</v>
      </c>
    </row>
    <row r="65" ht="18.75" customHeight="1">
      <c r="A65" s="79">
        <v>62.0</v>
      </c>
      <c r="B65" s="80" t="s">
        <v>177</v>
      </c>
      <c r="C65" s="81">
        <v>0.0</v>
      </c>
      <c r="D65" s="82">
        <v>0.0</v>
      </c>
      <c r="E65" s="83">
        <v>0.0</v>
      </c>
      <c r="F65" s="84">
        <v>0.0</v>
      </c>
      <c r="G65" s="85">
        <v>0.0</v>
      </c>
      <c r="H65" s="86">
        <v>0.0</v>
      </c>
      <c r="I65" s="87">
        <v>0.0</v>
      </c>
      <c r="J65" s="88">
        <v>0.0</v>
      </c>
      <c r="K65" s="89">
        <v>0.0</v>
      </c>
      <c r="L65" s="90" t="str">
        <f t="shared" si="2"/>
        <v>0</v>
      </c>
      <c r="M65" s="91">
        <v>0.0</v>
      </c>
      <c r="N65" s="61">
        <f t="shared" si="3"/>
        <v>0</v>
      </c>
      <c r="O65" s="62">
        <f t="shared" si="4"/>
        <v>0</v>
      </c>
      <c r="Q65" s="63">
        <f t="shared" si="5"/>
        <v>0</v>
      </c>
      <c r="AF65" s="13">
        <f t="shared" si="6"/>
        <v>4</v>
      </c>
      <c r="AG65" s="183">
        <v>44150.0</v>
      </c>
      <c r="AH65" s="97">
        <v>0.011300000000000001</v>
      </c>
      <c r="AI65" s="98">
        <v>0.3607</v>
      </c>
      <c r="AJ65" s="99">
        <v>0.628</v>
      </c>
      <c r="AK65" s="100">
        <v>366.0</v>
      </c>
      <c r="AL65" s="101">
        <f t="shared" si="10"/>
        <v>0.5960912052</v>
      </c>
      <c r="AM65" s="100">
        <v>4.0</v>
      </c>
      <c r="AN65" s="100">
        <v>571.0</v>
      </c>
      <c r="AO65" s="102">
        <v>0.0453</v>
      </c>
      <c r="AP65" s="103">
        <v>0.03100646153846153</v>
      </c>
    </row>
    <row r="66" ht="18.75" customHeight="1">
      <c r="A66" s="104">
        <v>63.0</v>
      </c>
      <c r="B66" s="105" t="s">
        <v>178</v>
      </c>
      <c r="C66" s="106">
        <v>0.0</v>
      </c>
      <c r="D66" s="107">
        <v>0.0</v>
      </c>
      <c r="E66" s="108">
        <v>0.0</v>
      </c>
      <c r="F66" s="109">
        <v>0.0</v>
      </c>
      <c r="G66" s="110">
        <v>0.0</v>
      </c>
      <c r="H66" s="111">
        <v>0.0</v>
      </c>
      <c r="I66" s="112">
        <v>0.0</v>
      </c>
      <c r="J66" s="113">
        <v>0.0</v>
      </c>
      <c r="K66" s="114">
        <v>0.0</v>
      </c>
      <c r="L66" s="115" t="str">
        <f t="shared" si="2"/>
        <v>0</v>
      </c>
      <c r="M66" s="116">
        <v>0.0</v>
      </c>
      <c r="N66" s="61">
        <f t="shared" si="3"/>
        <v>0</v>
      </c>
      <c r="O66" s="62">
        <f t="shared" si="4"/>
        <v>0</v>
      </c>
      <c r="Q66" s="63">
        <f t="shared" si="5"/>
        <v>0</v>
      </c>
      <c r="AF66" s="13">
        <f t="shared" si="6"/>
        <v>4</v>
      </c>
      <c r="AG66" s="183">
        <v>44149.0</v>
      </c>
      <c r="AH66" s="97">
        <v>0.0965</v>
      </c>
      <c r="AI66" s="98">
        <v>0.3583</v>
      </c>
      <c r="AJ66" s="99">
        <v>0.5451999999999999</v>
      </c>
      <c r="AK66" s="100">
        <v>614.0</v>
      </c>
      <c r="AL66" s="101">
        <f t="shared" si="10"/>
        <v>1.245436105</v>
      </c>
      <c r="AM66" s="100">
        <v>59.0</v>
      </c>
      <c r="AN66" s="100">
        <v>662.0</v>
      </c>
      <c r="AO66" s="102">
        <v>0.0497</v>
      </c>
      <c r="AP66" s="103">
        <v>0.02996338461538463</v>
      </c>
    </row>
    <row r="67" ht="18.75" customHeight="1">
      <c r="A67" s="79">
        <v>64.0</v>
      </c>
      <c r="B67" s="80" t="s">
        <v>179</v>
      </c>
      <c r="C67" s="81">
        <v>10.0</v>
      </c>
      <c r="D67" s="82">
        <v>0.0012</v>
      </c>
      <c r="E67" s="83">
        <v>44.0</v>
      </c>
      <c r="F67" s="84">
        <v>344.0</v>
      </c>
      <c r="G67" s="85">
        <v>0.1279</v>
      </c>
      <c r="H67" s="86">
        <v>43.0</v>
      </c>
      <c r="I67" s="87">
        <v>29.0</v>
      </c>
      <c r="J67" s="88">
        <v>29.0</v>
      </c>
      <c r="K67" s="89">
        <v>8.2</v>
      </c>
      <c r="L67" s="90">
        <f t="shared" si="2"/>
        <v>8.147758687</v>
      </c>
      <c r="M67" s="91">
        <v>6.9</v>
      </c>
      <c r="N67" s="61">
        <f t="shared" si="3"/>
        <v>1.482758621</v>
      </c>
      <c r="O67" s="62">
        <f t="shared" si="4"/>
        <v>2.198573127</v>
      </c>
      <c r="Q67" s="63">
        <f t="shared" si="5"/>
        <v>94.53864447</v>
      </c>
      <c r="AF67" s="13">
        <f t="shared" si="6"/>
        <v>1</v>
      </c>
      <c r="AG67" s="96" t="s">
        <v>180</v>
      </c>
      <c r="AH67" s="97">
        <v>0.1245</v>
      </c>
      <c r="AI67" s="98">
        <v>0.2819</v>
      </c>
      <c r="AJ67" s="99">
        <v>0.5935999999999999</v>
      </c>
      <c r="AK67" s="100">
        <v>493.0</v>
      </c>
      <c r="AL67" s="101">
        <f t="shared" si="10"/>
        <v>0.6201257862</v>
      </c>
      <c r="AM67" s="100">
        <v>61.0</v>
      </c>
      <c r="AN67" s="100">
        <v>622.0</v>
      </c>
      <c r="AO67" s="102">
        <v>0.0445</v>
      </c>
      <c r="AP67" s="103">
        <v>0.02810769230769232</v>
      </c>
    </row>
    <row r="68" ht="18.75" customHeight="1">
      <c r="A68" s="104">
        <v>65.0</v>
      </c>
      <c r="B68" s="105" t="s">
        <v>181</v>
      </c>
      <c r="C68" s="106">
        <v>4.0</v>
      </c>
      <c r="D68" s="107">
        <v>5.0E-4</v>
      </c>
      <c r="E68" s="108">
        <v>14.0</v>
      </c>
      <c r="F68" s="109">
        <v>74.0</v>
      </c>
      <c r="G68" s="110">
        <v>0.1892</v>
      </c>
      <c r="H68" s="111">
        <v>21.0</v>
      </c>
      <c r="I68" s="112">
        <v>10.0</v>
      </c>
      <c r="J68" s="113">
        <v>15.0</v>
      </c>
      <c r="K68" s="114">
        <v>8.1</v>
      </c>
      <c r="L68" s="115">
        <f t="shared" si="2"/>
        <v>8.082466911</v>
      </c>
      <c r="M68" s="116">
        <v>6.4</v>
      </c>
      <c r="N68" s="61">
        <f t="shared" si="3"/>
        <v>1.4</v>
      </c>
      <c r="O68" s="62">
        <f t="shared" si="4"/>
        <v>1.96</v>
      </c>
      <c r="Q68" s="63">
        <f t="shared" si="5"/>
        <v>41.16</v>
      </c>
      <c r="AF68" s="13">
        <f t="shared" si="6"/>
        <v>1</v>
      </c>
      <c r="AG68" s="183">
        <v>44147.0</v>
      </c>
      <c r="AH68" s="97">
        <v>0.0912</v>
      </c>
      <c r="AI68" s="98">
        <v>0.3862</v>
      </c>
      <c r="AJ68" s="99">
        <v>0.5226000000000001</v>
      </c>
      <c r="AK68" s="100">
        <v>795.0</v>
      </c>
      <c r="AL68" s="101">
        <f t="shared" si="10"/>
        <v>1.267942584</v>
      </c>
      <c r="AM68" s="100">
        <v>72.0</v>
      </c>
      <c r="AN68" s="100">
        <v>617.0</v>
      </c>
      <c r="AO68" s="102">
        <v>0.0294</v>
      </c>
      <c r="AP68" s="103">
        <v>0.017879692307692308</v>
      </c>
    </row>
    <row r="69" ht="18.75" customHeight="1">
      <c r="A69" s="79">
        <v>66.0</v>
      </c>
      <c r="B69" s="80" t="s">
        <v>182</v>
      </c>
      <c r="C69" s="81">
        <v>11.0</v>
      </c>
      <c r="D69" s="82">
        <v>0.0014</v>
      </c>
      <c r="E69" s="83">
        <v>53.0</v>
      </c>
      <c r="F69" s="84">
        <v>331.0</v>
      </c>
      <c r="G69" s="85">
        <v>0.1601</v>
      </c>
      <c r="H69" s="86">
        <v>53.0</v>
      </c>
      <c r="I69" s="87">
        <v>39.0</v>
      </c>
      <c r="J69" s="88">
        <v>39.0</v>
      </c>
      <c r="K69" s="89">
        <v>8.6</v>
      </c>
      <c r="L69" s="90">
        <f t="shared" si="2"/>
        <v>8.585002448</v>
      </c>
      <c r="M69" s="91">
        <v>7.5</v>
      </c>
      <c r="N69" s="61">
        <f t="shared" si="3"/>
        <v>1.358974359</v>
      </c>
      <c r="O69" s="62">
        <f t="shared" si="4"/>
        <v>1.846811308</v>
      </c>
      <c r="Q69" s="63">
        <f t="shared" si="5"/>
        <v>97.88099934</v>
      </c>
      <c r="AF69" s="13">
        <f t="shared" si="6"/>
        <v>1</v>
      </c>
      <c r="AG69" s="183">
        <v>44146.0</v>
      </c>
      <c r="AH69" s="97">
        <v>0.1648</v>
      </c>
      <c r="AI69" s="98">
        <v>0.3573</v>
      </c>
      <c r="AJ69" s="99">
        <v>0.47789999999999994</v>
      </c>
      <c r="AK69" s="100">
        <v>627.0</v>
      </c>
      <c r="AL69" s="101">
        <f t="shared" si="10"/>
        <v>0.8660220994</v>
      </c>
      <c r="AM69" s="100">
        <v>103.0</v>
      </c>
      <c r="AN69" s="100">
        <v>636.0</v>
      </c>
      <c r="AO69" s="102">
        <v>0.0269</v>
      </c>
      <c r="AP69" s="103">
        <v>0.01748000000000001</v>
      </c>
    </row>
    <row r="70" ht="18.75" customHeight="1">
      <c r="A70" s="104">
        <v>67.0</v>
      </c>
      <c r="B70" s="105" t="s">
        <v>183</v>
      </c>
      <c r="C70" s="106">
        <v>0.0</v>
      </c>
      <c r="D70" s="107">
        <v>0.0</v>
      </c>
      <c r="E70" s="108">
        <v>0.0</v>
      </c>
      <c r="F70" s="109">
        <v>0.0</v>
      </c>
      <c r="G70" s="110">
        <v>0.0</v>
      </c>
      <c r="H70" s="111">
        <v>0.0</v>
      </c>
      <c r="I70" s="112">
        <v>0.0</v>
      </c>
      <c r="J70" s="113">
        <v>0.0</v>
      </c>
      <c r="K70" s="114">
        <v>0.0</v>
      </c>
      <c r="L70" s="115" t="str">
        <f t="shared" si="2"/>
        <v>0</v>
      </c>
      <c r="M70" s="116">
        <v>0.0</v>
      </c>
      <c r="N70" s="61">
        <f t="shared" si="3"/>
        <v>0</v>
      </c>
      <c r="O70" s="62">
        <f t="shared" si="4"/>
        <v>0</v>
      </c>
      <c r="Q70" s="63">
        <f t="shared" si="5"/>
        <v>0</v>
      </c>
      <c r="AF70" s="13">
        <f t="shared" si="6"/>
        <v>4</v>
      </c>
      <c r="AG70" s="183">
        <v>44145.0</v>
      </c>
      <c r="AH70" s="97">
        <v>0.0789</v>
      </c>
      <c r="AI70" s="98">
        <v>0.2983</v>
      </c>
      <c r="AJ70" s="99">
        <v>0.6228</v>
      </c>
      <c r="AK70" s="100">
        <v>724.0</v>
      </c>
      <c r="AL70" s="101">
        <f t="shared" si="10"/>
        <v>1.156549521</v>
      </c>
      <c r="AM70" s="100">
        <v>57.0</v>
      </c>
      <c r="AN70" s="100">
        <v>665.0</v>
      </c>
      <c r="AO70" s="102">
        <v>0.0192</v>
      </c>
      <c r="AP70" s="103">
        <v>0.018994461538461547</v>
      </c>
    </row>
    <row r="71" ht="18.75" customHeight="1">
      <c r="A71" s="79">
        <v>68.0</v>
      </c>
      <c r="B71" s="80" t="s">
        <v>184</v>
      </c>
      <c r="C71" s="81">
        <v>17.0</v>
      </c>
      <c r="D71" s="82">
        <v>0.0021</v>
      </c>
      <c r="E71" s="83">
        <v>80.0</v>
      </c>
      <c r="F71" s="84">
        <v>1007.0</v>
      </c>
      <c r="G71" s="85">
        <v>0.0794</v>
      </c>
      <c r="H71" s="86">
        <v>140.0</v>
      </c>
      <c r="I71" s="87">
        <v>32.0</v>
      </c>
      <c r="J71" s="88">
        <v>56.0</v>
      </c>
      <c r="K71" s="89">
        <v>9.8</v>
      </c>
      <c r="L71" s="90">
        <f t="shared" si="2"/>
        <v>9.766723886</v>
      </c>
      <c r="M71" s="91">
        <v>8.1</v>
      </c>
      <c r="N71" s="61">
        <f t="shared" si="3"/>
        <v>2.5</v>
      </c>
      <c r="O71" s="62">
        <f t="shared" si="4"/>
        <v>6.25</v>
      </c>
      <c r="Q71" s="63">
        <f t="shared" si="5"/>
        <v>875</v>
      </c>
      <c r="AF71" s="13">
        <f t="shared" si="6"/>
        <v>1</v>
      </c>
      <c r="AG71" s="183">
        <v>44144.0</v>
      </c>
      <c r="AH71" s="97">
        <v>0.0801</v>
      </c>
      <c r="AI71" s="98">
        <v>0.2891</v>
      </c>
      <c r="AJ71" s="99">
        <v>0.6307999999999999</v>
      </c>
      <c r="AK71" s="100">
        <v>626.0</v>
      </c>
      <c r="AL71" s="101">
        <f t="shared" si="10"/>
        <v>2.362264151</v>
      </c>
      <c r="AM71" s="100">
        <v>50.0</v>
      </c>
      <c r="AN71" s="100">
        <v>643.0</v>
      </c>
      <c r="AO71" s="102">
        <v>0.0168</v>
      </c>
      <c r="AP71" s="103">
        <v>0.01918984615384616</v>
      </c>
    </row>
    <row r="72" ht="18.75" customHeight="1">
      <c r="A72" s="104">
        <v>69.0</v>
      </c>
      <c r="B72" s="105" t="s">
        <v>185</v>
      </c>
      <c r="C72" s="106">
        <v>7.0</v>
      </c>
      <c r="D72" s="107">
        <v>9.0E-4</v>
      </c>
      <c r="E72" s="108">
        <v>19.0</v>
      </c>
      <c r="F72" s="109">
        <v>321.0</v>
      </c>
      <c r="G72" s="110">
        <v>0.0592</v>
      </c>
      <c r="H72" s="111">
        <v>37.0</v>
      </c>
      <c r="I72" s="112">
        <v>18.0</v>
      </c>
      <c r="J72" s="113">
        <v>35.0</v>
      </c>
      <c r="K72" s="114">
        <v>6.5</v>
      </c>
      <c r="L72" s="115">
        <f t="shared" si="2"/>
        <v>6.462057615</v>
      </c>
      <c r="M72" s="116">
        <v>5.6</v>
      </c>
      <c r="N72" s="61">
        <f t="shared" si="3"/>
        <v>1.057142857</v>
      </c>
      <c r="O72" s="62">
        <f t="shared" si="4"/>
        <v>1.11755102</v>
      </c>
      <c r="Q72" s="63">
        <f t="shared" si="5"/>
        <v>41.34938776</v>
      </c>
      <c r="AF72" s="13">
        <f t="shared" si="6"/>
        <v>2</v>
      </c>
      <c r="AG72" s="183">
        <v>44143.0</v>
      </c>
      <c r="AH72" s="97">
        <v>0.0562</v>
      </c>
      <c r="AI72" s="98">
        <v>0.3094</v>
      </c>
      <c r="AJ72" s="99">
        <v>0.6344</v>
      </c>
      <c r="AK72" s="100">
        <v>265.0</v>
      </c>
      <c r="AL72" s="101">
        <f t="shared" si="10"/>
        <v>0.5066921606</v>
      </c>
      <c r="AM72" s="100">
        <v>15.0</v>
      </c>
      <c r="AN72" s="100">
        <v>663.0</v>
      </c>
      <c r="AO72" s="102">
        <v>0.0151</v>
      </c>
      <c r="AP72" s="103">
        <v>0.02157723076923079</v>
      </c>
    </row>
    <row r="73" ht="18.75" customHeight="1">
      <c r="A73" s="79">
        <v>70.0</v>
      </c>
      <c r="B73" s="80" t="s">
        <v>186</v>
      </c>
      <c r="C73" s="81">
        <v>33.0</v>
      </c>
      <c r="D73" s="82">
        <v>0.0041</v>
      </c>
      <c r="E73" s="83">
        <v>102.0</v>
      </c>
      <c r="F73" s="84">
        <v>730.0</v>
      </c>
      <c r="G73" s="85">
        <v>0.1397</v>
      </c>
      <c r="H73" s="86">
        <v>86.0</v>
      </c>
      <c r="I73" s="87">
        <v>83.0</v>
      </c>
      <c r="J73" s="88">
        <v>70.0</v>
      </c>
      <c r="K73" s="89">
        <v>8.6</v>
      </c>
      <c r="L73" s="90">
        <f t="shared" si="2"/>
        <v>8.612301405</v>
      </c>
      <c r="M73" s="91">
        <v>7.6</v>
      </c>
      <c r="N73" s="61">
        <f t="shared" si="3"/>
        <v>1.228571429</v>
      </c>
      <c r="O73" s="62">
        <f t="shared" si="4"/>
        <v>1.509387755</v>
      </c>
      <c r="Q73" s="63">
        <f t="shared" si="5"/>
        <v>129.8073469</v>
      </c>
      <c r="AF73" s="13">
        <f t="shared" si="6"/>
        <v>1</v>
      </c>
      <c r="AG73" s="183">
        <v>44142.0</v>
      </c>
      <c r="AH73" s="97">
        <v>0.0721</v>
      </c>
      <c r="AI73" s="98">
        <v>0.3308</v>
      </c>
      <c r="AJ73" s="99">
        <v>0.5971</v>
      </c>
      <c r="AK73" s="100">
        <v>523.0</v>
      </c>
      <c r="AL73" s="101">
        <f t="shared" si="10"/>
        <v>1.091858038</v>
      </c>
      <c r="AM73" s="100">
        <v>38.0</v>
      </c>
      <c r="AN73" s="100">
        <v>721.0</v>
      </c>
      <c r="AO73" s="102">
        <v>0.0169</v>
      </c>
      <c r="AP73" s="103">
        <v>0.023693846153846166</v>
      </c>
    </row>
    <row r="74" ht="18.75" customHeight="1">
      <c r="A74" s="104">
        <v>71.0</v>
      </c>
      <c r="B74" s="105" t="s">
        <v>187</v>
      </c>
      <c r="C74" s="106">
        <v>6.0</v>
      </c>
      <c r="D74" s="107">
        <v>7.0E-4</v>
      </c>
      <c r="E74" s="108">
        <v>37.0</v>
      </c>
      <c r="F74" s="109">
        <v>421.0</v>
      </c>
      <c r="G74" s="110">
        <v>0.0879</v>
      </c>
      <c r="H74" s="111">
        <v>56.0</v>
      </c>
      <c r="I74" s="112">
        <v>27.0</v>
      </c>
      <c r="J74" s="113">
        <v>41.0</v>
      </c>
      <c r="K74" s="114">
        <v>7.8</v>
      </c>
      <c r="L74" s="115">
        <f t="shared" si="2"/>
        <v>7.747660939</v>
      </c>
      <c r="M74" s="116">
        <v>6.9</v>
      </c>
      <c r="N74" s="61">
        <f t="shared" si="3"/>
        <v>1.365853659</v>
      </c>
      <c r="O74" s="62">
        <f t="shared" si="4"/>
        <v>1.865556217</v>
      </c>
      <c r="Q74" s="63">
        <f t="shared" si="5"/>
        <v>104.4711481</v>
      </c>
      <c r="AF74" s="13">
        <f t="shared" si="6"/>
        <v>1</v>
      </c>
      <c r="AG74" s="183">
        <v>44141.0</v>
      </c>
      <c r="AH74" s="97">
        <v>0.0942</v>
      </c>
      <c r="AI74" s="98">
        <v>0.2923</v>
      </c>
      <c r="AJ74" s="99">
        <v>0.6134999999999999</v>
      </c>
      <c r="AK74" s="100">
        <v>479.0</v>
      </c>
      <c r="AL74" s="101">
        <f t="shared" si="10"/>
        <v>0.8724954463</v>
      </c>
      <c r="AM74" s="100">
        <v>45.0</v>
      </c>
      <c r="AN74" s="100">
        <v>735.0</v>
      </c>
      <c r="AO74" s="102">
        <v>0.015</v>
      </c>
      <c r="AP74" s="103">
        <v>0.02152061538461539</v>
      </c>
    </row>
    <row r="75" ht="18.75" customHeight="1">
      <c r="A75" s="79">
        <v>72.0</v>
      </c>
      <c r="B75" s="80" t="s">
        <v>188</v>
      </c>
      <c r="C75" s="81">
        <v>0.0</v>
      </c>
      <c r="D75" s="82">
        <v>0.0</v>
      </c>
      <c r="E75" s="83">
        <v>4.0</v>
      </c>
      <c r="F75" s="84">
        <v>122.0</v>
      </c>
      <c r="G75" s="85">
        <v>0.0328</v>
      </c>
      <c r="H75" s="86">
        <v>19.0</v>
      </c>
      <c r="I75" s="87">
        <v>3.0</v>
      </c>
      <c r="J75" s="88">
        <v>14.0</v>
      </c>
      <c r="K75" s="89">
        <v>5.9</v>
      </c>
      <c r="L75" s="90">
        <f t="shared" si="2"/>
        <v>5.965202278</v>
      </c>
      <c r="M75" s="91">
        <v>4.5</v>
      </c>
      <c r="N75" s="61">
        <f t="shared" si="3"/>
        <v>1.357142857</v>
      </c>
      <c r="O75" s="62">
        <f t="shared" si="4"/>
        <v>1.841836735</v>
      </c>
      <c r="Q75" s="63">
        <f t="shared" si="5"/>
        <v>34.99489796</v>
      </c>
      <c r="AF75" s="13">
        <f t="shared" si="6"/>
        <v>3</v>
      </c>
      <c r="AG75" s="183">
        <v>44140.0</v>
      </c>
      <c r="AH75" s="97">
        <v>0.1194</v>
      </c>
      <c r="AI75" s="98">
        <v>0.3206</v>
      </c>
      <c r="AJ75" s="99">
        <v>0.56</v>
      </c>
      <c r="AK75" s="100">
        <v>549.0</v>
      </c>
      <c r="AL75" s="101">
        <f t="shared" si="10"/>
        <v>0.7418918919</v>
      </c>
      <c r="AM75" s="100">
        <v>66.0</v>
      </c>
      <c r="AN75" s="100">
        <v>663.0</v>
      </c>
      <c r="AO75" s="102">
        <v>0.0213</v>
      </c>
      <c r="AP75" s="103">
        <v>0.02156707692307692</v>
      </c>
    </row>
    <row r="76" ht="18.75" customHeight="1">
      <c r="A76" s="104">
        <v>73.0</v>
      </c>
      <c r="B76" s="105" t="s">
        <v>189</v>
      </c>
      <c r="C76" s="106">
        <v>2.0</v>
      </c>
      <c r="D76" s="107">
        <v>2.0E-4</v>
      </c>
      <c r="E76" s="108">
        <v>8.0</v>
      </c>
      <c r="F76" s="109">
        <v>175.0</v>
      </c>
      <c r="G76" s="110">
        <v>0.0457</v>
      </c>
      <c r="H76" s="111">
        <v>38.0</v>
      </c>
      <c r="I76" s="112">
        <v>4.0</v>
      </c>
      <c r="J76" s="113">
        <v>19.0</v>
      </c>
      <c r="K76" s="114">
        <v>7.6</v>
      </c>
      <c r="L76" s="115">
        <f t="shared" si="2"/>
        <v>7.595130521</v>
      </c>
      <c r="M76" s="116">
        <v>7.0</v>
      </c>
      <c r="N76" s="61">
        <f t="shared" si="3"/>
        <v>2</v>
      </c>
      <c r="O76" s="62">
        <f t="shared" si="4"/>
        <v>4</v>
      </c>
      <c r="Q76" s="63">
        <f t="shared" si="5"/>
        <v>152</v>
      </c>
      <c r="AF76" s="13">
        <f t="shared" si="6"/>
        <v>1</v>
      </c>
      <c r="AG76" s="183">
        <v>44139.0</v>
      </c>
      <c r="AH76" s="97">
        <v>0.0588</v>
      </c>
      <c r="AI76" s="98">
        <v>0.3365</v>
      </c>
      <c r="AJ76" s="99">
        <v>0.6047</v>
      </c>
      <c r="AK76" s="100">
        <v>740.0</v>
      </c>
      <c r="AL76" s="101">
        <f t="shared" si="10"/>
        <v>0.9308176101</v>
      </c>
      <c r="AM76" s="100">
        <v>44.0</v>
      </c>
      <c r="AN76" s="100">
        <v>749.0</v>
      </c>
      <c r="AO76" s="102">
        <v>0.0172</v>
      </c>
      <c r="AP76" s="103">
        <v>0.023108923076923072</v>
      </c>
    </row>
    <row r="77" ht="18.75" customHeight="1">
      <c r="A77" s="79">
        <v>74.0</v>
      </c>
      <c r="B77" s="80" t="s">
        <v>190</v>
      </c>
      <c r="C77" s="81">
        <v>36.0</v>
      </c>
      <c r="D77" s="82">
        <v>0.0045</v>
      </c>
      <c r="E77" s="83">
        <v>100.0</v>
      </c>
      <c r="F77" s="84">
        <v>1670.0</v>
      </c>
      <c r="G77" s="85">
        <v>0.0599</v>
      </c>
      <c r="H77" s="86">
        <v>52.0</v>
      </c>
      <c r="I77" s="87">
        <v>100.0</v>
      </c>
      <c r="J77" s="88">
        <v>52.0</v>
      </c>
      <c r="K77" s="89">
        <v>6.7</v>
      </c>
      <c r="L77" s="90">
        <f t="shared" si="2"/>
        <v>6.699993719</v>
      </c>
      <c r="M77" s="91">
        <v>7.1</v>
      </c>
      <c r="N77" s="61">
        <f t="shared" si="3"/>
        <v>1</v>
      </c>
      <c r="O77" s="62">
        <f t="shared" si="4"/>
        <v>1</v>
      </c>
      <c r="Q77" s="63">
        <f t="shared" si="5"/>
        <v>52</v>
      </c>
      <c r="AF77" s="13">
        <f t="shared" si="6"/>
        <v>2</v>
      </c>
      <c r="AG77" s="183">
        <v>44138.0</v>
      </c>
      <c r="AH77" s="97">
        <v>0.1069</v>
      </c>
      <c r="AI77" s="98">
        <v>0.2818</v>
      </c>
      <c r="AJ77" s="99">
        <v>0.6113</v>
      </c>
      <c r="AK77" s="100">
        <v>795.0</v>
      </c>
      <c r="AL77" s="101">
        <f t="shared" si="10"/>
        <v>1.70235546</v>
      </c>
      <c r="AM77" s="100">
        <v>85.0</v>
      </c>
      <c r="AN77" s="100">
        <v>898.0</v>
      </c>
      <c r="AO77" s="102">
        <v>0.0203</v>
      </c>
      <c r="AP77" s="103">
        <v>0.022974153846153842</v>
      </c>
    </row>
    <row r="78" ht="18.75" customHeight="1">
      <c r="A78" s="104">
        <v>75.0</v>
      </c>
      <c r="B78" s="105" t="s">
        <v>191</v>
      </c>
      <c r="C78" s="106">
        <v>7.0</v>
      </c>
      <c r="D78" s="107">
        <v>9.0E-4</v>
      </c>
      <c r="E78" s="108">
        <v>28.0</v>
      </c>
      <c r="F78" s="109">
        <v>404.0</v>
      </c>
      <c r="G78" s="110">
        <v>0.0693</v>
      </c>
      <c r="H78" s="111">
        <v>41.0</v>
      </c>
      <c r="I78" s="112">
        <v>21.0</v>
      </c>
      <c r="J78" s="113">
        <v>31.0</v>
      </c>
      <c r="K78" s="114">
        <v>7.2</v>
      </c>
      <c r="L78" s="115">
        <f t="shared" si="2"/>
        <v>7.138991791</v>
      </c>
      <c r="M78" s="116">
        <v>6.5</v>
      </c>
      <c r="N78" s="61">
        <f t="shared" si="3"/>
        <v>1.322580645</v>
      </c>
      <c r="O78" s="62">
        <f t="shared" si="4"/>
        <v>1.749219563</v>
      </c>
      <c r="Q78" s="63">
        <f t="shared" si="5"/>
        <v>71.71800208</v>
      </c>
      <c r="AF78" s="13">
        <f t="shared" si="6"/>
        <v>2</v>
      </c>
      <c r="AG78" s="183">
        <v>44137.0</v>
      </c>
      <c r="AH78" s="97">
        <v>0.0637</v>
      </c>
      <c r="AI78" s="98">
        <v>0.2869</v>
      </c>
      <c r="AJ78" s="99">
        <v>0.6494</v>
      </c>
      <c r="AK78" s="100">
        <v>467.0</v>
      </c>
      <c r="AL78" s="101">
        <f t="shared" si="10"/>
        <v>0.6970149254</v>
      </c>
      <c r="AM78" s="100">
        <v>30.0</v>
      </c>
      <c r="AN78" s="100">
        <v>890.0</v>
      </c>
      <c r="AO78" s="102">
        <v>0.0186</v>
      </c>
      <c r="AP78" s="103">
        <v>0.022767692307692308</v>
      </c>
    </row>
    <row r="79" ht="18.75" customHeight="1">
      <c r="A79" s="79">
        <v>76.0</v>
      </c>
      <c r="B79" s="80" t="s">
        <v>192</v>
      </c>
      <c r="C79" s="81">
        <v>0.0</v>
      </c>
      <c r="D79" s="82">
        <v>0.0</v>
      </c>
      <c r="E79" s="83">
        <v>0.0</v>
      </c>
      <c r="F79" s="84">
        <v>0.0</v>
      </c>
      <c r="G79" s="85">
        <v>0.0</v>
      </c>
      <c r="H79" s="86">
        <v>0.0</v>
      </c>
      <c r="I79" s="87">
        <v>0.0</v>
      </c>
      <c r="J79" s="88">
        <v>0.0</v>
      </c>
      <c r="K79" s="89">
        <v>0.0</v>
      </c>
      <c r="L79" s="90" t="str">
        <f t="shared" si="2"/>
        <v>0</v>
      </c>
      <c r="M79" s="91">
        <v>0.0</v>
      </c>
      <c r="N79" s="61">
        <f t="shared" si="3"/>
        <v>0</v>
      </c>
      <c r="O79" s="62">
        <f t="shared" si="4"/>
        <v>0</v>
      </c>
      <c r="Q79" s="63">
        <f t="shared" si="5"/>
        <v>0</v>
      </c>
      <c r="AF79" s="13">
        <f t="shared" si="6"/>
        <v>4</v>
      </c>
      <c r="AG79" s="96" t="s">
        <v>193</v>
      </c>
      <c r="AH79" s="97">
        <v>0.12079999999999999</v>
      </c>
      <c r="AI79" s="98">
        <v>0.3328</v>
      </c>
      <c r="AJ79" s="99">
        <v>0.5464</v>
      </c>
      <c r="AK79" s="100">
        <v>670.0</v>
      </c>
      <c r="AL79" s="101">
        <f t="shared" si="10"/>
        <v>1.046875</v>
      </c>
      <c r="AM79" s="100">
        <v>81.0</v>
      </c>
      <c r="AN79" s="100">
        <v>960.0</v>
      </c>
      <c r="AO79" s="102">
        <v>0.0198</v>
      </c>
      <c r="AP79" s="103">
        <v>0.023167692307692313</v>
      </c>
    </row>
    <row r="80" ht="18.75" customHeight="1">
      <c r="A80" s="104">
        <v>77.0</v>
      </c>
      <c r="B80" s="105" t="s">
        <v>194</v>
      </c>
      <c r="C80" s="106">
        <v>5.0</v>
      </c>
      <c r="D80" s="107">
        <v>6.0E-4</v>
      </c>
      <c r="E80" s="108">
        <v>20.0</v>
      </c>
      <c r="F80" s="109">
        <v>694.0</v>
      </c>
      <c r="G80" s="110">
        <v>0.0288</v>
      </c>
      <c r="H80" s="111">
        <v>14.0</v>
      </c>
      <c r="I80" s="112">
        <v>23.0</v>
      </c>
      <c r="J80" s="113">
        <v>16.0</v>
      </c>
      <c r="K80" s="114">
        <v>4.7</v>
      </c>
      <c r="L80" s="115">
        <f t="shared" si="2"/>
        <v>4.731994544</v>
      </c>
      <c r="M80" s="116">
        <v>4.7</v>
      </c>
      <c r="N80" s="61">
        <f t="shared" si="3"/>
        <v>0.875</v>
      </c>
      <c r="O80" s="62">
        <f t="shared" si="4"/>
        <v>0.765625</v>
      </c>
      <c r="Q80" s="63">
        <f t="shared" si="5"/>
        <v>10.71875</v>
      </c>
      <c r="AF80" s="13">
        <f t="shared" si="6"/>
        <v>3</v>
      </c>
      <c r="AG80" s="183">
        <v>44135.0</v>
      </c>
      <c r="AH80" s="97">
        <v>0.0778</v>
      </c>
      <c r="AI80" s="98">
        <v>0.2609</v>
      </c>
      <c r="AJ80" s="99">
        <v>0.6613</v>
      </c>
      <c r="AK80" s="100">
        <v>640.0</v>
      </c>
      <c r="AL80" s="101">
        <f t="shared" si="10"/>
        <v>1.167883212</v>
      </c>
      <c r="AM80" s="100">
        <v>50.0</v>
      </c>
      <c r="AN80" s="100">
        <v>1126.0</v>
      </c>
      <c r="AO80" s="102">
        <v>0.0273</v>
      </c>
      <c r="AP80" s="103">
        <v>0.02545569230769234</v>
      </c>
    </row>
    <row r="81" ht="18.75" customHeight="1">
      <c r="A81" s="79">
        <v>78.0</v>
      </c>
      <c r="B81" s="80" t="s">
        <v>195</v>
      </c>
      <c r="C81" s="81">
        <v>7.0</v>
      </c>
      <c r="D81" s="82">
        <v>9.0E-4</v>
      </c>
      <c r="E81" s="83">
        <v>42.0</v>
      </c>
      <c r="F81" s="84">
        <v>301.0</v>
      </c>
      <c r="G81" s="85">
        <v>0.1395</v>
      </c>
      <c r="H81" s="86">
        <v>39.0</v>
      </c>
      <c r="I81" s="87">
        <v>34.0</v>
      </c>
      <c r="J81" s="88">
        <v>32.0</v>
      </c>
      <c r="K81" s="89">
        <v>7.8</v>
      </c>
      <c r="L81" s="90">
        <f t="shared" si="2"/>
        <v>7.802963133</v>
      </c>
      <c r="M81" s="91">
        <v>7.5</v>
      </c>
      <c r="N81" s="61">
        <f t="shared" si="3"/>
        <v>1.21875</v>
      </c>
      <c r="O81" s="62">
        <f t="shared" si="4"/>
        <v>1.485351563</v>
      </c>
      <c r="Q81" s="63">
        <f t="shared" si="5"/>
        <v>57.92871094</v>
      </c>
      <c r="AF81" s="13">
        <f t="shared" si="6"/>
        <v>1</v>
      </c>
      <c r="AG81" s="183">
        <v>44134.0</v>
      </c>
      <c r="AH81" s="97">
        <v>0.1457</v>
      </c>
      <c r="AI81" s="98">
        <v>0.2044</v>
      </c>
      <c r="AJ81" s="99">
        <v>0.6499</v>
      </c>
      <c r="AK81" s="100">
        <v>548.0</v>
      </c>
      <c r="AL81" s="101">
        <f t="shared" si="10"/>
        <v>0.9803220036</v>
      </c>
      <c r="AM81" s="100">
        <v>80.0</v>
      </c>
      <c r="AN81" s="100">
        <v>1311.0</v>
      </c>
      <c r="AO81" s="102">
        <v>0.025</v>
      </c>
      <c r="AP81" s="103">
        <v>0.023186769230769236</v>
      </c>
    </row>
    <row r="82" ht="18.75" customHeight="1">
      <c r="A82" s="104">
        <v>79.0</v>
      </c>
      <c r="B82" s="105" t="s">
        <v>196</v>
      </c>
      <c r="C82" s="106">
        <v>5.0</v>
      </c>
      <c r="D82" s="107">
        <v>6.0E-4</v>
      </c>
      <c r="E82" s="108">
        <v>40.0</v>
      </c>
      <c r="F82" s="109">
        <v>272.0</v>
      </c>
      <c r="G82" s="110">
        <v>0.1471</v>
      </c>
      <c r="H82" s="111">
        <v>51.0</v>
      </c>
      <c r="I82" s="112">
        <v>29.0</v>
      </c>
      <c r="J82" s="113">
        <v>37.0</v>
      </c>
      <c r="K82" s="114">
        <v>8.4</v>
      </c>
      <c r="L82" s="115">
        <f t="shared" si="2"/>
        <v>8.412391073</v>
      </c>
      <c r="M82" s="116">
        <v>7.8</v>
      </c>
      <c r="N82" s="61">
        <f t="shared" si="3"/>
        <v>1.378378378</v>
      </c>
      <c r="O82" s="62">
        <f t="shared" si="4"/>
        <v>1.899926954</v>
      </c>
      <c r="Q82" s="63">
        <f t="shared" si="5"/>
        <v>96.89627465</v>
      </c>
      <c r="AF82" s="13">
        <f t="shared" si="6"/>
        <v>1</v>
      </c>
      <c r="AG82" s="183">
        <v>44133.0</v>
      </c>
      <c r="AH82" s="97">
        <v>0.0793</v>
      </c>
      <c r="AI82" s="98">
        <v>0.2147</v>
      </c>
      <c r="AJ82" s="99">
        <v>0.706</v>
      </c>
      <c r="AK82" s="100">
        <v>559.0</v>
      </c>
      <c r="AL82" s="101">
        <f t="shared" si="10"/>
        <v>0.7067003793</v>
      </c>
      <c r="AM82" s="100">
        <v>44.0</v>
      </c>
      <c r="AN82" s="100">
        <v>1313.0</v>
      </c>
      <c r="AO82" s="102">
        <v>0.0259</v>
      </c>
      <c r="AP82" s="103">
        <v>0.02362707692307691</v>
      </c>
    </row>
    <row r="83" ht="18.75" customHeight="1">
      <c r="A83" s="79">
        <v>80.0</v>
      </c>
      <c r="B83" s="80" t="s">
        <v>197</v>
      </c>
      <c r="C83" s="81">
        <v>-2.0</v>
      </c>
      <c r="D83" s="82">
        <v>-2.0E-4</v>
      </c>
      <c r="E83" s="83">
        <v>29.0</v>
      </c>
      <c r="F83" s="84">
        <v>223.0</v>
      </c>
      <c r="G83" s="85">
        <v>0.13</v>
      </c>
      <c r="H83" s="86">
        <v>34.0</v>
      </c>
      <c r="I83" s="87">
        <v>26.0</v>
      </c>
      <c r="J83" s="88">
        <v>31.0</v>
      </c>
      <c r="K83" s="89">
        <v>7.4</v>
      </c>
      <c r="L83" s="90">
        <f t="shared" si="2"/>
        <v>7.336107165</v>
      </c>
      <c r="M83" s="91">
        <v>7.1</v>
      </c>
      <c r="N83" s="61">
        <f t="shared" si="3"/>
        <v>1.096774194</v>
      </c>
      <c r="O83" s="62">
        <f t="shared" si="4"/>
        <v>1.202913632</v>
      </c>
      <c r="Q83" s="63">
        <f t="shared" si="5"/>
        <v>40.89906348</v>
      </c>
      <c r="AF83" s="13">
        <f t="shared" si="6"/>
        <v>2</v>
      </c>
      <c r="AG83" s="183">
        <v>44132.0</v>
      </c>
      <c r="AH83" s="97">
        <v>0.1056</v>
      </c>
      <c r="AI83" s="98">
        <v>0.2528</v>
      </c>
      <c r="AJ83" s="99">
        <v>0.6416</v>
      </c>
      <c r="AK83" s="100">
        <v>791.0</v>
      </c>
      <c r="AL83" s="101">
        <f t="shared" si="10"/>
        <v>0.9634591961</v>
      </c>
      <c r="AM83" s="100">
        <v>84.0</v>
      </c>
      <c r="AN83" s="100">
        <v>1569.0</v>
      </c>
      <c r="AO83" s="102">
        <v>0.0248</v>
      </c>
      <c r="AP83" s="103">
        <v>0.023497230769230777</v>
      </c>
    </row>
    <row r="84" ht="18.75" customHeight="1">
      <c r="A84" s="104">
        <v>81.0</v>
      </c>
      <c r="B84" s="105" t="s">
        <v>198</v>
      </c>
      <c r="C84" s="106">
        <v>1.0</v>
      </c>
      <c r="D84" s="107">
        <v>1.0E-4</v>
      </c>
      <c r="E84" s="108">
        <v>24.0</v>
      </c>
      <c r="F84" s="109">
        <v>411.0</v>
      </c>
      <c r="G84" s="110">
        <v>0.0584</v>
      </c>
      <c r="H84" s="111">
        <v>89.0</v>
      </c>
      <c r="I84" s="112">
        <v>21.0</v>
      </c>
      <c r="J84" s="113">
        <v>78.0</v>
      </c>
      <c r="K84" s="114">
        <v>7.5</v>
      </c>
      <c r="L84" s="115">
        <f t="shared" si="2"/>
        <v>7.482491456</v>
      </c>
      <c r="M84" s="116">
        <v>7.1</v>
      </c>
      <c r="N84" s="61">
        <f t="shared" si="3"/>
        <v>1.141025641</v>
      </c>
      <c r="O84" s="62">
        <f t="shared" si="4"/>
        <v>1.301939513</v>
      </c>
      <c r="Q84" s="63">
        <f t="shared" si="5"/>
        <v>115.8726167</v>
      </c>
      <c r="AF84" s="13">
        <f t="shared" si="6"/>
        <v>2</v>
      </c>
      <c r="AG84" s="183">
        <v>44131.0</v>
      </c>
      <c r="AH84" s="97">
        <v>0.1352</v>
      </c>
      <c r="AI84" s="98">
        <v>0.229</v>
      </c>
      <c r="AJ84" s="99">
        <v>0.6358</v>
      </c>
      <c r="AK84" s="100">
        <v>821.0</v>
      </c>
      <c r="AL84" s="101">
        <f t="shared" si="10"/>
        <v>0.9546511628</v>
      </c>
      <c r="AM84" s="100">
        <v>111.0</v>
      </c>
      <c r="AN84" s="100">
        <v>1970.0</v>
      </c>
      <c r="AO84" s="102">
        <v>0.0301</v>
      </c>
      <c r="AP84" s="103">
        <v>0.02388953846153844</v>
      </c>
    </row>
    <row r="85" ht="18.75" customHeight="1">
      <c r="A85" s="79">
        <v>82.0</v>
      </c>
      <c r="B85" s="80" t="s">
        <v>199</v>
      </c>
      <c r="C85" s="81">
        <v>0.0</v>
      </c>
      <c r="D85" s="82">
        <v>0.0</v>
      </c>
      <c r="E85" s="83">
        <v>0.0</v>
      </c>
      <c r="F85" s="84">
        <v>0.0</v>
      </c>
      <c r="G85" s="85">
        <v>0.0</v>
      </c>
      <c r="H85" s="86">
        <v>0.0</v>
      </c>
      <c r="I85" s="87">
        <v>20.0</v>
      </c>
      <c r="J85" s="88">
        <v>27.0</v>
      </c>
      <c r="K85" s="89">
        <v>0.0</v>
      </c>
      <c r="L85" s="90" t="str">
        <f t="shared" si="2"/>
        <v>0</v>
      </c>
      <c r="M85" s="91">
        <v>0.0</v>
      </c>
      <c r="N85" s="61">
        <f t="shared" si="3"/>
        <v>0</v>
      </c>
      <c r="O85" s="62">
        <f t="shared" si="4"/>
        <v>0</v>
      </c>
      <c r="Q85" s="63">
        <f t="shared" si="5"/>
        <v>0</v>
      </c>
      <c r="AF85" s="13">
        <f t="shared" si="6"/>
        <v>4</v>
      </c>
      <c r="AG85" s="183">
        <v>44130.0</v>
      </c>
      <c r="AH85" s="97">
        <v>0.1521</v>
      </c>
      <c r="AI85" s="98">
        <v>0.1826</v>
      </c>
      <c r="AJ85" s="99">
        <v>0.6653</v>
      </c>
      <c r="AK85" s="100">
        <v>860.0</v>
      </c>
      <c r="AL85" s="101">
        <f t="shared" si="10"/>
        <v>1.716566866</v>
      </c>
      <c r="AM85" s="100">
        <v>131.0</v>
      </c>
      <c r="AN85" s="100">
        <v>1995.0</v>
      </c>
      <c r="AO85" s="102">
        <v>0.0296</v>
      </c>
      <c r="AP85" s="103">
        <v>0.02531384615384616</v>
      </c>
    </row>
    <row r="86" ht="18.75" customHeight="1">
      <c r="A86" s="104">
        <v>83.0</v>
      </c>
      <c r="B86" s="105" t="s">
        <v>200</v>
      </c>
      <c r="C86" s="106">
        <v>10.0</v>
      </c>
      <c r="D86" s="107">
        <v>0.0012</v>
      </c>
      <c r="E86" s="108">
        <v>21.0</v>
      </c>
      <c r="F86" s="109">
        <v>263.0</v>
      </c>
      <c r="G86" s="110">
        <v>0.0798</v>
      </c>
      <c r="H86" s="111">
        <v>41.0</v>
      </c>
      <c r="I86" s="112">
        <v>20.0</v>
      </c>
      <c r="J86" s="113">
        <v>39.0</v>
      </c>
      <c r="K86" s="114">
        <v>6.8</v>
      </c>
      <c r="L86" s="115">
        <f t="shared" si="2"/>
        <v>6.811092908</v>
      </c>
      <c r="M86" s="116">
        <v>6.4</v>
      </c>
      <c r="N86" s="61">
        <f t="shared" si="3"/>
        <v>1.051282051</v>
      </c>
      <c r="O86" s="62">
        <f t="shared" si="4"/>
        <v>1.105193951</v>
      </c>
      <c r="Q86" s="63">
        <f t="shared" si="5"/>
        <v>45.31295201</v>
      </c>
      <c r="AF86" s="13">
        <f t="shared" si="6"/>
        <v>2</v>
      </c>
      <c r="AG86" s="183">
        <v>44129.0</v>
      </c>
      <c r="AH86" s="97">
        <v>0.1738</v>
      </c>
      <c r="AI86" s="98">
        <v>0.3154</v>
      </c>
      <c r="AJ86" s="99">
        <v>0.5108</v>
      </c>
      <c r="AK86" s="100">
        <v>501.0</v>
      </c>
      <c r="AL86" s="101">
        <f t="shared" si="10"/>
        <v>0.7378497791</v>
      </c>
      <c r="AM86" s="100">
        <v>87.0</v>
      </c>
      <c r="AN86" s="100">
        <v>2154.0</v>
      </c>
      <c r="AO86" s="102">
        <v>0.0409</v>
      </c>
      <c r="AP86" s="103">
        <v>0.028360615384615383</v>
      </c>
    </row>
    <row r="87" ht="18.75" customHeight="1">
      <c r="A87" s="79">
        <v>84.0</v>
      </c>
      <c r="B87" s="80" t="s">
        <v>87</v>
      </c>
      <c r="C87" s="81">
        <v>99.0</v>
      </c>
      <c r="D87" s="82">
        <v>0.0123</v>
      </c>
      <c r="E87" s="83">
        <v>415.0</v>
      </c>
      <c r="F87" s="84">
        <v>6926.0</v>
      </c>
      <c r="G87" s="85">
        <v>0.0599</v>
      </c>
      <c r="H87" s="86">
        <v>32.0</v>
      </c>
      <c r="I87" s="87">
        <v>440.0</v>
      </c>
      <c r="J87" s="88">
        <v>34.0</v>
      </c>
      <c r="K87" s="89">
        <v>6.1</v>
      </c>
      <c r="L87" s="90">
        <f t="shared" si="2"/>
        <v>6.093236659</v>
      </c>
      <c r="M87" s="91">
        <v>6.2</v>
      </c>
      <c r="N87" s="61">
        <f t="shared" si="3"/>
        <v>0.9411764706</v>
      </c>
      <c r="O87" s="62">
        <f t="shared" si="4"/>
        <v>0.8858131488</v>
      </c>
      <c r="Q87" s="63">
        <f t="shared" si="5"/>
        <v>28.34602076</v>
      </c>
      <c r="AF87" s="13">
        <f t="shared" si="6"/>
        <v>2</v>
      </c>
      <c r="AG87" s="183">
        <v>44128.0</v>
      </c>
      <c r="AH87" s="97">
        <v>0.1275</v>
      </c>
      <c r="AI87" s="98">
        <v>0.1885</v>
      </c>
      <c r="AJ87" s="99">
        <v>0.684</v>
      </c>
      <c r="AK87" s="100">
        <v>679.0</v>
      </c>
      <c r="AL87" s="101">
        <f t="shared" si="10"/>
        <v>1.648058252</v>
      </c>
      <c r="AM87" s="100">
        <v>87.0</v>
      </c>
      <c r="AN87" s="100">
        <v>2890.0</v>
      </c>
      <c r="AO87" s="102">
        <v>0.0458</v>
      </c>
      <c r="AP87" s="103">
        <v>0.028816000000000022</v>
      </c>
    </row>
    <row r="88" ht="18.75" customHeight="1">
      <c r="A88" s="104">
        <v>85.0</v>
      </c>
      <c r="B88" s="105" t="s">
        <v>201</v>
      </c>
      <c r="C88" s="106">
        <v>29.0</v>
      </c>
      <c r="D88" s="107">
        <v>0.0036</v>
      </c>
      <c r="E88" s="108">
        <v>93.0</v>
      </c>
      <c r="F88" s="109">
        <v>780.0</v>
      </c>
      <c r="G88" s="110">
        <v>0.1192</v>
      </c>
      <c r="H88" s="111">
        <v>45.0</v>
      </c>
      <c r="I88" s="112">
        <v>92.0</v>
      </c>
      <c r="J88" s="113">
        <v>44.0</v>
      </c>
      <c r="K88" s="114">
        <v>7.3</v>
      </c>
      <c r="L88" s="115">
        <f t="shared" si="2"/>
        <v>7.341608201</v>
      </c>
      <c r="M88" s="116">
        <v>6.8</v>
      </c>
      <c r="N88" s="61">
        <f t="shared" si="3"/>
        <v>1.022727273</v>
      </c>
      <c r="O88" s="62">
        <f t="shared" si="4"/>
        <v>1.045971074</v>
      </c>
      <c r="Q88" s="63">
        <f t="shared" si="5"/>
        <v>47.06869835</v>
      </c>
      <c r="AF88" s="13">
        <f t="shared" si="6"/>
        <v>2</v>
      </c>
      <c r="AG88" s="183">
        <v>44127.0</v>
      </c>
      <c r="AH88" s="97">
        <v>0.2241</v>
      </c>
      <c r="AI88" s="98">
        <v>0.182</v>
      </c>
      <c r="AJ88" s="99">
        <v>0.5939000000000001</v>
      </c>
      <c r="AK88" s="100">
        <v>412.0</v>
      </c>
      <c r="AL88" s="101">
        <f t="shared" si="10"/>
        <v>0.4735632184</v>
      </c>
      <c r="AM88" s="100">
        <v>92.0</v>
      </c>
      <c r="AN88" s="100">
        <v>3474.0</v>
      </c>
      <c r="AO88" s="102">
        <v>0.0414</v>
      </c>
      <c r="AP88" s="103">
        <v>0.02645907692307692</v>
      </c>
    </row>
    <row r="89" ht="18.75" customHeight="1">
      <c r="A89" s="79">
        <v>86.0</v>
      </c>
      <c r="B89" s="80" t="s">
        <v>202</v>
      </c>
      <c r="C89" s="81">
        <v>9.0</v>
      </c>
      <c r="D89" s="82">
        <v>0.0011</v>
      </c>
      <c r="E89" s="83">
        <v>40.0</v>
      </c>
      <c r="F89" s="84">
        <v>287.0</v>
      </c>
      <c r="G89" s="85">
        <v>0.1394</v>
      </c>
      <c r="H89" s="86">
        <v>64.0</v>
      </c>
      <c r="I89" s="87">
        <v>41.0</v>
      </c>
      <c r="J89" s="88">
        <v>66.0</v>
      </c>
      <c r="K89" s="89">
        <v>7.9</v>
      </c>
      <c r="L89" s="90">
        <f t="shared" si="2"/>
        <v>7.839839766</v>
      </c>
      <c r="M89" s="91">
        <v>8.1</v>
      </c>
      <c r="N89" s="61">
        <f t="shared" si="3"/>
        <v>0.9696969697</v>
      </c>
      <c r="O89" s="62">
        <f t="shared" si="4"/>
        <v>0.940312213</v>
      </c>
      <c r="Q89" s="63">
        <f t="shared" si="5"/>
        <v>60.17998163</v>
      </c>
      <c r="AF89" s="13">
        <f t="shared" si="6"/>
        <v>1</v>
      </c>
      <c r="AG89" s="183">
        <v>44126.0</v>
      </c>
      <c r="AH89" s="97">
        <v>0.1615</v>
      </c>
      <c r="AI89" s="98">
        <v>0.1816</v>
      </c>
      <c r="AJ89" s="99">
        <v>0.6569</v>
      </c>
      <c r="AK89" s="100">
        <v>870.0</v>
      </c>
      <c r="AL89" s="101">
        <f t="shared" si="10"/>
        <v>0.7692307692</v>
      </c>
      <c r="AM89" s="100">
        <v>140.0</v>
      </c>
      <c r="AN89" s="100">
        <v>3620.0</v>
      </c>
      <c r="AO89" s="102">
        <v>0.0429</v>
      </c>
      <c r="AP89" s="103">
        <v>0.027805846153846157</v>
      </c>
    </row>
    <row r="90" ht="18.75" customHeight="1">
      <c r="A90" s="104">
        <v>87.0</v>
      </c>
      <c r="B90" s="105" t="s">
        <v>203</v>
      </c>
      <c r="C90" s="106">
        <v>1.0</v>
      </c>
      <c r="D90" s="107">
        <v>1.0E-4</v>
      </c>
      <c r="E90" s="108">
        <v>36.0</v>
      </c>
      <c r="F90" s="109">
        <v>283.0</v>
      </c>
      <c r="G90" s="110">
        <v>0.1272</v>
      </c>
      <c r="H90" s="111">
        <v>35.0</v>
      </c>
      <c r="I90" s="112">
        <v>28.0</v>
      </c>
      <c r="J90" s="113">
        <v>27.0</v>
      </c>
      <c r="K90" s="114">
        <v>7.7</v>
      </c>
      <c r="L90" s="115">
        <f t="shared" si="2"/>
        <v>7.664370452</v>
      </c>
      <c r="M90" s="116">
        <v>7.6</v>
      </c>
      <c r="N90" s="61">
        <f t="shared" si="3"/>
        <v>1.296296296</v>
      </c>
      <c r="O90" s="62">
        <f t="shared" si="4"/>
        <v>1.680384088</v>
      </c>
      <c r="Q90" s="63">
        <f t="shared" si="5"/>
        <v>58.81344307</v>
      </c>
      <c r="AF90" s="13">
        <f t="shared" si="6"/>
        <v>1</v>
      </c>
      <c r="AG90" s="183">
        <v>44125.0</v>
      </c>
      <c r="AH90" s="97">
        <v>0.2284</v>
      </c>
      <c r="AI90" s="98">
        <v>0.1618</v>
      </c>
      <c r="AJ90" s="99">
        <v>0.6098000000000001</v>
      </c>
      <c r="AK90" s="100">
        <v>1131.0</v>
      </c>
      <c r="AL90" s="101">
        <f t="shared" si="10"/>
        <v>0.9128329298</v>
      </c>
      <c r="AM90" s="100">
        <v>258.0</v>
      </c>
      <c r="AN90" s="100">
        <v>4522.0</v>
      </c>
      <c r="AO90" s="102">
        <v>0.0497</v>
      </c>
      <c r="AP90" s="103">
        <v>0.028817538461538457</v>
      </c>
    </row>
    <row r="91" ht="18.75" customHeight="1">
      <c r="A91" s="79">
        <v>88.0</v>
      </c>
      <c r="B91" s="80" t="s">
        <v>204</v>
      </c>
      <c r="C91" s="81">
        <v>-3.0</v>
      </c>
      <c r="D91" s="82">
        <v>-4.0E-4</v>
      </c>
      <c r="E91" s="83">
        <v>50.0</v>
      </c>
      <c r="F91" s="84">
        <v>724.0</v>
      </c>
      <c r="G91" s="85">
        <v>0.0691</v>
      </c>
      <c r="H91" s="86">
        <v>33.0</v>
      </c>
      <c r="I91" s="87">
        <v>67.0</v>
      </c>
      <c r="J91" s="88">
        <v>45.0</v>
      </c>
      <c r="K91" s="89">
        <v>5.8</v>
      </c>
      <c r="L91" s="90">
        <f t="shared" si="2"/>
        <v>5.739947705</v>
      </c>
      <c r="M91" s="91">
        <v>6.8</v>
      </c>
      <c r="N91" s="61">
        <f t="shared" si="3"/>
        <v>0.7333333333</v>
      </c>
      <c r="O91" s="62">
        <f t="shared" si="4"/>
        <v>0.5377777778</v>
      </c>
      <c r="Q91" s="63">
        <f t="shared" si="5"/>
        <v>17.74666667</v>
      </c>
      <c r="AF91" s="13">
        <f t="shared" si="6"/>
        <v>3</v>
      </c>
      <c r="AG91" s="183">
        <v>44124.0</v>
      </c>
      <c r="AH91" s="97">
        <v>0.2721</v>
      </c>
      <c r="AI91" s="98">
        <v>0.1421</v>
      </c>
      <c r="AJ91" s="99">
        <v>0.5858</v>
      </c>
      <c r="AK91" s="100">
        <v>1239.0</v>
      </c>
      <c r="AL91" s="101">
        <f t="shared" si="10"/>
        <v>0.734439834</v>
      </c>
      <c r="AM91" s="100">
        <v>337.0</v>
      </c>
      <c r="AN91" s="100">
        <v>5601.0</v>
      </c>
      <c r="AO91" s="102">
        <v>0.0646</v>
      </c>
      <c r="AP91" s="103">
        <v>0.03134923076923078</v>
      </c>
    </row>
    <row r="92" ht="18.75" customHeight="1">
      <c r="A92" s="104">
        <v>89.0</v>
      </c>
      <c r="B92" s="105" t="s">
        <v>205</v>
      </c>
      <c r="C92" s="106">
        <v>3.0</v>
      </c>
      <c r="D92" s="107">
        <v>4.0E-4</v>
      </c>
      <c r="E92" s="108">
        <v>26.0</v>
      </c>
      <c r="F92" s="109">
        <v>261.0</v>
      </c>
      <c r="G92" s="110">
        <v>0.0996</v>
      </c>
      <c r="H92" s="111">
        <v>83.0</v>
      </c>
      <c r="I92" s="112">
        <v>70.0</v>
      </c>
      <c r="J92" s="113">
        <v>223.0</v>
      </c>
      <c r="K92" s="114">
        <v>5.7</v>
      </c>
      <c r="L92" s="115">
        <f t="shared" si="2"/>
        <v>5.68717828</v>
      </c>
      <c r="M92" s="116">
        <v>9.1</v>
      </c>
      <c r="N92" s="61">
        <f t="shared" si="3"/>
        <v>0.3721973094</v>
      </c>
      <c r="O92" s="62">
        <f t="shared" si="4"/>
        <v>0.1385308371</v>
      </c>
      <c r="Q92" s="63">
        <f t="shared" si="5"/>
        <v>11.49805948</v>
      </c>
      <c r="AF92" s="13">
        <f t="shared" si="6"/>
        <v>3</v>
      </c>
      <c r="AG92" s="183">
        <v>44123.0</v>
      </c>
      <c r="AH92" s="97">
        <v>0.3111</v>
      </c>
      <c r="AI92" s="98">
        <v>0.1126</v>
      </c>
      <c r="AJ92" s="99">
        <v>0.5763</v>
      </c>
      <c r="AK92" s="100">
        <v>1687.0</v>
      </c>
      <c r="AL92" s="101">
        <f t="shared" si="10"/>
        <v>5.020833333</v>
      </c>
      <c r="AM92" s="100">
        <v>525.0</v>
      </c>
      <c r="AN92" s="100">
        <v>6239.0</v>
      </c>
      <c r="AO92" s="102">
        <v>0.0741</v>
      </c>
      <c r="AP92" s="103">
        <v>0.03494061538461539</v>
      </c>
    </row>
    <row r="93" ht="18.75" customHeight="1">
      <c r="A93" s="79">
        <v>90.0</v>
      </c>
      <c r="B93" s="80" t="s">
        <v>206</v>
      </c>
      <c r="C93" s="81">
        <v>8.0</v>
      </c>
      <c r="D93" s="82">
        <v>0.001</v>
      </c>
      <c r="E93" s="83">
        <v>77.0</v>
      </c>
      <c r="F93" s="84">
        <v>481.0</v>
      </c>
      <c r="G93" s="85">
        <v>0.1601</v>
      </c>
      <c r="H93" s="86">
        <v>63.0</v>
      </c>
      <c r="I93" s="87">
        <v>48.0</v>
      </c>
      <c r="J93" s="88">
        <v>39.0</v>
      </c>
      <c r="K93" s="89">
        <v>9.1</v>
      </c>
      <c r="L93" s="90">
        <f t="shared" si="2"/>
        <v>9.103530887</v>
      </c>
      <c r="M93" s="91">
        <v>7.7</v>
      </c>
      <c r="N93" s="61">
        <f t="shared" si="3"/>
        <v>1.615384615</v>
      </c>
      <c r="O93" s="62">
        <f t="shared" si="4"/>
        <v>2.609467456</v>
      </c>
      <c r="Q93" s="63">
        <f t="shared" si="5"/>
        <v>164.3964497</v>
      </c>
      <c r="AF93" s="13">
        <f t="shared" si="6"/>
        <v>1</v>
      </c>
      <c r="AG93" s="183">
        <v>44122.0</v>
      </c>
      <c r="AH93" s="97">
        <v>0.1211</v>
      </c>
      <c r="AI93" s="98">
        <v>0.2411</v>
      </c>
      <c r="AJ93" s="99">
        <v>0.6378</v>
      </c>
      <c r="AK93" s="100">
        <v>336.0</v>
      </c>
      <c r="AL93" s="101">
        <f t="shared" si="10"/>
        <v>0.2271805274</v>
      </c>
      <c r="AM93" s="100">
        <v>41.0</v>
      </c>
      <c r="AN93" s="100">
        <v>8340.0</v>
      </c>
      <c r="AO93" s="102">
        <v>0.1192</v>
      </c>
      <c r="AP93" s="103">
        <v>0.03857015384615386</v>
      </c>
    </row>
    <row r="94" ht="18.75" customHeight="1">
      <c r="A94" s="104">
        <v>91.0</v>
      </c>
      <c r="B94" s="105" t="s">
        <v>207</v>
      </c>
      <c r="C94" s="106">
        <v>2.0</v>
      </c>
      <c r="D94" s="107">
        <v>2.0E-4</v>
      </c>
      <c r="E94" s="108">
        <v>49.0</v>
      </c>
      <c r="F94" s="109">
        <v>446.0</v>
      </c>
      <c r="G94" s="110">
        <v>0.1099</v>
      </c>
      <c r="H94" s="111">
        <v>90.0</v>
      </c>
      <c r="I94" s="112">
        <v>46.0</v>
      </c>
      <c r="J94" s="113">
        <v>85.0</v>
      </c>
      <c r="K94" s="114">
        <v>8.0</v>
      </c>
      <c r="L94" s="115">
        <f t="shared" si="2"/>
        <v>7.987876498</v>
      </c>
      <c r="M94" s="116">
        <v>7.8</v>
      </c>
      <c r="N94" s="61">
        <f t="shared" si="3"/>
        <v>1.058823529</v>
      </c>
      <c r="O94" s="62">
        <f t="shared" si="4"/>
        <v>1.121107266</v>
      </c>
      <c r="Q94" s="63">
        <f t="shared" si="5"/>
        <v>100.899654</v>
      </c>
      <c r="AF94" s="13">
        <f t="shared" si="6"/>
        <v>1</v>
      </c>
      <c r="AG94" s="183">
        <v>44121.0</v>
      </c>
      <c r="AH94" s="97">
        <v>0.2235</v>
      </c>
      <c r="AI94" s="98">
        <v>0.1393</v>
      </c>
      <c r="AJ94" s="99">
        <v>0.6372</v>
      </c>
      <c r="AK94" s="100">
        <v>1479.0</v>
      </c>
      <c r="AL94" s="101">
        <f t="shared" si="10"/>
        <v>1.607608696</v>
      </c>
      <c r="AM94" s="100">
        <v>331.0</v>
      </c>
      <c r="AN94" s="100">
        <v>9584.0</v>
      </c>
      <c r="AO94" s="102">
        <v>0.1286</v>
      </c>
      <c r="AP94" s="103">
        <v>0.0434</v>
      </c>
    </row>
    <row r="95" ht="18.75" customHeight="1">
      <c r="A95" s="79">
        <v>92.0</v>
      </c>
      <c r="B95" s="80" t="s">
        <v>208</v>
      </c>
      <c r="C95" s="81">
        <v>0.0</v>
      </c>
      <c r="D95" s="82">
        <v>0.0</v>
      </c>
      <c r="E95" s="83">
        <v>5.0</v>
      </c>
      <c r="F95" s="84">
        <v>147.0</v>
      </c>
      <c r="G95" s="85">
        <v>0.034</v>
      </c>
      <c r="H95" s="86">
        <v>25.0</v>
      </c>
      <c r="I95" s="87">
        <v>0.0</v>
      </c>
      <c r="J95" s="88">
        <v>0.0</v>
      </c>
      <c r="K95" s="89">
        <v>8.8</v>
      </c>
      <c r="L95" s="90">
        <f t="shared" si="2"/>
        <v>8.86275165</v>
      </c>
      <c r="M95" s="91">
        <v>8.5</v>
      </c>
      <c r="N95" s="61">
        <f t="shared" si="3"/>
        <v>5</v>
      </c>
      <c r="O95" s="62">
        <f t="shared" si="4"/>
        <v>25</v>
      </c>
      <c r="Q95" s="63">
        <f t="shared" si="5"/>
        <v>625</v>
      </c>
      <c r="AF95" s="13">
        <f t="shared" si="6"/>
        <v>1</v>
      </c>
      <c r="AG95" s="182" t="s">
        <v>209</v>
      </c>
      <c r="AH95" s="97">
        <v>0.34540000000000004</v>
      </c>
      <c r="AI95" s="98">
        <v>0.1098</v>
      </c>
      <c r="AJ95" s="99">
        <v>0.5448</v>
      </c>
      <c r="AK95" s="100">
        <v>920.0</v>
      </c>
      <c r="AL95" s="101">
        <f t="shared" si="10"/>
        <v>0.5651105651</v>
      </c>
      <c r="AM95" s="100">
        <v>318.0</v>
      </c>
      <c r="AN95" s="100">
        <v>11147.0</v>
      </c>
      <c r="AO95" s="102">
        <v>0.1187</v>
      </c>
      <c r="AP95" s="103">
        <v>0.03999846153846154</v>
      </c>
    </row>
    <row r="96" ht="18.75" customHeight="1">
      <c r="A96" s="104">
        <v>93.0</v>
      </c>
      <c r="B96" s="184" t="s">
        <v>210</v>
      </c>
      <c r="C96" s="106">
        <v>0.0</v>
      </c>
      <c r="D96" s="107">
        <v>0.0</v>
      </c>
      <c r="E96" s="108">
        <v>5.0</v>
      </c>
      <c r="F96" s="109">
        <v>87.0</v>
      </c>
      <c r="G96" s="110">
        <v>0.0575</v>
      </c>
      <c r="H96" s="111">
        <v>21.0</v>
      </c>
      <c r="I96" s="112">
        <v>3.0</v>
      </c>
      <c r="J96" s="113">
        <v>13.0</v>
      </c>
      <c r="K96" s="114">
        <v>6.8</v>
      </c>
      <c r="L96" s="115">
        <f t="shared" si="2"/>
        <v>6.722418598</v>
      </c>
      <c r="M96" s="116">
        <v>5.0</v>
      </c>
      <c r="N96" s="61">
        <f t="shared" si="3"/>
        <v>1.615384615</v>
      </c>
      <c r="O96" s="62">
        <f t="shared" si="4"/>
        <v>2.609467456</v>
      </c>
      <c r="Q96" s="63">
        <f t="shared" si="5"/>
        <v>54.79881657</v>
      </c>
      <c r="AF96" s="13">
        <f t="shared" si="6"/>
        <v>2</v>
      </c>
      <c r="AG96" s="183">
        <v>44119.0</v>
      </c>
      <c r="AH96" s="97">
        <v>0.3883</v>
      </c>
      <c r="AI96" s="98">
        <v>0.0768</v>
      </c>
      <c r="AJ96" s="99">
        <v>0.5349</v>
      </c>
      <c r="AK96" s="100">
        <v>1628.0</v>
      </c>
      <c r="AL96" s="101">
        <f t="shared" si="10"/>
        <v>0.8964757709</v>
      </c>
      <c r="AM96" s="100">
        <v>632.0</v>
      </c>
      <c r="AN96" s="100">
        <v>11928.0</v>
      </c>
      <c r="AO96" s="102">
        <v>0.1196</v>
      </c>
      <c r="AP96" s="103">
        <v>0.03923846153846157</v>
      </c>
    </row>
    <row r="97" ht="18.75" customHeight="1">
      <c r="A97" s="79">
        <v>94.0</v>
      </c>
      <c r="B97" s="80" t="s">
        <v>90</v>
      </c>
      <c r="C97" s="81">
        <v>34.0</v>
      </c>
      <c r="D97" s="82">
        <v>0.0042</v>
      </c>
      <c r="E97" s="83">
        <v>275.0</v>
      </c>
      <c r="F97" s="84">
        <v>1969.0</v>
      </c>
      <c r="G97" s="85">
        <v>0.1397</v>
      </c>
      <c r="H97" s="86">
        <v>145.0</v>
      </c>
      <c r="I97" s="87">
        <v>304.0</v>
      </c>
      <c r="J97" s="88">
        <v>160.0</v>
      </c>
      <c r="K97" s="89">
        <v>8.5</v>
      </c>
      <c r="L97" s="90">
        <f t="shared" si="2"/>
        <v>8.526103597</v>
      </c>
      <c r="M97" s="91">
        <v>8.8</v>
      </c>
      <c r="N97" s="61">
        <f t="shared" si="3"/>
        <v>0.90625</v>
      </c>
      <c r="O97" s="62">
        <f t="shared" si="4"/>
        <v>0.8212890625</v>
      </c>
      <c r="Q97" s="63">
        <f t="shared" si="5"/>
        <v>119.0869141</v>
      </c>
      <c r="AF97" s="13">
        <f t="shared" si="6"/>
        <v>1</v>
      </c>
      <c r="AG97" s="183">
        <v>44118.0</v>
      </c>
      <c r="AH97" s="97">
        <v>0.3116</v>
      </c>
      <c r="AI97" s="98">
        <v>0.0754</v>
      </c>
      <c r="AJ97" s="99">
        <v>0.613</v>
      </c>
      <c r="AK97" s="100">
        <v>1816.0</v>
      </c>
      <c r="AL97" s="101">
        <f t="shared" si="10"/>
        <v>0.7313733387</v>
      </c>
      <c r="AM97" s="100">
        <v>566.0</v>
      </c>
      <c r="AN97" s="100">
        <v>13669.0</v>
      </c>
      <c r="AO97" s="102">
        <v>0.1195</v>
      </c>
      <c r="AP97" s="103">
        <v>0.042833230769230776</v>
      </c>
    </row>
    <row r="98" ht="18.75" customHeight="1">
      <c r="A98" s="104">
        <v>95.0</v>
      </c>
      <c r="B98" s="105" t="s">
        <v>211</v>
      </c>
      <c r="C98" s="106">
        <v>25.0</v>
      </c>
      <c r="D98" s="107">
        <v>0.0031</v>
      </c>
      <c r="E98" s="108">
        <v>120.0</v>
      </c>
      <c r="F98" s="109">
        <v>2412.0</v>
      </c>
      <c r="G98" s="110">
        <v>0.0498</v>
      </c>
      <c r="H98" s="111">
        <v>48.0</v>
      </c>
      <c r="I98" s="112">
        <v>144.0</v>
      </c>
      <c r="J98" s="113">
        <v>57.0</v>
      </c>
      <c r="K98" s="114">
        <v>6.1</v>
      </c>
      <c r="L98" s="115">
        <f t="shared" si="2"/>
        <v>6.150000497</v>
      </c>
      <c r="M98" s="116">
        <v>6.6</v>
      </c>
      <c r="N98" s="61">
        <f t="shared" si="3"/>
        <v>0.8421052632</v>
      </c>
      <c r="O98" s="62">
        <f t="shared" si="4"/>
        <v>0.7091412742</v>
      </c>
      <c r="Q98" s="63">
        <f t="shared" si="5"/>
        <v>34.03878116</v>
      </c>
      <c r="AF98" s="13">
        <f t="shared" si="6"/>
        <v>2</v>
      </c>
      <c r="AG98" s="183">
        <v>44117.0</v>
      </c>
      <c r="AH98" s="97">
        <v>0.4063</v>
      </c>
      <c r="AI98" s="98">
        <v>0.0511</v>
      </c>
      <c r="AJ98" s="99">
        <v>0.5426</v>
      </c>
      <c r="AK98" s="100">
        <v>2483.0</v>
      </c>
      <c r="AL98" s="101">
        <f t="shared" si="10"/>
        <v>0.74609375</v>
      </c>
      <c r="AM98" s="100">
        <v>1009.0</v>
      </c>
      <c r="AN98" s="100">
        <v>15495.0</v>
      </c>
      <c r="AO98" s="102">
        <v>0.124</v>
      </c>
      <c r="AP98" s="103">
        <v>0.044493230769230764</v>
      </c>
    </row>
    <row r="99" ht="18.75" customHeight="1">
      <c r="A99" s="79">
        <v>96.0</v>
      </c>
      <c r="B99" s="80" t="s">
        <v>212</v>
      </c>
      <c r="C99" s="81">
        <v>35.0</v>
      </c>
      <c r="D99" s="82">
        <v>0.0043</v>
      </c>
      <c r="E99" s="83">
        <v>117.0</v>
      </c>
      <c r="F99" s="84">
        <v>2929.0</v>
      </c>
      <c r="G99" s="85">
        <v>0.0399</v>
      </c>
      <c r="H99" s="86">
        <v>21.0</v>
      </c>
      <c r="I99" s="87">
        <v>107.0</v>
      </c>
      <c r="J99" s="88">
        <v>19.0</v>
      </c>
      <c r="K99" s="89">
        <v>5.7</v>
      </c>
      <c r="L99" s="90">
        <f t="shared" si="2"/>
        <v>5.743439355</v>
      </c>
      <c r="M99" s="91">
        <v>5.0</v>
      </c>
      <c r="N99" s="61">
        <f t="shared" si="3"/>
        <v>1.105263158</v>
      </c>
      <c r="O99" s="62">
        <f t="shared" si="4"/>
        <v>1.221606648</v>
      </c>
      <c r="Q99" s="63">
        <f t="shared" si="5"/>
        <v>25.65373961</v>
      </c>
      <c r="AF99" s="13">
        <f t="shared" si="6"/>
        <v>3</v>
      </c>
      <c r="AG99" s="183">
        <v>44116.0</v>
      </c>
      <c r="AH99" s="97">
        <v>0.4939</v>
      </c>
      <c r="AI99" s="98">
        <v>0.0514</v>
      </c>
      <c r="AJ99" s="99">
        <v>0.4547</v>
      </c>
      <c r="AK99" s="100">
        <v>3328.0</v>
      </c>
      <c r="AL99" s="101">
        <f t="shared" si="10"/>
        <v>5.583892617</v>
      </c>
      <c r="AM99" s="100">
        <v>1644.0</v>
      </c>
      <c r="AN99" s="100">
        <v>17348.0</v>
      </c>
      <c r="AO99" s="102">
        <v>0.1655</v>
      </c>
      <c r="AP99" s="103">
        <v>0.054736000000000035</v>
      </c>
    </row>
    <row r="100" ht="18.75" customHeight="1">
      <c r="A100" s="104">
        <v>97.0</v>
      </c>
      <c r="B100" s="105" t="s">
        <v>213</v>
      </c>
      <c r="C100" s="106">
        <v>3.0</v>
      </c>
      <c r="D100" s="107">
        <v>4.0E-4</v>
      </c>
      <c r="E100" s="108">
        <v>62.0</v>
      </c>
      <c r="F100" s="109">
        <v>1550.0</v>
      </c>
      <c r="G100" s="110">
        <v>0.04</v>
      </c>
      <c r="H100" s="111">
        <v>25.0</v>
      </c>
      <c r="I100" s="112">
        <v>63.0</v>
      </c>
      <c r="J100" s="113">
        <v>25.0</v>
      </c>
      <c r="K100" s="114">
        <v>5.7</v>
      </c>
      <c r="L100" s="115">
        <f t="shared" si="2"/>
        <v>5.718875825</v>
      </c>
      <c r="M100" s="116">
        <v>5.2</v>
      </c>
      <c r="N100" s="61">
        <f t="shared" si="3"/>
        <v>1</v>
      </c>
      <c r="O100" s="62">
        <f t="shared" si="4"/>
        <v>1</v>
      </c>
      <c r="Q100" s="63">
        <f t="shared" si="5"/>
        <v>25</v>
      </c>
      <c r="AF100" s="13">
        <f t="shared" si="6"/>
        <v>3</v>
      </c>
      <c r="AG100" s="183">
        <v>44115.0</v>
      </c>
      <c r="AH100" s="97">
        <v>0.1865</v>
      </c>
      <c r="AI100" s="98">
        <v>0.1527</v>
      </c>
      <c r="AJ100" s="99">
        <v>0.6608</v>
      </c>
      <c r="AK100" s="100">
        <v>596.0</v>
      </c>
      <c r="AL100" s="101">
        <f t="shared" si="10"/>
        <v>0.1936322287</v>
      </c>
      <c r="AM100" s="100">
        <v>111.0</v>
      </c>
      <c r="AN100" s="185"/>
      <c r="AO100" s="185"/>
      <c r="AP100" s="185"/>
    </row>
    <row r="101" ht="18.75" customHeight="1">
      <c r="A101" s="79">
        <v>98.0</v>
      </c>
      <c r="B101" s="80" t="s">
        <v>214</v>
      </c>
      <c r="C101" s="81">
        <v>0.0</v>
      </c>
      <c r="D101" s="82">
        <v>0.0</v>
      </c>
      <c r="E101" s="83">
        <v>0.0</v>
      </c>
      <c r="F101" s="84">
        <v>0.0</v>
      </c>
      <c r="G101" s="85">
        <v>0.0</v>
      </c>
      <c r="H101" s="86">
        <v>0.0</v>
      </c>
      <c r="I101" s="87">
        <v>0.0</v>
      </c>
      <c r="J101" s="88">
        <v>0.0</v>
      </c>
      <c r="K101" s="89">
        <v>0.0</v>
      </c>
      <c r="L101" s="90" t="str">
        <f t="shared" si="2"/>
        <v>0</v>
      </c>
      <c r="M101" s="91">
        <v>0.0</v>
      </c>
      <c r="N101" s="61">
        <f t="shared" si="3"/>
        <v>0</v>
      </c>
      <c r="O101" s="62">
        <f t="shared" si="4"/>
        <v>0</v>
      </c>
      <c r="Q101" s="63">
        <f t="shared" si="5"/>
        <v>0</v>
      </c>
      <c r="AF101" s="13">
        <f t="shared" si="6"/>
        <v>4</v>
      </c>
      <c r="AG101" s="183">
        <v>44114.0</v>
      </c>
      <c r="AH101" s="97">
        <v>0.3413</v>
      </c>
      <c r="AI101" s="98">
        <v>0.0708</v>
      </c>
      <c r="AJ101" s="99">
        <v>0.5879000000000001</v>
      </c>
      <c r="AK101" s="100">
        <v>3078.0</v>
      </c>
      <c r="AL101" s="101">
        <f t="shared" si="10"/>
        <v>2.442857143</v>
      </c>
      <c r="AM101" s="100">
        <v>1051.0</v>
      </c>
      <c r="AN101" s="185"/>
      <c r="AO101" s="185"/>
      <c r="AP101" s="185"/>
    </row>
    <row r="102" ht="18.75" customHeight="1">
      <c r="A102" s="104">
        <v>99.0</v>
      </c>
      <c r="B102" s="105" t="s">
        <v>215</v>
      </c>
      <c r="C102" s="106">
        <v>0.0</v>
      </c>
      <c r="D102" s="107">
        <v>0.0</v>
      </c>
      <c r="E102" s="108">
        <v>0.0</v>
      </c>
      <c r="F102" s="109">
        <v>0.0</v>
      </c>
      <c r="G102" s="110">
        <v>0.0</v>
      </c>
      <c r="H102" s="111">
        <v>0.0</v>
      </c>
      <c r="I102" s="112">
        <v>0.0</v>
      </c>
      <c r="J102" s="113">
        <v>0.0</v>
      </c>
      <c r="K102" s="114">
        <v>0.0</v>
      </c>
      <c r="L102" s="115" t="str">
        <f t="shared" si="2"/>
        <v>0</v>
      </c>
      <c r="M102" s="116">
        <v>0.0</v>
      </c>
      <c r="N102" s="61">
        <f t="shared" si="3"/>
        <v>0</v>
      </c>
      <c r="O102" s="62">
        <f t="shared" si="4"/>
        <v>0</v>
      </c>
      <c r="Q102" s="63">
        <f t="shared" si="5"/>
        <v>0</v>
      </c>
      <c r="AF102" s="13">
        <f t="shared" si="6"/>
        <v>4</v>
      </c>
      <c r="AG102" s="96" t="s">
        <v>216</v>
      </c>
      <c r="AH102" s="97">
        <v>0.3981</v>
      </c>
      <c r="AI102" s="98">
        <v>0.0675</v>
      </c>
      <c r="AJ102" s="99">
        <v>0.5344</v>
      </c>
      <c r="AK102" s="100">
        <v>1260.0</v>
      </c>
      <c r="AL102" s="101">
        <f t="shared" si="10"/>
        <v>0.3414634146</v>
      </c>
      <c r="AM102" s="100">
        <v>502.0</v>
      </c>
      <c r="AN102" s="185"/>
      <c r="AO102" s="185"/>
      <c r="AP102" s="185"/>
    </row>
    <row r="103" ht="18.75" customHeight="1">
      <c r="A103" s="79">
        <v>100.0</v>
      </c>
      <c r="B103" s="80" t="s">
        <v>217</v>
      </c>
      <c r="C103" s="81">
        <v>0.0</v>
      </c>
      <c r="D103" s="82">
        <v>0.0</v>
      </c>
      <c r="E103" s="83">
        <v>0.0</v>
      </c>
      <c r="F103" s="84">
        <v>0.0</v>
      </c>
      <c r="G103" s="85">
        <v>0.0</v>
      </c>
      <c r="H103" s="86">
        <v>0.0</v>
      </c>
      <c r="I103" s="87">
        <v>0.0</v>
      </c>
      <c r="J103" s="88">
        <v>0.0</v>
      </c>
      <c r="K103" s="89">
        <v>0.0</v>
      </c>
      <c r="L103" s="90" t="str">
        <f t="shared" si="2"/>
        <v>0</v>
      </c>
      <c r="M103" s="91">
        <v>0.0</v>
      </c>
      <c r="N103" s="61">
        <f t="shared" si="3"/>
        <v>0</v>
      </c>
      <c r="O103" s="62">
        <f t="shared" si="4"/>
        <v>0</v>
      </c>
      <c r="Q103" s="63">
        <f t="shared" si="5"/>
        <v>0</v>
      </c>
      <c r="AF103" s="13">
        <f t="shared" si="6"/>
        <v>4</v>
      </c>
      <c r="AG103" s="183">
        <v>44112.0</v>
      </c>
      <c r="AH103" s="97">
        <v>0.38939999999999997</v>
      </c>
      <c r="AI103" s="98">
        <v>0.0436</v>
      </c>
      <c r="AJ103" s="99">
        <v>0.5670000000000001</v>
      </c>
      <c r="AK103" s="100">
        <v>3690.0</v>
      </c>
      <c r="AL103" s="101">
        <f t="shared" si="10"/>
        <v>0.8657907086</v>
      </c>
      <c r="AM103" s="100">
        <v>1437.0</v>
      </c>
      <c r="AN103" s="185"/>
      <c r="AO103" s="185"/>
      <c r="AP103" s="185"/>
    </row>
    <row r="104" ht="18.75" customHeight="1">
      <c r="A104" s="104">
        <v>101.0</v>
      </c>
      <c r="B104" s="105" t="s">
        <v>218</v>
      </c>
      <c r="C104" s="106">
        <v>0.0</v>
      </c>
      <c r="D104" s="107">
        <v>0.0</v>
      </c>
      <c r="E104" s="108">
        <v>0.0</v>
      </c>
      <c r="F104" s="109">
        <v>0.0</v>
      </c>
      <c r="G104" s="110">
        <v>0.0</v>
      </c>
      <c r="H104" s="111">
        <v>0.0</v>
      </c>
      <c r="I104" s="112">
        <v>0.0</v>
      </c>
      <c r="J104" s="113">
        <v>0.0</v>
      </c>
      <c r="K104" s="114">
        <v>0.0</v>
      </c>
      <c r="L104" s="115" t="str">
        <f t="shared" si="2"/>
        <v>0</v>
      </c>
      <c r="M104" s="116">
        <v>0.0</v>
      </c>
      <c r="N104" s="61">
        <f t="shared" si="3"/>
        <v>0</v>
      </c>
      <c r="O104" s="62">
        <f t="shared" si="4"/>
        <v>0</v>
      </c>
      <c r="Q104" s="63">
        <f t="shared" si="5"/>
        <v>0</v>
      </c>
      <c r="AF104" s="13">
        <f t="shared" si="6"/>
        <v>4</v>
      </c>
      <c r="AG104" s="183">
        <v>44111.0</v>
      </c>
      <c r="AH104" s="97">
        <v>0.4554</v>
      </c>
      <c r="AI104" s="98">
        <v>0.0558</v>
      </c>
      <c r="AJ104" s="99">
        <v>0.48879999999999996</v>
      </c>
      <c r="AK104" s="100">
        <v>4262.0</v>
      </c>
      <c r="AL104" s="101">
        <f t="shared" si="10"/>
        <v>0.9448015961</v>
      </c>
      <c r="AM104" s="100">
        <v>1941.0</v>
      </c>
      <c r="AN104" s="185"/>
      <c r="AO104" s="185"/>
      <c r="AP104" s="185"/>
    </row>
    <row r="105" ht="18.75" customHeight="1">
      <c r="A105" s="79">
        <v>102.0</v>
      </c>
      <c r="B105" s="80" t="s">
        <v>219</v>
      </c>
      <c r="C105" s="81">
        <v>5.0</v>
      </c>
      <c r="D105" s="82">
        <v>6.0E-4</v>
      </c>
      <c r="E105" s="83">
        <v>93.0</v>
      </c>
      <c r="F105" s="84">
        <v>1557.0</v>
      </c>
      <c r="G105" s="85">
        <v>0.0597</v>
      </c>
      <c r="H105" s="86">
        <v>41.0</v>
      </c>
      <c r="I105" s="87">
        <v>99.0</v>
      </c>
      <c r="J105" s="88">
        <v>44.0</v>
      </c>
      <c r="K105" s="89">
        <v>6.3</v>
      </c>
      <c r="L105" s="90">
        <f t="shared" si="2"/>
        <v>6.318586932</v>
      </c>
      <c r="M105" s="91">
        <v>6.8</v>
      </c>
      <c r="N105" s="61">
        <f t="shared" si="3"/>
        <v>0.9318181818</v>
      </c>
      <c r="O105" s="62">
        <f t="shared" si="4"/>
        <v>0.868285124</v>
      </c>
      <c r="Q105" s="63">
        <f t="shared" si="5"/>
        <v>35.59969008</v>
      </c>
      <c r="AF105" s="13">
        <f t="shared" si="6"/>
        <v>2</v>
      </c>
      <c r="AG105" s="183">
        <v>44110.0</v>
      </c>
      <c r="AH105" s="97">
        <v>0.4587</v>
      </c>
      <c r="AI105" s="98">
        <v>0.0523</v>
      </c>
      <c r="AJ105" s="99">
        <v>0.489</v>
      </c>
      <c r="AK105" s="100">
        <v>4511.0</v>
      </c>
      <c r="AL105" s="101">
        <f t="shared" si="10"/>
        <v>0.8556525038</v>
      </c>
      <c r="AM105" s="100">
        <v>2069.0</v>
      </c>
      <c r="AN105" s="185"/>
      <c r="AO105" s="185"/>
      <c r="AP105" s="185"/>
    </row>
    <row r="106" ht="18.75" customHeight="1">
      <c r="A106" s="104">
        <v>103.0</v>
      </c>
      <c r="B106" s="105" t="s">
        <v>220</v>
      </c>
      <c r="C106" s="106">
        <v>4.0</v>
      </c>
      <c r="D106" s="107">
        <v>5.0E-4</v>
      </c>
      <c r="E106" s="108">
        <v>19.0</v>
      </c>
      <c r="F106" s="109">
        <v>217.0</v>
      </c>
      <c r="G106" s="110">
        <v>0.0876</v>
      </c>
      <c r="H106" s="111">
        <v>72.0</v>
      </c>
      <c r="I106" s="112">
        <v>7.0</v>
      </c>
      <c r="J106" s="113">
        <v>27.0</v>
      </c>
      <c r="K106" s="114">
        <v>9.4</v>
      </c>
      <c r="L106" s="115">
        <f t="shared" si="2"/>
        <v>9.333324625</v>
      </c>
      <c r="M106" s="116">
        <v>6.3</v>
      </c>
      <c r="N106" s="61">
        <f t="shared" si="3"/>
        <v>2.666666667</v>
      </c>
      <c r="O106" s="62">
        <f t="shared" si="4"/>
        <v>7.111111111</v>
      </c>
      <c r="Q106" s="63">
        <f t="shared" si="5"/>
        <v>512</v>
      </c>
      <c r="AF106" s="13">
        <f t="shared" si="6"/>
        <v>1</v>
      </c>
      <c r="AG106" s="183">
        <v>44109.0</v>
      </c>
      <c r="AH106" s="97">
        <v>0.5367999999999999</v>
      </c>
      <c r="AI106" s="98">
        <v>0.0368</v>
      </c>
      <c r="AJ106" s="99">
        <v>0.42640000000000006</v>
      </c>
      <c r="AK106" s="100">
        <v>5272.0</v>
      </c>
      <c r="AL106" s="101">
        <f t="shared" si="10"/>
        <v>2.373705538</v>
      </c>
      <c r="AM106" s="100">
        <v>2830.0</v>
      </c>
      <c r="AN106" s="185"/>
      <c r="AO106" s="185"/>
      <c r="AP106" s="185"/>
    </row>
    <row r="107" ht="18.75" customHeight="1">
      <c r="A107" s="79">
        <v>104.0</v>
      </c>
      <c r="B107" s="80" t="s">
        <v>221</v>
      </c>
      <c r="C107" s="81">
        <v>0.0</v>
      </c>
      <c r="D107" s="82">
        <v>0.0</v>
      </c>
      <c r="E107" s="83">
        <v>0.0</v>
      </c>
      <c r="F107" s="84">
        <v>0.0</v>
      </c>
      <c r="G107" s="85">
        <v>0.0</v>
      </c>
      <c r="H107" s="86">
        <v>0.0</v>
      </c>
      <c r="I107" s="87">
        <v>0.0</v>
      </c>
      <c r="J107" s="88">
        <v>0.0</v>
      </c>
      <c r="K107" s="89">
        <v>0.0</v>
      </c>
      <c r="L107" s="90" t="str">
        <f t="shared" si="2"/>
        <v>0</v>
      </c>
      <c r="M107" s="91">
        <v>0.0</v>
      </c>
      <c r="N107" s="61">
        <f t="shared" si="3"/>
        <v>0</v>
      </c>
      <c r="O107" s="62">
        <f t="shared" si="4"/>
        <v>0</v>
      </c>
      <c r="Q107" s="63">
        <f t="shared" si="5"/>
        <v>0</v>
      </c>
      <c r="AF107" s="13">
        <f t="shared" si="6"/>
        <v>4</v>
      </c>
      <c r="AG107" s="183">
        <v>44108.0</v>
      </c>
      <c r="AH107" s="97">
        <v>0.27090000000000003</v>
      </c>
      <c r="AI107" s="98">
        <v>0.1346</v>
      </c>
      <c r="AJ107" s="99">
        <v>0.5945</v>
      </c>
      <c r="AK107" s="100">
        <v>2221.0</v>
      </c>
      <c r="AL107" s="101">
        <f t="shared" si="10"/>
        <v>0.2113024451</v>
      </c>
      <c r="AM107" s="100">
        <v>602.0</v>
      </c>
      <c r="AN107" s="185"/>
      <c r="AO107" s="185"/>
      <c r="AP107" s="185"/>
    </row>
    <row r="108" ht="18.75" customHeight="1">
      <c r="A108" s="104">
        <v>105.0</v>
      </c>
      <c r="B108" s="105" t="s">
        <v>222</v>
      </c>
      <c r="C108" s="106">
        <v>5.0</v>
      </c>
      <c r="D108" s="107">
        <v>6.0E-4</v>
      </c>
      <c r="E108" s="108">
        <v>20.0</v>
      </c>
      <c r="F108" s="109">
        <v>160.0</v>
      </c>
      <c r="G108" s="110">
        <v>0.125</v>
      </c>
      <c r="H108" s="111">
        <v>61.0</v>
      </c>
      <c r="I108" s="112">
        <v>21.0</v>
      </c>
      <c r="J108" s="113">
        <v>64.0</v>
      </c>
      <c r="K108" s="114">
        <v>7.6</v>
      </c>
      <c r="L108" s="115">
        <f t="shared" si="2"/>
        <v>7.577355426</v>
      </c>
      <c r="M108" s="116">
        <v>8.2</v>
      </c>
      <c r="N108" s="61">
        <f t="shared" si="3"/>
        <v>0.953125</v>
      </c>
      <c r="O108" s="62">
        <f t="shared" si="4"/>
        <v>0.9084472656</v>
      </c>
      <c r="Q108" s="63">
        <f t="shared" si="5"/>
        <v>55.4152832</v>
      </c>
      <c r="AF108" s="13">
        <f t="shared" si="6"/>
        <v>1</v>
      </c>
      <c r="AG108" s="186" t="s">
        <v>223</v>
      </c>
      <c r="AH108" s="97">
        <v>0.371</v>
      </c>
      <c r="AI108" s="98">
        <v>0.0589</v>
      </c>
      <c r="AJ108" s="99">
        <v>0.5701</v>
      </c>
      <c r="AK108" s="100">
        <v>10511.0</v>
      </c>
      <c r="AL108" s="101">
        <f t="shared" si="10"/>
        <v>1.474607183</v>
      </c>
      <c r="AM108" s="100"/>
      <c r="AN108" s="185"/>
      <c r="AO108" s="185"/>
      <c r="AP108" s="185"/>
    </row>
    <row r="109" ht="18.75" customHeight="1">
      <c r="A109" s="79">
        <v>106.0</v>
      </c>
      <c r="B109" s="80" t="s">
        <v>224</v>
      </c>
      <c r="C109" s="81">
        <v>7.0</v>
      </c>
      <c r="D109" s="82">
        <v>9.0E-4</v>
      </c>
      <c r="E109" s="83">
        <v>65.0</v>
      </c>
      <c r="F109" s="84">
        <v>1649.0</v>
      </c>
      <c r="G109" s="85">
        <v>0.0394</v>
      </c>
      <c r="H109" s="86">
        <v>33.0</v>
      </c>
      <c r="I109" s="87">
        <v>147.0</v>
      </c>
      <c r="J109" s="88">
        <v>74.0</v>
      </c>
      <c r="K109" s="89">
        <v>4.3</v>
      </c>
      <c r="L109" s="90">
        <f t="shared" si="2"/>
        <v>4.373892498</v>
      </c>
      <c r="M109" s="91">
        <v>6.9</v>
      </c>
      <c r="N109" s="61">
        <f t="shared" si="3"/>
        <v>0.4459459459</v>
      </c>
      <c r="O109" s="62">
        <f t="shared" si="4"/>
        <v>0.1988677867</v>
      </c>
      <c r="Q109" s="63">
        <f t="shared" si="5"/>
        <v>6.562636961</v>
      </c>
      <c r="AF109" s="13">
        <f t="shared" si="6"/>
        <v>4</v>
      </c>
      <c r="AG109" s="183">
        <v>44105.0</v>
      </c>
      <c r="AH109" s="97">
        <v>0.4021</v>
      </c>
      <c r="AI109" s="98">
        <v>0.0547</v>
      </c>
      <c r="AJ109" s="99">
        <v>0.5432</v>
      </c>
      <c r="AK109" s="100">
        <v>7128.0</v>
      </c>
      <c r="AL109" s="101">
        <f t="shared" si="10"/>
        <v>1.543191167</v>
      </c>
      <c r="AM109" s="100"/>
      <c r="AN109" s="185"/>
      <c r="AO109" s="185"/>
      <c r="AP109" s="185"/>
    </row>
    <row r="110" ht="18.75" customHeight="1">
      <c r="A110" s="104">
        <v>107.0</v>
      </c>
      <c r="B110" s="105" t="s">
        <v>225</v>
      </c>
      <c r="C110" s="106">
        <v>16.0</v>
      </c>
      <c r="D110" s="107">
        <v>0.002</v>
      </c>
      <c r="E110" s="108">
        <v>169.0</v>
      </c>
      <c r="F110" s="109">
        <v>890.0</v>
      </c>
      <c r="G110" s="110">
        <v>0.1899</v>
      </c>
      <c r="H110" s="111">
        <v>98.0</v>
      </c>
      <c r="I110" s="112">
        <v>194.0</v>
      </c>
      <c r="J110" s="113">
        <v>113.0</v>
      </c>
      <c r="K110" s="114">
        <v>8.7</v>
      </c>
      <c r="L110" s="115">
        <f t="shared" si="2"/>
        <v>8.673876799</v>
      </c>
      <c r="M110" s="116">
        <v>9.1</v>
      </c>
      <c r="N110" s="61">
        <f t="shared" si="3"/>
        <v>0.8672566372</v>
      </c>
      <c r="O110" s="62">
        <f t="shared" si="4"/>
        <v>0.7521340747</v>
      </c>
      <c r="Q110" s="63">
        <f t="shared" si="5"/>
        <v>73.70913932</v>
      </c>
      <c r="AF110" s="13">
        <f t="shared" si="6"/>
        <v>1</v>
      </c>
      <c r="AG110" s="183">
        <v>44103.0</v>
      </c>
      <c r="AH110" s="97">
        <v>0.4554</v>
      </c>
      <c r="AI110" s="98">
        <v>0.046</v>
      </c>
      <c r="AJ110" s="99">
        <v>0.4986</v>
      </c>
      <c r="AK110" s="100">
        <v>4619.0</v>
      </c>
      <c r="AL110" s="101">
        <f t="shared" si="10"/>
        <v>4.573267327</v>
      </c>
      <c r="AM110" s="100"/>
      <c r="AN110" s="187"/>
      <c r="AO110" s="187"/>
      <c r="AP110" s="187"/>
    </row>
    <row r="111" ht="18.75" customHeight="1">
      <c r="A111" s="79">
        <v>108.0</v>
      </c>
      <c r="B111" s="80" t="s">
        <v>226</v>
      </c>
      <c r="C111" s="81">
        <v>8.0</v>
      </c>
      <c r="D111" s="82">
        <v>0.001</v>
      </c>
      <c r="E111" s="83">
        <v>63.0</v>
      </c>
      <c r="F111" s="84">
        <v>453.0</v>
      </c>
      <c r="G111" s="85">
        <v>0.1391</v>
      </c>
      <c r="H111" s="86">
        <v>60.0</v>
      </c>
      <c r="I111" s="87">
        <v>45.0</v>
      </c>
      <c r="J111" s="88">
        <v>43.0</v>
      </c>
      <c r="K111" s="89">
        <v>8.5</v>
      </c>
      <c r="L111" s="90">
        <f t="shared" si="2"/>
        <v>8.499383455</v>
      </c>
      <c r="M111" s="91">
        <v>7.7</v>
      </c>
      <c r="N111" s="61">
        <f t="shared" si="3"/>
        <v>1.395348837</v>
      </c>
      <c r="O111" s="62">
        <f t="shared" si="4"/>
        <v>1.946998378</v>
      </c>
      <c r="Q111" s="63">
        <f t="shared" si="5"/>
        <v>116.8199027</v>
      </c>
      <c r="AF111" s="13">
        <f t="shared" si="6"/>
        <v>1</v>
      </c>
      <c r="AG111" s="183">
        <v>44102.0</v>
      </c>
      <c r="AH111" s="97">
        <v>0.38470000000000004</v>
      </c>
      <c r="AI111" s="98">
        <v>0.1214</v>
      </c>
      <c r="AJ111" s="99">
        <v>0.49389999999999995</v>
      </c>
      <c r="AK111" s="100">
        <v>1010.0</v>
      </c>
      <c r="AL111" s="100"/>
      <c r="AM111" s="100"/>
      <c r="AN111" s="187"/>
      <c r="AO111" s="187"/>
      <c r="AP111" s="187"/>
    </row>
    <row r="112" ht="18.75" customHeight="1">
      <c r="A112" s="104">
        <v>109.0</v>
      </c>
      <c r="B112" s="105" t="s">
        <v>227</v>
      </c>
      <c r="C112" s="106">
        <v>2.0</v>
      </c>
      <c r="D112" s="107">
        <v>2.0E-4</v>
      </c>
      <c r="E112" s="108">
        <v>40.0</v>
      </c>
      <c r="F112" s="109">
        <v>313.0</v>
      </c>
      <c r="G112" s="110">
        <v>0.1278</v>
      </c>
      <c r="H112" s="111">
        <v>32.0</v>
      </c>
      <c r="I112" s="112">
        <v>38.0</v>
      </c>
      <c r="J112" s="113">
        <v>30.0</v>
      </c>
      <c r="K112" s="114">
        <v>7.2</v>
      </c>
      <c r="L112" s="115">
        <f t="shared" si="2"/>
        <v>7.192312945</v>
      </c>
      <c r="M112" s="116">
        <v>6.9</v>
      </c>
      <c r="N112" s="61">
        <f t="shared" si="3"/>
        <v>1.066666667</v>
      </c>
      <c r="O112" s="62">
        <f t="shared" si="4"/>
        <v>1.137777778</v>
      </c>
      <c r="Q112" s="63">
        <f t="shared" si="5"/>
        <v>36.40888889</v>
      </c>
      <c r="AF112" s="13">
        <f t="shared" si="6"/>
        <v>2</v>
      </c>
      <c r="AH112" s="185"/>
      <c r="AI112" s="185"/>
      <c r="AJ112" s="185"/>
      <c r="AK112" s="100"/>
      <c r="AL112" s="100"/>
      <c r="AM112" s="100"/>
      <c r="AN112" s="185"/>
      <c r="AO112" s="185"/>
      <c r="AP112" s="185"/>
    </row>
    <row r="113" ht="18.75" customHeight="1">
      <c r="A113" s="79">
        <v>110.0</v>
      </c>
      <c r="B113" s="80" t="s">
        <v>228</v>
      </c>
      <c r="C113" s="81">
        <v>27.0</v>
      </c>
      <c r="D113" s="82">
        <v>0.0034</v>
      </c>
      <c r="E113" s="83">
        <v>146.0</v>
      </c>
      <c r="F113" s="84">
        <v>912.0</v>
      </c>
      <c r="G113" s="85">
        <v>0.1601</v>
      </c>
      <c r="H113" s="86">
        <v>137.0</v>
      </c>
      <c r="I113" s="87">
        <v>112.0</v>
      </c>
      <c r="J113" s="88">
        <v>105.0</v>
      </c>
      <c r="K113" s="89">
        <v>9.5</v>
      </c>
      <c r="L113" s="90">
        <f t="shared" si="2"/>
        <v>9.453272077</v>
      </c>
      <c r="M113" s="91">
        <v>9.2</v>
      </c>
      <c r="N113" s="61">
        <f t="shared" si="3"/>
        <v>1.304761905</v>
      </c>
      <c r="O113" s="62">
        <f t="shared" si="4"/>
        <v>1.702403628</v>
      </c>
      <c r="Q113" s="63">
        <f t="shared" si="5"/>
        <v>233.2292971</v>
      </c>
      <c r="AF113" s="13">
        <f t="shared" si="6"/>
        <v>1</v>
      </c>
      <c r="AH113" s="185"/>
      <c r="AI113" s="185"/>
      <c r="AJ113" s="185"/>
      <c r="AK113" s="100"/>
      <c r="AL113" s="100"/>
      <c r="AM113" s="100"/>
      <c r="AN113" s="185"/>
      <c r="AO113" s="185"/>
      <c r="AP113" s="185"/>
    </row>
    <row r="114" ht="18.75" customHeight="1">
      <c r="A114" s="104">
        <v>111.0</v>
      </c>
      <c r="B114" s="105" t="s">
        <v>229</v>
      </c>
      <c r="C114" s="106">
        <v>17.0</v>
      </c>
      <c r="D114" s="107">
        <v>0.0021</v>
      </c>
      <c r="E114" s="108">
        <v>98.0</v>
      </c>
      <c r="F114" s="109">
        <v>1978.0</v>
      </c>
      <c r="G114" s="110">
        <v>0.0495</v>
      </c>
      <c r="H114" s="111">
        <v>27.0</v>
      </c>
      <c r="I114" s="112">
        <v>114.0</v>
      </c>
      <c r="J114" s="113">
        <v>32.0</v>
      </c>
      <c r="K114" s="114">
        <v>5.6</v>
      </c>
      <c r="L114" s="115">
        <f t="shared" si="2"/>
        <v>5.574788792</v>
      </c>
      <c r="M114" s="116">
        <v>6.0</v>
      </c>
      <c r="N114" s="61">
        <f t="shared" si="3"/>
        <v>0.84375</v>
      </c>
      <c r="O114" s="62">
        <f t="shared" si="4"/>
        <v>0.7119140625</v>
      </c>
      <c r="Q114" s="63">
        <f t="shared" si="5"/>
        <v>19.22167969</v>
      </c>
      <c r="AF114" s="13">
        <f t="shared" si="6"/>
        <v>3</v>
      </c>
      <c r="AH114" s="185"/>
      <c r="AI114" s="185"/>
      <c r="AJ114" s="185"/>
      <c r="AK114" s="100"/>
      <c r="AL114" s="100"/>
      <c r="AM114" s="100"/>
      <c r="AN114" s="185"/>
      <c r="AO114" s="185"/>
      <c r="AP114" s="185"/>
    </row>
    <row r="115" ht="18.75" customHeight="1">
      <c r="A115" s="79">
        <v>112.0</v>
      </c>
      <c r="B115" s="80" t="s">
        <v>230</v>
      </c>
      <c r="C115" s="81">
        <v>0.0</v>
      </c>
      <c r="D115" s="82">
        <v>0.0</v>
      </c>
      <c r="E115" s="83">
        <v>0.0</v>
      </c>
      <c r="F115" s="84">
        <v>0.0</v>
      </c>
      <c r="G115" s="85">
        <v>0.0</v>
      </c>
      <c r="H115" s="86">
        <v>0.0</v>
      </c>
      <c r="I115" s="87">
        <v>0.0</v>
      </c>
      <c r="J115" s="88">
        <v>0.0</v>
      </c>
      <c r="K115" s="89">
        <v>0.0</v>
      </c>
      <c r="L115" s="90" t="str">
        <f t="shared" si="2"/>
        <v>0</v>
      </c>
      <c r="M115" s="91">
        <v>0.0</v>
      </c>
      <c r="N115" s="61">
        <f t="shared" si="3"/>
        <v>0</v>
      </c>
      <c r="O115" s="62">
        <f t="shared" si="4"/>
        <v>0</v>
      </c>
      <c r="Q115" s="63">
        <f t="shared" si="5"/>
        <v>0</v>
      </c>
      <c r="AF115" s="13">
        <f t="shared" si="6"/>
        <v>4</v>
      </c>
      <c r="AH115" s="185"/>
      <c r="AI115" s="185"/>
      <c r="AJ115" s="185"/>
      <c r="AK115" s="100"/>
      <c r="AL115" s="100"/>
      <c r="AM115" s="100"/>
      <c r="AN115" s="185"/>
      <c r="AO115" s="185"/>
      <c r="AP115" s="185"/>
    </row>
    <row r="116" ht="18.75" customHeight="1">
      <c r="A116" s="104">
        <v>113.0</v>
      </c>
      <c r="B116" s="105" t="s">
        <v>231</v>
      </c>
      <c r="C116" s="106">
        <v>0.0</v>
      </c>
      <c r="D116" s="107">
        <v>0.0</v>
      </c>
      <c r="E116" s="108">
        <v>0.0</v>
      </c>
      <c r="F116" s="109">
        <v>0.0</v>
      </c>
      <c r="G116" s="110">
        <v>0.0</v>
      </c>
      <c r="H116" s="111">
        <v>0.0</v>
      </c>
      <c r="I116" s="112">
        <v>0.0</v>
      </c>
      <c r="J116" s="113">
        <v>0.0</v>
      </c>
      <c r="K116" s="114">
        <v>0.0</v>
      </c>
      <c r="L116" s="115" t="str">
        <f t="shared" si="2"/>
        <v>0</v>
      </c>
      <c r="M116" s="116">
        <v>0.0</v>
      </c>
      <c r="N116" s="61">
        <f t="shared" si="3"/>
        <v>0</v>
      </c>
      <c r="O116" s="62">
        <f t="shared" si="4"/>
        <v>0</v>
      </c>
      <c r="Q116" s="63">
        <f t="shared" si="5"/>
        <v>0</v>
      </c>
      <c r="AF116" s="13">
        <f t="shared" si="6"/>
        <v>4</v>
      </c>
      <c r="AH116" s="185"/>
      <c r="AI116" s="185"/>
      <c r="AJ116" s="185"/>
      <c r="AK116" s="100"/>
      <c r="AL116" s="100"/>
      <c r="AM116" s="100"/>
      <c r="AN116" s="185"/>
      <c r="AO116" s="185"/>
      <c r="AP116" s="185"/>
    </row>
    <row r="117" ht="18.75" customHeight="1">
      <c r="A117" s="79">
        <v>114.0</v>
      </c>
      <c r="B117" s="80" t="s">
        <v>232</v>
      </c>
      <c r="C117" s="81">
        <v>0.0</v>
      </c>
      <c r="D117" s="82">
        <v>0.0</v>
      </c>
      <c r="E117" s="83">
        <v>0.0</v>
      </c>
      <c r="F117" s="84">
        <v>0.0</v>
      </c>
      <c r="G117" s="85">
        <v>0.0</v>
      </c>
      <c r="H117" s="86">
        <v>0.0</v>
      </c>
      <c r="I117" s="87">
        <v>0.0</v>
      </c>
      <c r="J117" s="88">
        <v>0.0</v>
      </c>
      <c r="K117" s="89">
        <v>0.0</v>
      </c>
      <c r="L117" s="90" t="str">
        <f t="shared" si="2"/>
        <v>0</v>
      </c>
      <c r="M117" s="91">
        <v>0.0</v>
      </c>
      <c r="N117" s="61">
        <f t="shared" si="3"/>
        <v>0</v>
      </c>
      <c r="O117" s="62">
        <f t="shared" si="4"/>
        <v>0</v>
      </c>
      <c r="Q117" s="63">
        <f t="shared" si="5"/>
        <v>0</v>
      </c>
      <c r="AF117" s="13">
        <f t="shared" si="6"/>
        <v>4</v>
      </c>
      <c r="AH117" s="185"/>
      <c r="AI117" s="185"/>
      <c r="AJ117" s="185"/>
      <c r="AK117" s="100"/>
      <c r="AL117" s="100"/>
      <c r="AM117" s="100"/>
      <c r="AN117" s="185"/>
      <c r="AO117" s="185"/>
      <c r="AP117" s="185"/>
    </row>
    <row r="118" ht="18.75" customHeight="1">
      <c r="A118" s="104">
        <v>115.0</v>
      </c>
      <c r="B118" s="105" t="s">
        <v>233</v>
      </c>
      <c r="C118" s="106">
        <v>0.0</v>
      </c>
      <c r="D118" s="107">
        <v>0.0</v>
      </c>
      <c r="E118" s="108">
        <v>0.0</v>
      </c>
      <c r="F118" s="109">
        <v>0.0</v>
      </c>
      <c r="G118" s="110">
        <v>0.0</v>
      </c>
      <c r="H118" s="111">
        <v>0.0</v>
      </c>
      <c r="I118" s="112">
        <v>0.0</v>
      </c>
      <c r="J118" s="113">
        <v>0.0</v>
      </c>
      <c r="K118" s="114">
        <v>0.0</v>
      </c>
      <c r="L118" s="115" t="str">
        <f t="shared" si="2"/>
        <v>0</v>
      </c>
      <c r="M118" s="116">
        <v>0.0</v>
      </c>
      <c r="N118" s="61">
        <f t="shared" si="3"/>
        <v>0</v>
      </c>
      <c r="O118" s="62">
        <f t="shared" si="4"/>
        <v>0</v>
      </c>
      <c r="Q118" s="63">
        <f t="shared" si="5"/>
        <v>0</v>
      </c>
      <c r="AF118" s="13">
        <f t="shared" si="6"/>
        <v>4</v>
      </c>
      <c r="AH118" s="185"/>
      <c r="AI118" s="185"/>
      <c r="AJ118" s="187"/>
      <c r="AK118" s="188"/>
      <c r="AL118" s="188"/>
      <c r="AM118" s="188"/>
      <c r="AN118" s="185"/>
      <c r="AO118" s="185"/>
      <c r="AP118" s="185"/>
    </row>
    <row r="119" ht="18.75" customHeight="1">
      <c r="A119" s="79">
        <v>116.0</v>
      </c>
      <c r="B119" s="80" t="s">
        <v>234</v>
      </c>
      <c r="C119" s="81">
        <v>29.0</v>
      </c>
      <c r="D119" s="82">
        <v>0.0036</v>
      </c>
      <c r="E119" s="83">
        <v>158.0</v>
      </c>
      <c r="F119" s="84">
        <v>3955.0</v>
      </c>
      <c r="G119" s="85">
        <v>0.0399</v>
      </c>
      <c r="H119" s="86">
        <v>26.0</v>
      </c>
      <c r="I119" s="87">
        <v>136.0</v>
      </c>
      <c r="J119" s="88">
        <v>23.0</v>
      </c>
      <c r="K119" s="89">
        <v>6.1</v>
      </c>
      <c r="L119" s="90">
        <f t="shared" si="2"/>
        <v>6.002051182</v>
      </c>
      <c r="M119" s="91">
        <v>5.2</v>
      </c>
      <c r="N119" s="61">
        <f t="shared" si="3"/>
        <v>1.130434783</v>
      </c>
      <c r="O119" s="62">
        <f t="shared" si="4"/>
        <v>1.277882798</v>
      </c>
      <c r="Q119" s="63">
        <f t="shared" si="5"/>
        <v>33.22495274</v>
      </c>
      <c r="AF119" s="13">
        <f t="shared" si="6"/>
        <v>2</v>
      </c>
      <c r="AH119" s="185"/>
      <c r="AI119" s="185"/>
      <c r="AK119" s="188"/>
      <c r="AL119" s="188"/>
      <c r="AM119" s="188"/>
      <c r="AN119" s="185"/>
      <c r="AO119" s="185"/>
      <c r="AP119" s="185"/>
    </row>
    <row r="120" ht="18.75" customHeight="1">
      <c r="A120" s="104">
        <v>117.0</v>
      </c>
      <c r="B120" s="105" t="s">
        <v>235</v>
      </c>
      <c r="C120" s="106">
        <v>0.0</v>
      </c>
      <c r="D120" s="107">
        <v>0.0</v>
      </c>
      <c r="E120" s="108">
        <v>0.0</v>
      </c>
      <c r="F120" s="109">
        <v>0.0</v>
      </c>
      <c r="G120" s="110">
        <v>0.0</v>
      </c>
      <c r="H120" s="111">
        <v>0.0</v>
      </c>
      <c r="I120" s="112">
        <v>0.0</v>
      </c>
      <c r="J120" s="113">
        <v>0.0</v>
      </c>
      <c r="K120" s="114">
        <v>0.0</v>
      </c>
      <c r="L120" s="115" t="str">
        <f t="shared" si="2"/>
        <v>0</v>
      </c>
      <c r="M120" s="116">
        <v>0.0</v>
      </c>
      <c r="N120" s="61">
        <f t="shared" si="3"/>
        <v>0</v>
      </c>
      <c r="O120" s="62">
        <f t="shared" si="4"/>
        <v>0</v>
      </c>
      <c r="Q120" s="63">
        <f t="shared" si="5"/>
        <v>0</v>
      </c>
      <c r="AF120" s="13">
        <f t="shared" si="6"/>
        <v>4</v>
      </c>
      <c r="AH120" s="185"/>
      <c r="AI120" s="185"/>
      <c r="AJ120" s="185"/>
      <c r="AK120" s="100"/>
      <c r="AL120" s="100"/>
      <c r="AM120" s="100"/>
      <c r="AN120" s="185"/>
      <c r="AO120" s="185"/>
      <c r="AP120" s="185"/>
    </row>
    <row r="121" ht="18.75" customHeight="1">
      <c r="A121" s="79">
        <v>118.0</v>
      </c>
      <c r="B121" s="80" t="s">
        <v>236</v>
      </c>
      <c r="C121" s="81">
        <v>0.0</v>
      </c>
      <c r="D121" s="82">
        <v>0.0</v>
      </c>
      <c r="E121" s="83">
        <v>13.0</v>
      </c>
      <c r="F121" s="84">
        <v>196.0</v>
      </c>
      <c r="G121" s="85">
        <v>0.0663</v>
      </c>
      <c r="H121" s="86">
        <v>64.0</v>
      </c>
      <c r="I121" s="87">
        <v>15.0</v>
      </c>
      <c r="J121" s="88">
        <v>74.0</v>
      </c>
      <c r="K121" s="89">
        <v>6.7</v>
      </c>
      <c r="L121" s="90">
        <f t="shared" si="2"/>
        <v>6.697269064</v>
      </c>
      <c r="M121" s="91">
        <v>8.2</v>
      </c>
      <c r="N121" s="61">
        <f t="shared" si="3"/>
        <v>0.8648648649</v>
      </c>
      <c r="O121" s="62">
        <f t="shared" si="4"/>
        <v>0.7479912345</v>
      </c>
      <c r="Q121" s="63">
        <f t="shared" si="5"/>
        <v>47.87143901</v>
      </c>
      <c r="AF121" s="13">
        <f t="shared" si="6"/>
        <v>2</v>
      </c>
      <c r="AH121" s="185"/>
      <c r="AI121" s="185"/>
      <c r="AJ121" s="185"/>
      <c r="AK121" s="100"/>
      <c r="AL121" s="100"/>
      <c r="AM121" s="100"/>
      <c r="AN121" s="185"/>
      <c r="AO121" s="185"/>
      <c r="AP121" s="185"/>
    </row>
    <row r="122" ht="18.75" customHeight="1">
      <c r="A122" s="104">
        <v>119.0</v>
      </c>
      <c r="B122" s="105" t="s">
        <v>237</v>
      </c>
      <c r="C122" s="106">
        <v>0.0</v>
      </c>
      <c r="D122" s="107">
        <v>0.0</v>
      </c>
      <c r="E122" s="108">
        <v>0.0</v>
      </c>
      <c r="F122" s="109">
        <v>0.0</v>
      </c>
      <c r="G122" s="110">
        <v>0.0</v>
      </c>
      <c r="H122" s="111">
        <v>0.0</v>
      </c>
      <c r="I122" s="112">
        <v>0.0</v>
      </c>
      <c r="J122" s="113">
        <v>0.0</v>
      </c>
      <c r="K122" s="114">
        <v>0.0</v>
      </c>
      <c r="L122" s="115" t="str">
        <f t="shared" si="2"/>
        <v>0</v>
      </c>
      <c r="M122" s="116">
        <v>0.0</v>
      </c>
      <c r="N122" s="61">
        <f t="shared" si="3"/>
        <v>0</v>
      </c>
      <c r="O122" s="62">
        <f t="shared" si="4"/>
        <v>0</v>
      </c>
      <c r="Q122" s="63">
        <f t="shared" si="5"/>
        <v>0</v>
      </c>
      <c r="AF122" s="13">
        <f t="shared" si="6"/>
        <v>4</v>
      </c>
      <c r="AH122" s="185"/>
      <c r="AI122" s="185"/>
      <c r="AJ122" s="185"/>
      <c r="AK122" s="100"/>
      <c r="AL122" s="100"/>
      <c r="AM122" s="100"/>
      <c r="AN122" s="185"/>
      <c r="AO122" s="185"/>
      <c r="AP122" s="185"/>
    </row>
    <row r="123" ht="18.75" customHeight="1">
      <c r="A123" s="79">
        <v>120.0</v>
      </c>
      <c r="B123" s="80" t="s">
        <v>238</v>
      </c>
      <c r="C123" s="81">
        <v>3.0</v>
      </c>
      <c r="D123" s="82">
        <v>4.0E-4</v>
      </c>
      <c r="E123" s="83">
        <v>11.0</v>
      </c>
      <c r="F123" s="84">
        <v>294.0</v>
      </c>
      <c r="G123" s="85">
        <v>0.0374</v>
      </c>
      <c r="H123" s="86">
        <v>27.0</v>
      </c>
      <c r="I123" s="87">
        <v>26.0</v>
      </c>
      <c r="J123" s="88">
        <v>64.0</v>
      </c>
      <c r="K123" s="89">
        <v>4.1</v>
      </c>
      <c r="L123" s="90">
        <f t="shared" si="2"/>
        <v>4.037244431</v>
      </c>
      <c r="M123" s="91">
        <v>6.3</v>
      </c>
      <c r="N123" s="61">
        <f t="shared" si="3"/>
        <v>0.421875</v>
      </c>
      <c r="O123" s="62">
        <f t="shared" si="4"/>
        <v>0.1779785156</v>
      </c>
      <c r="Q123" s="63">
        <f t="shared" si="5"/>
        <v>4.805419922</v>
      </c>
      <c r="AF123" s="13">
        <f t="shared" si="6"/>
        <v>4</v>
      </c>
      <c r="AH123" s="185"/>
      <c r="AI123" s="185"/>
      <c r="AJ123" s="185"/>
      <c r="AK123" s="100"/>
      <c r="AL123" s="100"/>
      <c r="AM123" s="100"/>
      <c r="AN123" s="185"/>
      <c r="AO123" s="185"/>
      <c r="AP123" s="185"/>
    </row>
    <row r="124" ht="18.75" customHeight="1">
      <c r="A124" s="104">
        <v>121.0</v>
      </c>
      <c r="B124" s="105" t="s">
        <v>239</v>
      </c>
      <c r="C124" s="106">
        <v>0.0</v>
      </c>
      <c r="D124" s="107">
        <v>0.0</v>
      </c>
      <c r="E124" s="108">
        <v>0.0</v>
      </c>
      <c r="F124" s="109">
        <v>0.0</v>
      </c>
      <c r="G124" s="110">
        <v>0.0</v>
      </c>
      <c r="H124" s="111">
        <v>0.0</v>
      </c>
      <c r="I124" s="112">
        <v>0.0</v>
      </c>
      <c r="J124" s="113">
        <v>0.0</v>
      </c>
      <c r="K124" s="114">
        <v>0.0</v>
      </c>
      <c r="L124" s="115" t="str">
        <f t="shared" si="2"/>
        <v>0</v>
      </c>
      <c r="M124" s="116">
        <v>0.0</v>
      </c>
      <c r="N124" s="61">
        <f t="shared" si="3"/>
        <v>0</v>
      </c>
      <c r="O124" s="62">
        <f t="shared" si="4"/>
        <v>0</v>
      </c>
      <c r="Q124" s="63">
        <f t="shared" si="5"/>
        <v>0</v>
      </c>
      <c r="AF124" s="13">
        <f t="shared" si="6"/>
        <v>4</v>
      </c>
      <c r="AH124" s="185"/>
      <c r="AI124" s="185"/>
      <c r="AJ124" s="185"/>
      <c r="AK124" s="100"/>
      <c r="AL124" s="100"/>
      <c r="AM124" s="100"/>
      <c r="AN124" s="185"/>
      <c r="AO124" s="185"/>
      <c r="AP124" s="185"/>
    </row>
    <row r="125" ht="18.75" customHeight="1">
      <c r="A125" s="79">
        <v>122.0</v>
      </c>
      <c r="B125" s="80" t="s">
        <v>240</v>
      </c>
      <c r="C125" s="81">
        <v>0.0</v>
      </c>
      <c r="D125" s="82">
        <v>0.0</v>
      </c>
      <c r="E125" s="83">
        <v>0.0</v>
      </c>
      <c r="F125" s="84">
        <v>0.0</v>
      </c>
      <c r="G125" s="85">
        <v>0.0</v>
      </c>
      <c r="H125" s="86">
        <v>0.0</v>
      </c>
      <c r="I125" s="87">
        <v>0.0</v>
      </c>
      <c r="J125" s="88">
        <v>0.0</v>
      </c>
      <c r="K125" s="89">
        <v>0.0</v>
      </c>
      <c r="L125" s="90" t="str">
        <f t="shared" si="2"/>
        <v>0</v>
      </c>
      <c r="M125" s="91">
        <v>0.0</v>
      </c>
      <c r="N125" s="61">
        <f t="shared" si="3"/>
        <v>0</v>
      </c>
      <c r="O125" s="62">
        <f t="shared" si="4"/>
        <v>0</v>
      </c>
      <c r="Q125" s="63">
        <f t="shared" si="5"/>
        <v>0</v>
      </c>
      <c r="AF125" s="13">
        <f t="shared" si="6"/>
        <v>4</v>
      </c>
      <c r="AH125" s="185"/>
      <c r="AI125" s="185"/>
      <c r="AJ125" s="185"/>
      <c r="AK125" s="100"/>
      <c r="AL125" s="100"/>
      <c r="AM125" s="100"/>
      <c r="AN125" s="185"/>
      <c r="AO125" s="185"/>
      <c r="AP125" s="185"/>
    </row>
    <row r="126" ht="18.75" customHeight="1">
      <c r="A126" s="104">
        <v>123.0</v>
      </c>
      <c r="B126" s="105" t="s">
        <v>241</v>
      </c>
      <c r="C126" s="106">
        <v>11.0</v>
      </c>
      <c r="D126" s="107">
        <v>0.0014</v>
      </c>
      <c r="E126" s="108">
        <v>83.0</v>
      </c>
      <c r="F126" s="109">
        <v>1199.0</v>
      </c>
      <c r="G126" s="110">
        <v>0.0692</v>
      </c>
      <c r="H126" s="111">
        <v>37.0</v>
      </c>
      <c r="I126" s="112">
        <v>77.0</v>
      </c>
      <c r="J126" s="113">
        <v>35.0</v>
      </c>
      <c r="K126" s="114">
        <v>6.6</v>
      </c>
      <c r="L126" s="115">
        <f t="shared" si="2"/>
        <v>6.587057615</v>
      </c>
      <c r="M126" s="116">
        <v>7.1</v>
      </c>
      <c r="N126" s="61">
        <f t="shared" si="3"/>
        <v>1.057142857</v>
      </c>
      <c r="O126" s="62">
        <f t="shared" si="4"/>
        <v>1.11755102</v>
      </c>
      <c r="Q126" s="63">
        <f t="shared" si="5"/>
        <v>41.34938776</v>
      </c>
      <c r="AF126" s="13">
        <f t="shared" si="6"/>
        <v>2</v>
      </c>
      <c r="AH126" s="185"/>
      <c r="AI126" s="185"/>
      <c r="AJ126" s="185"/>
      <c r="AK126" s="100"/>
      <c r="AL126" s="100"/>
      <c r="AM126" s="100"/>
      <c r="AN126" s="185"/>
      <c r="AO126" s="185"/>
      <c r="AP126" s="185"/>
    </row>
    <row r="127" ht="18.75" customHeight="1">
      <c r="A127" s="79">
        <v>124.0</v>
      </c>
      <c r="B127" s="80" t="s">
        <v>242</v>
      </c>
      <c r="C127" s="81">
        <v>-1.0</v>
      </c>
      <c r="D127" s="82">
        <v>-1.0E-4</v>
      </c>
      <c r="E127" s="83">
        <v>12.0</v>
      </c>
      <c r="F127" s="84">
        <v>160.0</v>
      </c>
      <c r="G127" s="85">
        <v>0.075</v>
      </c>
      <c r="H127" s="86">
        <v>17.0</v>
      </c>
      <c r="I127" s="87">
        <v>23.0</v>
      </c>
      <c r="J127" s="88">
        <v>33.0</v>
      </c>
      <c r="K127" s="89">
        <v>4.5</v>
      </c>
      <c r="L127" s="90">
        <f t="shared" si="2"/>
        <v>4.444124909</v>
      </c>
      <c r="M127" s="91">
        <v>6.5</v>
      </c>
      <c r="N127" s="61">
        <f t="shared" si="3"/>
        <v>0.5151515152</v>
      </c>
      <c r="O127" s="62">
        <f t="shared" si="4"/>
        <v>0.2653810836</v>
      </c>
      <c r="Q127" s="63">
        <f t="shared" si="5"/>
        <v>4.511478421</v>
      </c>
      <c r="AF127" s="13">
        <f t="shared" si="6"/>
        <v>4</v>
      </c>
      <c r="AH127" s="185"/>
      <c r="AI127" s="185"/>
      <c r="AJ127" s="185"/>
      <c r="AK127" s="100"/>
      <c r="AL127" s="100"/>
      <c r="AM127" s="100"/>
      <c r="AN127" s="185"/>
      <c r="AO127" s="185"/>
      <c r="AP127" s="185"/>
    </row>
    <row r="128" ht="18.75" customHeight="1">
      <c r="A128" s="104">
        <v>125.0</v>
      </c>
      <c r="B128" s="105" t="s">
        <v>243</v>
      </c>
      <c r="C128" s="106">
        <v>4.0</v>
      </c>
      <c r="D128" s="107">
        <v>5.0E-4</v>
      </c>
      <c r="E128" s="108">
        <v>32.0</v>
      </c>
      <c r="F128" s="109">
        <v>230.0</v>
      </c>
      <c r="G128" s="110">
        <v>0.1391</v>
      </c>
      <c r="H128" s="111">
        <v>37.0</v>
      </c>
      <c r="I128" s="112">
        <v>28.0</v>
      </c>
      <c r="J128" s="113">
        <v>33.0</v>
      </c>
      <c r="K128" s="114">
        <v>7.6</v>
      </c>
      <c r="L128" s="115">
        <f t="shared" si="2"/>
        <v>7.578488615</v>
      </c>
      <c r="M128" s="116">
        <v>7.1</v>
      </c>
      <c r="N128" s="61">
        <f t="shared" si="3"/>
        <v>1.121212121</v>
      </c>
      <c r="O128" s="62">
        <f t="shared" si="4"/>
        <v>1.257116621</v>
      </c>
      <c r="Q128" s="63">
        <f t="shared" si="5"/>
        <v>46.51331497</v>
      </c>
      <c r="AF128" s="13">
        <f t="shared" si="6"/>
        <v>1</v>
      </c>
      <c r="AH128" s="185"/>
      <c r="AI128" s="185"/>
      <c r="AJ128" s="185"/>
      <c r="AK128" s="100"/>
      <c r="AL128" s="100"/>
      <c r="AM128" s="100"/>
      <c r="AN128" s="185"/>
      <c r="AO128" s="185"/>
      <c r="AP128" s="185"/>
    </row>
    <row r="129" ht="18.75" customHeight="1">
      <c r="A129" s="79">
        <v>126.0</v>
      </c>
      <c r="B129" s="80" t="s">
        <v>244</v>
      </c>
      <c r="C129" s="81">
        <v>0.0</v>
      </c>
      <c r="D129" s="82">
        <v>0.0</v>
      </c>
      <c r="E129" s="83">
        <v>0.0</v>
      </c>
      <c r="F129" s="84">
        <v>0.0</v>
      </c>
      <c r="G129" s="85">
        <v>0.0</v>
      </c>
      <c r="H129" s="86">
        <v>0.0</v>
      </c>
      <c r="I129" s="87">
        <v>0.0</v>
      </c>
      <c r="J129" s="88">
        <v>0.0</v>
      </c>
      <c r="K129" s="89">
        <v>0.0</v>
      </c>
      <c r="L129" s="90" t="str">
        <f t="shared" si="2"/>
        <v>0</v>
      </c>
      <c r="M129" s="91">
        <v>0.0</v>
      </c>
      <c r="N129" s="61">
        <f t="shared" si="3"/>
        <v>0</v>
      </c>
      <c r="O129" s="62">
        <f t="shared" si="4"/>
        <v>0</v>
      </c>
      <c r="Q129" s="63">
        <f t="shared" si="5"/>
        <v>0</v>
      </c>
      <c r="AF129" s="13">
        <f t="shared" si="6"/>
        <v>4</v>
      </c>
      <c r="AH129" s="185"/>
      <c r="AI129" s="185"/>
      <c r="AJ129" s="185"/>
      <c r="AK129" s="100"/>
      <c r="AL129" s="100"/>
      <c r="AM129" s="100"/>
      <c r="AN129" s="185"/>
      <c r="AO129" s="185"/>
      <c r="AP129" s="185"/>
    </row>
    <row r="130" ht="18.75" customHeight="1">
      <c r="A130" s="104">
        <v>127.0</v>
      </c>
      <c r="B130" s="105" t="s">
        <v>245</v>
      </c>
      <c r="C130" s="106">
        <v>0.0</v>
      </c>
      <c r="D130" s="107">
        <v>0.0</v>
      </c>
      <c r="E130" s="108">
        <v>0.0</v>
      </c>
      <c r="F130" s="109">
        <v>0.0</v>
      </c>
      <c r="G130" s="110">
        <v>0.0</v>
      </c>
      <c r="H130" s="111">
        <v>0.0</v>
      </c>
      <c r="I130" s="112">
        <v>0.0</v>
      </c>
      <c r="J130" s="113">
        <v>0.0</v>
      </c>
      <c r="K130" s="114">
        <v>0.0</v>
      </c>
      <c r="L130" s="115" t="str">
        <f t="shared" si="2"/>
        <v>0</v>
      </c>
      <c r="M130" s="116">
        <v>0.0</v>
      </c>
      <c r="N130" s="61">
        <f t="shared" si="3"/>
        <v>0</v>
      </c>
      <c r="O130" s="62">
        <f t="shared" si="4"/>
        <v>0</v>
      </c>
      <c r="Q130" s="63">
        <f t="shared" si="5"/>
        <v>0</v>
      </c>
      <c r="AF130" s="13">
        <f t="shared" si="6"/>
        <v>4</v>
      </c>
      <c r="AH130" s="185"/>
      <c r="AI130" s="185"/>
      <c r="AJ130" s="185"/>
      <c r="AK130" s="100"/>
      <c r="AL130" s="100"/>
      <c r="AM130" s="100"/>
      <c r="AN130" s="185"/>
      <c r="AO130" s="185"/>
      <c r="AP130" s="185"/>
    </row>
    <row r="131" ht="18.75" customHeight="1">
      <c r="A131" s="79">
        <v>128.0</v>
      </c>
      <c r="B131" s="80" t="s">
        <v>246</v>
      </c>
      <c r="C131" s="81">
        <v>0.0</v>
      </c>
      <c r="D131" s="82">
        <v>0.0</v>
      </c>
      <c r="E131" s="83">
        <v>0.0</v>
      </c>
      <c r="F131" s="84">
        <v>0.0</v>
      </c>
      <c r="G131" s="85">
        <v>0.0</v>
      </c>
      <c r="H131" s="86">
        <v>0.0</v>
      </c>
      <c r="I131" s="87">
        <v>0.0</v>
      </c>
      <c r="J131" s="88">
        <v>0.0</v>
      </c>
      <c r="K131" s="89">
        <v>0.0</v>
      </c>
      <c r="L131" s="90" t="str">
        <f t="shared" si="2"/>
        <v>0</v>
      </c>
      <c r="M131" s="91">
        <v>0.0</v>
      </c>
      <c r="N131" s="61">
        <f t="shared" si="3"/>
        <v>0</v>
      </c>
      <c r="O131" s="62">
        <f t="shared" si="4"/>
        <v>0</v>
      </c>
      <c r="Q131" s="63">
        <f t="shared" si="5"/>
        <v>0</v>
      </c>
      <c r="AF131" s="13">
        <f t="shared" si="6"/>
        <v>4</v>
      </c>
      <c r="AH131" s="185"/>
      <c r="AI131" s="185"/>
      <c r="AJ131" s="185"/>
      <c r="AK131" s="100"/>
      <c r="AL131" s="100"/>
      <c r="AM131" s="100"/>
      <c r="AN131" s="185"/>
      <c r="AO131" s="185"/>
      <c r="AP131" s="185"/>
    </row>
    <row r="132" ht="18.75" customHeight="1">
      <c r="A132" s="104">
        <v>129.0</v>
      </c>
      <c r="B132" s="105" t="s">
        <v>247</v>
      </c>
      <c r="C132" s="106">
        <v>0.0</v>
      </c>
      <c r="D132" s="107">
        <v>0.0</v>
      </c>
      <c r="E132" s="108">
        <v>0.0</v>
      </c>
      <c r="F132" s="109">
        <v>0.0</v>
      </c>
      <c r="G132" s="110">
        <v>0.0</v>
      </c>
      <c r="H132" s="111">
        <v>0.0</v>
      </c>
      <c r="I132" s="112">
        <v>0.0</v>
      </c>
      <c r="J132" s="113">
        <v>0.0</v>
      </c>
      <c r="K132" s="114">
        <v>0.0</v>
      </c>
      <c r="L132" s="115" t="str">
        <f t="shared" si="2"/>
        <v>0</v>
      </c>
      <c r="M132" s="116">
        <v>0.0</v>
      </c>
      <c r="N132" s="61">
        <f t="shared" si="3"/>
        <v>0</v>
      </c>
      <c r="O132" s="62">
        <f t="shared" si="4"/>
        <v>0</v>
      </c>
      <c r="Q132" s="63">
        <f t="shared" si="5"/>
        <v>0</v>
      </c>
      <c r="AF132" s="13">
        <f t="shared" si="6"/>
        <v>4</v>
      </c>
      <c r="AH132" s="185"/>
      <c r="AI132" s="185"/>
      <c r="AJ132" s="185"/>
      <c r="AK132" s="100"/>
      <c r="AL132" s="100"/>
      <c r="AM132" s="100"/>
      <c r="AN132" s="185"/>
      <c r="AO132" s="185"/>
      <c r="AP132" s="185"/>
    </row>
    <row r="133" ht="18.75" customHeight="1">
      <c r="A133" s="79">
        <v>130.0</v>
      </c>
      <c r="B133" s="80" t="s">
        <v>248</v>
      </c>
      <c r="C133" s="81">
        <v>0.0</v>
      </c>
      <c r="D133" s="82">
        <v>0.0</v>
      </c>
      <c r="E133" s="83">
        <v>0.0</v>
      </c>
      <c r="F133" s="84">
        <v>0.0</v>
      </c>
      <c r="G133" s="85">
        <v>0.0</v>
      </c>
      <c r="H133" s="86">
        <v>0.0</v>
      </c>
      <c r="I133" s="87">
        <v>0.0</v>
      </c>
      <c r="J133" s="88">
        <v>0.0</v>
      </c>
      <c r="K133" s="89">
        <v>0.0</v>
      </c>
      <c r="L133" s="90" t="str">
        <f t="shared" si="2"/>
        <v>0</v>
      </c>
      <c r="M133" s="91">
        <v>0.0</v>
      </c>
      <c r="N133" s="61">
        <f t="shared" si="3"/>
        <v>0</v>
      </c>
      <c r="O133" s="62">
        <f t="shared" si="4"/>
        <v>0</v>
      </c>
      <c r="Q133" s="63">
        <f t="shared" si="5"/>
        <v>0</v>
      </c>
      <c r="AF133" s="13">
        <f t="shared" si="6"/>
        <v>4</v>
      </c>
      <c r="AH133" s="185"/>
      <c r="AI133" s="185"/>
      <c r="AJ133" s="185"/>
      <c r="AK133" s="100"/>
      <c r="AL133" s="100"/>
      <c r="AM133" s="100"/>
      <c r="AN133" s="185"/>
      <c r="AO133" s="185"/>
      <c r="AP133" s="185"/>
    </row>
    <row r="134" ht="18.75" customHeight="1">
      <c r="A134" s="104">
        <v>131.0</v>
      </c>
      <c r="B134" s="105" t="s">
        <v>249</v>
      </c>
      <c r="C134" s="106">
        <v>0.0</v>
      </c>
      <c r="D134" s="107">
        <v>0.0</v>
      </c>
      <c r="E134" s="108">
        <v>0.0</v>
      </c>
      <c r="F134" s="109">
        <v>0.0</v>
      </c>
      <c r="G134" s="110">
        <v>0.0</v>
      </c>
      <c r="H134" s="111">
        <v>0.0</v>
      </c>
      <c r="I134" s="112">
        <v>0.0</v>
      </c>
      <c r="J134" s="113">
        <v>0.0</v>
      </c>
      <c r="K134" s="114">
        <v>0.0</v>
      </c>
      <c r="L134" s="115" t="str">
        <f t="shared" si="2"/>
        <v>0</v>
      </c>
      <c r="M134" s="116">
        <v>0.0</v>
      </c>
      <c r="N134" s="61">
        <f t="shared" si="3"/>
        <v>0</v>
      </c>
      <c r="O134" s="62">
        <f t="shared" si="4"/>
        <v>0</v>
      </c>
      <c r="Q134" s="63">
        <f t="shared" si="5"/>
        <v>0</v>
      </c>
      <c r="AF134" s="13">
        <f t="shared" si="6"/>
        <v>4</v>
      </c>
      <c r="AH134" s="185"/>
      <c r="AI134" s="185"/>
      <c r="AJ134" s="185"/>
      <c r="AK134" s="100"/>
      <c r="AL134" s="100"/>
      <c r="AM134" s="100"/>
      <c r="AN134" s="185"/>
      <c r="AO134" s="185"/>
      <c r="AP134" s="185"/>
    </row>
    <row r="135" ht="18.75" customHeight="1">
      <c r="A135" s="79">
        <v>132.0</v>
      </c>
      <c r="B135" s="80" t="s">
        <v>250</v>
      </c>
      <c r="C135" s="81">
        <v>-4.0</v>
      </c>
      <c r="D135" s="82">
        <v>-5.0E-4</v>
      </c>
      <c r="E135" s="83">
        <v>8.0</v>
      </c>
      <c r="F135" s="84">
        <v>121.0</v>
      </c>
      <c r="G135" s="85">
        <v>0.0661</v>
      </c>
      <c r="H135" s="86">
        <v>5.0</v>
      </c>
      <c r="I135" s="87">
        <v>23.0</v>
      </c>
      <c r="J135" s="88">
        <v>13.0</v>
      </c>
      <c r="K135" s="89">
        <v>2.2</v>
      </c>
      <c r="L135" s="90">
        <f t="shared" si="2"/>
        <v>2.524665022</v>
      </c>
      <c r="M135" s="91">
        <v>4.4</v>
      </c>
      <c r="N135" s="61">
        <f t="shared" si="3"/>
        <v>0.3846153846</v>
      </c>
      <c r="O135" s="62">
        <f t="shared" si="4"/>
        <v>0.1479289941</v>
      </c>
      <c r="Q135" s="63">
        <f t="shared" si="5"/>
        <v>0.7396449704</v>
      </c>
      <c r="AF135" s="13">
        <f t="shared" si="6"/>
        <v>4</v>
      </c>
      <c r="AH135" s="185"/>
      <c r="AI135" s="185"/>
      <c r="AJ135" s="185"/>
      <c r="AK135" s="100"/>
      <c r="AL135" s="100"/>
      <c r="AM135" s="100"/>
      <c r="AN135" s="185"/>
      <c r="AO135" s="185"/>
      <c r="AP135" s="185"/>
    </row>
    <row r="136" ht="18.75" customHeight="1">
      <c r="A136" s="104">
        <v>133.0</v>
      </c>
      <c r="B136" s="105" t="s">
        <v>251</v>
      </c>
      <c r="C136" s="106">
        <v>4.0</v>
      </c>
      <c r="D136" s="107">
        <v>5.0E-4</v>
      </c>
      <c r="E136" s="108">
        <v>47.0</v>
      </c>
      <c r="F136" s="109">
        <v>429.0</v>
      </c>
      <c r="G136" s="110">
        <v>0.1096</v>
      </c>
      <c r="H136" s="111">
        <v>74.0</v>
      </c>
      <c r="I136" s="112">
        <v>47.0</v>
      </c>
      <c r="J136" s="113">
        <v>74.0</v>
      </c>
      <c r="K136" s="114">
        <v>7.7</v>
      </c>
      <c r="L136" s="115">
        <f t="shared" si="2"/>
        <v>7.674065093</v>
      </c>
      <c r="M136" s="116">
        <v>7.5</v>
      </c>
      <c r="N136" s="61">
        <f t="shared" si="3"/>
        <v>1</v>
      </c>
      <c r="O136" s="62">
        <f t="shared" si="4"/>
        <v>1</v>
      </c>
      <c r="Q136" s="63">
        <f t="shared" si="5"/>
        <v>74</v>
      </c>
      <c r="AF136" s="13">
        <f t="shared" si="6"/>
        <v>1</v>
      </c>
      <c r="AH136" s="185"/>
      <c r="AI136" s="185"/>
      <c r="AJ136" s="185"/>
      <c r="AK136" s="100"/>
      <c r="AL136" s="100"/>
      <c r="AM136" s="100"/>
      <c r="AN136" s="185"/>
      <c r="AO136" s="185"/>
      <c r="AP136" s="185"/>
    </row>
    <row r="137" ht="18.75" customHeight="1">
      <c r="A137" s="79">
        <v>134.0</v>
      </c>
      <c r="B137" s="80" t="s">
        <v>252</v>
      </c>
      <c r="C137" s="81">
        <v>7.0</v>
      </c>
      <c r="D137" s="82">
        <v>9.0E-4</v>
      </c>
      <c r="E137" s="83">
        <v>100.0</v>
      </c>
      <c r="F137" s="84">
        <v>835.0</v>
      </c>
      <c r="G137" s="85">
        <v>0.1198</v>
      </c>
      <c r="H137" s="86">
        <v>102.0</v>
      </c>
      <c r="I137" s="87">
        <v>108.0</v>
      </c>
      <c r="J137" s="88">
        <v>110.0</v>
      </c>
      <c r="K137" s="89">
        <v>8.0</v>
      </c>
      <c r="L137" s="90">
        <f t="shared" si="2"/>
        <v>7.971457708</v>
      </c>
      <c r="M137" s="91">
        <v>8.3</v>
      </c>
      <c r="N137" s="61">
        <f t="shared" si="3"/>
        <v>0.9272727273</v>
      </c>
      <c r="O137" s="62">
        <f t="shared" si="4"/>
        <v>0.8598347107</v>
      </c>
      <c r="Q137" s="63">
        <f t="shared" si="5"/>
        <v>87.7031405</v>
      </c>
      <c r="AF137" s="13">
        <f t="shared" si="6"/>
        <v>1</v>
      </c>
      <c r="AH137" s="185"/>
      <c r="AI137" s="185"/>
      <c r="AJ137" s="185"/>
      <c r="AK137" s="100"/>
      <c r="AL137" s="100"/>
      <c r="AM137" s="100"/>
      <c r="AN137" s="185"/>
      <c r="AO137" s="185"/>
      <c r="AP137" s="185"/>
    </row>
    <row r="138" ht="18.75" customHeight="1">
      <c r="A138" s="104">
        <v>135.0</v>
      </c>
      <c r="B138" s="105" t="s">
        <v>253</v>
      </c>
      <c r="C138" s="106">
        <v>13.0</v>
      </c>
      <c r="D138" s="107">
        <v>0.0016</v>
      </c>
      <c r="E138" s="108">
        <v>69.0</v>
      </c>
      <c r="F138" s="109">
        <v>999.0</v>
      </c>
      <c r="G138" s="110">
        <v>0.0691</v>
      </c>
      <c r="H138" s="111">
        <v>48.0</v>
      </c>
      <c r="I138" s="112">
        <v>55.0</v>
      </c>
      <c r="J138" s="113">
        <v>38.0</v>
      </c>
      <c r="K138" s="114">
        <v>7.2</v>
      </c>
      <c r="L138" s="115">
        <f t="shared" si="2"/>
        <v>7.202180713</v>
      </c>
      <c r="M138" s="116">
        <v>6.6</v>
      </c>
      <c r="N138" s="61">
        <f t="shared" si="3"/>
        <v>1.263157895</v>
      </c>
      <c r="O138" s="62">
        <f t="shared" si="4"/>
        <v>1.595567867</v>
      </c>
      <c r="Q138" s="63">
        <f t="shared" si="5"/>
        <v>76.58725762</v>
      </c>
      <c r="AF138" s="13">
        <f t="shared" si="6"/>
        <v>2</v>
      </c>
      <c r="AH138" s="185"/>
      <c r="AI138" s="185"/>
      <c r="AJ138" s="185"/>
      <c r="AK138" s="100"/>
      <c r="AL138" s="100"/>
      <c r="AM138" s="100"/>
      <c r="AN138" s="185"/>
      <c r="AO138" s="185"/>
      <c r="AP138" s="185"/>
    </row>
    <row r="139" ht="18.75" customHeight="1">
      <c r="A139" s="79">
        <v>136.0</v>
      </c>
      <c r="B139" s="80" t="s">
        <v>254</v>
      </c>
      <c r="C139" s="81">
        <v>7.0</v>
      </c>
      <c r="D139" s="82">
        <v>9.0E-4</v>
      </c>
      <c r="E139" s="83">
        <v>30.0</v>
      </c>
      <c r="F139" s="84">
        <v>600.0</v>
      </c>
      <c r="G139" s="85">
        <v>0.05</v>
      </c>
      <c r="H139" s="86">
        <v>100.0</v>
      </c>
      <c r="I139" s="87">
        <v>29.0</v>
      </c>
      <c r="J139" s="88">
        <v>96.0</v>
      </c>
      <c r="K139" s="89">
        <v>7.3</v>
      </c>
      <c r="L139" s="90">
        <f t="shared" si="2"/>
        <v>7.311814175</v>
      </c>
      <c r="M139" s="91">
        <v>7.6</v>
      </c>
      <c r="N139" s="61">
        <f t="shared" si="3"/>
        <v>1.041666667</v>
      </c>
      <c r="O139" s="62">
        <f t="shared" si="4"/>
        <v>1.085069444</v>
      </c>
      <c r="Q139" s="63">
        <f t="shared" si="5"/>
        <v>108.5069444</v>
      </c>
      <c r="AF139" s="13">
        <f t="shared" si="6"/>
        <v>2</v>
      </c>
      <c r="AH139" s="185"/>
      <c r="AI139" s="185"/>
      <c r="AJ139" s="185"/>
      <c r="AK139" s="100"/>
      <c r="AL139" s="100"/>
      <c r="AM139" s="100"/>
      <c r="AN139" s="185"/>
      <c r="AO139" s="185"/>
      <c r="AP139" s="185"/>
    </row>
    <row r="140" ht="18.75" customHeight="1">
      <c r="A140" s="104">
        <v>137.0</v>
      </c>
      <c r="B140" s="105" t="s">
        <v>255</v>
      </c>
      <c r="C140" s="106">
        <v>3.0</v>
      </c>
      <c r="D140" s="107">
        <v>4.0E-4</v>
      </c>
      <c r="E140" s="108">
        <v>10.0</v>
      </c>
      <c r="F140" s="109">
        <v>121.0</v>
      </c>
      <c r="G140" s="110">
        <v>0.0826</v>
      </c>
      <c r="H140" s="111">
        <v>15.0</v>
      </c>
      <c r="I140" s="112">
        <v>11.0</v>
      </c>
      <c r="J140" s="113">
        <v>16.0</v>
      </c>
      <c r="K140" s="114">
        <v>5.5</v>
      </c>
      <c r="L140" s="115">
        <f t="shared" si="2"/>
        <v>5.611473159</v>
      </c>
      <c r="M140" s="116">
        <v>5.0</v>
      </c>
      <c r="N140" s="61">
        <f t="shared" si="3"/>
        <v>0.9375</v>
      </c>
      <c r="O140" s="62">
        <f t="shared" si="4"/>
        <v>0.87890625</v>
      </c>
      <c r="Q140" s="63">
        <f t="shared" si="5"/>
        <v>13.18359375</v>
      </c>
      <c r="AF140" s="13">
        <f t="shared" si="6"/>
        <v>3</v>
      </c>
      <c r="AH140" s="185"/>
      <c r="AI140" s="185"/>
      <c r="AJ140" s="185"/>
      <c r="AK140" s="100"/>
      <c r="AL140" s="100"/>
      <c r="AM140" s="100"/>
      <c r="AN140" s="185"/>
      <c r="AO140" s="185"/>
      <c r="AP140" s="185"/>
    </row>
    <row r="141" ht="18.75" customHeight="1">
      <c r="A141" s="79">
        <v>138.0</v>
      </c>
      <c r="B141" s="80" t="s">
        <v>256</v>
      </c>
      <c r="C141" s="81">
        <v>50.0</v>
      </c>
      <c r="D141" s="82">
        <v>0.0062</v>
      </c>
      <c r="E141" s="83">
        <v>119.0</v>
      </c>
      <c r="F141" s="84">
        <v>705.0</v>
      </c>
      <c r="G141" s="85">
        <v>0.1688</v>
      </c>
      <c r="H141" s="86">
        <v>82.0</v>
      </c>
      <c r="I141" s="87">
        <v>108.0</v>
      </c>
      <c r="J141" s="88">
        <v>74.0</v>
      </c>
      <c r="K141" s="89">
        <v>8.7</v>
      </c>
      <c r="L141" s="90">
        <f t="shared" si="2"/>
        <v>8.722027555</v>
      </c>
      <c r="M141" s="91">
        <v>8.4</v>
      </c>
      <c r="N141" s="61">
        <f t="shared" si="3"/>
        <v>1.108108108</v>
      </c>
      <c r="O141" s="62">
        <f t="shared" si="4"/>
        <v>1.227903579</v>
      </c>
      <c r="Q141" s="63">
        <f t="shared" si="5"/>
        <v>100.6880935</v>
      </c>
      <c r="AF141" s="13">
        <f t="shared" si="6"/>
        <v>1</v>
      </c>
      <c r="AH141" s="185"/>
      <c r="AI141" s="185"/>
      <c r="AJ141" s="185"/>
      <c r="AK141" s="100"/>
      <c r="AL141" s="100"/>
      <c r="AM141" s="100"/>
      <c r="AN141" s="185"/>
      <c r="AO141" s="185"/>
      <c r="AP141" s="185"/>
    </row>
    <row r="142" ht="18.75" customHeight="1">
      <c r="A142" s="104">
        <v>139.0</v>
      </c>
      <c r="B142" s="105" t="s">
        <v>257</v>
      </c>
      <c r="C142" s="106">
        <v>23.0</v>
      </c>
      <c r="D142" s="107">
        <v>0.0029</v>
      </c>
      <c r="E142" s="108">
        <v>141.0</v>
      </c>
      <c r="F142" s="109">
        <v>1286.0</v>
      </c>
      <c r="G142" s="110">
        <v>0.1096</v>
      </c>
      <c r="H142" s="111">
        <v>32.0</v>
      </c>
      <c r="I142" s="112">
        <v>149.0</v>
      </c>
      <c r="J142" s="113">
        <v>34.0</v>
      </c>
      <c r="K142" s="114">
        <v>6.7</v>
      </c>
      <c r="L142" s="115">
        <f t="shared" si="2"/>
        <v>6.714486659</v>
      </c>
      <c r="M142" s="116">
        <v>6.9</v>
      </c>
      <c r="N142" s="61">
        <f t="shared" si="3"/>
        <v>0.9411764706</v>
      </c>
      <c r="O142" s="62">
        <f t="shared" si="4"/>
        <v>0.8858131488</v>
      </c>
      <c r="Q142" s="63">
        <f t="shared" si="5"/>
        <v>28.34602076</v>
      </c>
      <c r="AF142" s="13">
        <f t="shared" si="6"/>
        <v>2</v>
      </c>
      <c r="AH142" s="185"/>
      <c r="AI142" s="185"/>
      <c r="AJ142" s="185"/>
      <c r="AK142" s="100"/>
      <c r="AL142" s="100"/>
      <c r="AM142" s="100"/>
      <c r="AN142" s="185"/>
      <c r="AO142" s="185"/>
      <c r="AP142" s="185"/>
    </row>
    <row r="143" ht="18.75" customHeight="1">
      <c r="A143" s="79">
        <v>140.0</v>
      </c>
      <c r="B143" s="80" t="s">
        <v>258</v>
      </c>
      <c r="C143" s="81">
        <v>19.0</v>
      </c>
      <c r="D143" s="82">
        <v>0.0024</v>
      </c>
      <c r="E143" s="83">
        <v>79.0</v>
      </c>
      <c r="F143" s="84">
        <v>879.0</v>
      </c>
      <c r="G143" s="85">
        <v>0.0899</v>
      </c>
      <c r="H143" s="86">
        <v>30.0</v>
      </c>
      <c r="I143" s="87">
        <v>83.0</v>
      </c>
      <c r="J143" s="88">
        <v>31.0</v>
      </c>
      <c r="K143" s="89">
        <v>6.4</v>
      </c>
      <c r="L143" s="90">
        <f t="shared" si="2"/>
        <v>6.459367736</v>
      </c>
      <c r="M143" s="91">
        <v>6.5</v>
      </c>
      <c r="N143" s="61">
        <f t="shared" si="3"/>
        <v>0.9677419355</v>
      </c>
      <c r="O143" s="62">
        <f t="shared" si="4"/>
        <v>0.9365244537</v>
      </c>
      <c r="Q143" s="63">
        <f t="shared" si="5"/>
        <v>28.09573361</v>
      </c>
      <c r="AF143" s="13">
        <f t="shared" si="6"/>
        <v>2</v>
      </c>
      <c r="AH143" s="185"/>
      <c r="AI143" s="185"/>
      <c r="AJ143" s="185"/>
      <c r="AK143" s="100"/>
      <c r="AL143" s="100"/>
      <c r="AM143" s="100"/>
      <c r="AN143" s="185"/>
      <c r="AO143" s="185"/>
      <c r="AP143" s="185"/>
    </row>
    <row r="144" ht="18.75" customHeight="1">
      <c r="A144" s="104">
        <v>141.0</v>
      </c>
      <c r="B144" s="105" t="s">
        <v>259</v>
      </c>
      <c r="C144" s="106">
        <v>19.0</v>
      </c>
      <c r="D144" s="107">
        <v>0.0024</v>
      </c>
      <c r="E144" s="108">
        <v>84.0</v>
      </c>
      <c r="F144" s="109">
        <v>1680.0</v>
      </c>
      <c r="G144" s="110">
        <v>0.05</v>
      </c>
      <c r="H144" s="111">
        <v>36.0</v>
      </c>
      <c r="I144" s="112">
        <v>110.0</v>
      </c>
      <c r="J144" s="113">
        <v>48.0</v>
      </c>
      <c r="K144" s="114">
        <v>5.7</v>
      </c>
      <c r="L144" s="115">
        <f t="shared" si="2"/>
        <v>5.633154794</v>
      </c>
      <c r="M144" s="116">
        <v>6.5</v>
      </c>
      <c r="N144" s="61">
        <f t="shared" si="3"/>
        <v>0.75</v>
      </c>
      <c r="O144" s="62">
        <f t="shared" si="4"/>
        <v>0.5625</v>
      </c>
      <c r="Q144" s="63">
        <f t="shared" si="5"/>
        <v>20.25</v>
      </c>
      <c r="AF144" s="13">
        <f t="shared" si="6"/>
        <v>3</v>
      </c>
      <c r="AH144" s="185"/>
      <c r="AI144" s="185"/>
      <c r="AJ144" s="185"/>
      <c r="AK144" s="100"/>
      <c r="AL144" s="100"/>
      <c r="AM144" s="100"/>
      <c r="AN144" s="185"/>
      <c r="AO144" s="185"/>
      <c r="AP144" s="185"/>
    </row>
    <row r="145" ht="18.75" customHeight="1">
      <c r="A145" s="79">
        <v>142.0</v>
      </c>
      <c r="B145" s="80" t="s">
        <v>260</v>
      </c>
      <c r="C145" s="81">
        <v>16.0</v>
      </c>
      <c r="D145" s="82">
        <v>0.002</v>
      </c>
      <c r="E145" s="83">
        <v>64.0</v>
      </c>
      <c r="F145" s="84">
        <v>1071.0</v>
      </c>
      <c r="G145" s="85">
        <v>0.0598</v>
      </c>
      <c r="H145" s="86">
        <v>132.0</v>
      </c>
      <c r="I145" s="87">
        <v>43.0</v>
      </c>
      <c r="J145" s="88">
        <v>89.0</v>
      </c>
      <c r="K145" s="89">
        <v>8.4</v>
      </c>
      <c r="L145" s="90">
        <f t="shared" si="2"/>
        <v>8.418633028</v>
      </c>
      <c r="M145" s="91">
        <v>8.3</v>
      </c>
      <c r="N145" s="61">
        <f t="shared" si="3"/>
        <v>1.483146067</v>
      </c>
      <c r="O145" s="62">
        <f t="shared" si="4"/>
        <v>2.199722257</v>
      </c>
      <c r="Q145" s="63">
        <f t="shared" si="5"/>
        <v>290.363338</v>
      </c>
      <c r="AF145" s="13">
        <f t="shared" si="6"/>
        <v>1</v>
      </c>
      <c r="AH145" s="185"/>
      <c r="AI145" s="185"/>
      <c r="AJ145" s="185"/>
      <c r="AK145" s="100"/>
      <c r="AL145" s="100"/>
      <c r="AM145" s="100"/>
      <c r="AN145" s="185"/>
      <c r="AO145" s="185"/>
      <c r="AP145" s="185"/>
    </row>
    <row r="146" ht="18.75" customHeight="1">
      <c r="A146" s="104">
        <v>143.0</v>
      </c>
      <c r="B146" s="105" t="s">
        <v>261</v>
      </c>
      <c r="C146" s="106">
        <v>56.0</v>
      </c>
      <c r="D146" s="107">
        <v>0.007</v>
      </c>
      <c r="E146" s="108">
        <v>278.0</v>
      </c>
      <c r="F146" s="109">
        <v>1639.0</v>
      </c>
      <c r="G146" s="110">
        <v>0.1696</v>
      </c>
      <c r="H146" s="111">
        <v>81.0</v>
      </c>
      <c r="I146" s="112">
        <v>306.0</v>
      </c>
      <c r="J146" s="113">
        <v>89.0</v>
      </c>
      <c r="K146" s="114">
        <v>8.3</v>
      </c>
      <c r="L146" s="115">
        <f t="shared" si="2"/>
        <v>8.326074725</v>
      </c>
      <c r="M146" s="116">
        <v>8.3</v>
      </c>
      <c r="N146" s="61">
        <f t="shared" si="3"/>
        <v>0.9101123596</v>
      </c>
      <c r="O146" s="62">
        <f t="shared" si="4"/>
        <v>0.828304507</v>
      </c>
      <c r="Q146" s="63">
        <f t="shared" si="5"/>
        <v>67.09266507</v>
      </c>
      <c r="AF146" s="13">
        <f t="shared" si="6"/>
        <v>1</v>
      </c>
      <c r="AH146" s="185"/>
      <c r="AI146" s="185"/>
      <c r="AJ146" s="185"/>
      <c r="AK146" s="100"/>
      <c r="AL146" s="100"/>
      <c r="AM146" s="100"/>
      <c r="AN146" s="185"/>
      <c r="AO146" s="185"/>
      <c r="AP146" s="185"/>
    </row>
    <row r="147" ht="18.75" customHeight="1">
      <c r="A147" s="79">
        <v>144.0</v>
      </c>
      <c r="B147" s="80" t="s">
        <v>262</v>
      </c>
      <c r="C147" s="81">
        <v>11.0</v>
      </c>
      <c r="D147" s="82">
        <v>0.0014</v>
      </c>
      <c r="E147" s="83">
        <v>79.0</v>
      </c>
      <c r="F147" s="84">
        <v>498.0</v>
      </c>
      <c r="G147" s="85">
        <v>0.1586</v>
      </c>
      <c r="H147" s="86">
        <v>120.0</v>
      </c>
      <c r="I147" s="87">
        <v>48.0</v>
      </c>
      <c r="J147" s="88">
        <v>73.0</v>
      </c>
      <c r="K147" s="89">
        <v>9.8</v>
      </c>
      <c r="L147" s="90">
        <f t="shared" si="2"/>
        <v>9.764056346</v>
      </c>
      <c r="M147" s="91">
        <v>8.3</v>
      </c>
      <c r="N147" s="61">
        <f t="shared" si="3"/>
        <v>1.643835616</v>
      </c>
      <c r="O147" s="62">
        <f t="shared" si="4"/>
        <v>2.702195534</v>
      </c>
      <c r="Q147" s="63">
        <f t="shared" si="5"/>
        <v>324.2634641</v>
      </c>
      <c r="AF147" s="13">
        <f t="shared" si="6"/>
        <v>1</v>
      </c>
      <c r="AH147" s="185"/>
      <c r="AI147" s="185"/>
      <c r="AJ147" s="185"/>
      <c r="AK147" s="100"/>
      <c r="AL147" s="100"/>
      <c r="AM147" s="100"/>
      <c r="AN147" s="185"/>
      <c r="AO147" s="185"/>
      <c r="AP147" s="185"/>
    </row>
    <row r="148" ht="18.75" customHeight="1">
      <c r="A148" s="104">
        <v>145.0</v>
      </c>
      <c r="B148" s="105" t="s">
        <v>263</v>
      </c>
      <c r="C148" s="106">
        <v>5.0</v>
      </c>
      <c r="D148" s="107">
        <v>6.0E-4</v>
      </c>
      <c r="E148" s="108">
        <v>8.0</v>
      </c>
      <c r="F148" s="109">
        <v>173.0</v>
      </c>
      <c r="G148" s="110">
        <v>0.0462</v>
      </c>
      <c r="H148" s="111">
        <v>19.0</v>
      </c>
      <c r="I148" s="112">
        <v>19.0</v>
      </c>
      <c r="J148" s="113">
        <v>46.0</v>
      </c>
      <c r="K148" s="114">
        <v>3.8</v>
      </c>
      <c r="L148" s="115">
        <f t="shared" si="2"/>
        <v>3.753534145</v>
      </c>
      <c r="M148" s="116">
        <v>6.7</v>
      </c>
      <c r="N148" s="61">
        <f t="shared" si="3"/>
        <v>0.4130434783</v>
      </c>
      <c r="O148" s="62">
        <f t="shared" si="4"/>
        <v>0.1706049149</v>
      </c>
      <c r="Q148" s="63">
        <f t="shared" si="5"/>
        <v>3.241493384</v>
      </c>
      <c r="AF148" s="13">
        <f t="shared" si="6"/>
        <v>4</v>
      </c>
      <c r="AH148" s="185"/>
      <c r="AI148" s="185"/>
      <c r="AJ148" s="185"/>
      <c r="AK148" s="100"/>
      <c r="AL148" s="100"/>
      <c r="AM148" s="100"/>
      <c r="AN148" s="185"/>
      <c r="AO148" s="185"/>
      <c r="AP148" s="185"/>
    </row>
    <row r="149" ht="18.75" customHeight="1">
      <c r="A149" s="79">
        <v>146.0</v>
      </c>
      <c r="B149" s="80" t="s">
        <v>264</v>
      </c>
      <c r="C149" s="81">
        <v>42.0</v>
      </c>
      <c r="D149" s="82">
        <v>0.0052</v>
      </c>
      <c r="E149" s="83">
        <v>291.0</v>
      </c>
      <c r="F149" s="84">
        <v>3637.0</v>
      </c>
      <c r="G149" s="85">
        <v>0.08</v>
      </c>
      <c r="H149" s="86">
        <v>63.0</v>
      </c>
      <c r="I149" s="87">
        <v>278.0</v>
      </c>
      <c r="J149" s="88">
        <v>60.0</v>
      </c>
      <c r="K149" s="89">
        <v>7.2</v>
      </c>
      <c r="L149" s="90">
        <f t="shared" si="2"/>
        <v>7.240715055</v>
      </c>
      <c r="M149" s="91">
        <v>7.3</v>
      </c>
      <c r="N149" s="61">
        <f t="shared" si="3"/>
        <v>1.05</v>
      </c>
      <c r="O149" s="62">
        <f t="shared" si="4"/>
        <v>1.1025</v>
      </c>
      <c r="Q149" s="63">
        <f t="shared" si="5"/>
        <v>69.4575</v>
      </c>
      <c r="AF149" s="13">
        <f t="shared" si="6"/>
        <v>2</v>
      </c>
      <c r="AH149" s="185"/>
      <c r="AI149" s="185"/>
      <c r="AJ149" s="185"/>
      <c r="AK149" s="100"/>
      <c r="AL149" s="100"/>
      <c r="AM149" s="100"/>
      <c r="AN149" s="185"/>
      <c r="AO149" s="185"/>
      <c r="AP149" s="185"/>
    </row>
    <row r="150" ht="18.75" customHeight="1">
      <c r="A150" s="104">
        <v>147.0</v>
      </c>
      <c r="B150" s="105" t="s">
        <v>265</v>
      </c>
      <c r="C150" s="106">
        <v>1.0</v>
      </c>
      <c r="D150" s="107">
        <v>1.0E-4</v>
      </c>
      <c r="E150" s="108">
        <v>59.0</v>
      </c>
      <c r="F150" s="109">
        <v>537.0</v>
      </c>
      <c r="G150" s="110">
        <v>0.1099</v>
      </c>
      <c r="H150" s="111">
        <v>137.0</v>
      </c>
      <c r="I150" s="112">
        <v>42.0</v>
      </c>
      <c r="J150" s="113">
        <v>98.0</v>
      </c>
      <c r="K150" s="114">
        <v>9.0</v>
      </c>
      <c r="L150" s="115">
        <f t="shared" si="2"/>
        <v>8.96375782</v>
      </c>
      <c r="M150" s="116">
        <v>8.3</v>
      </c>
      <c r="N150" s="61">
        <f t="shared" si="3"/>
        <v>1.397959184</v>
      </c>
      <c r="O150" s="62">
        <f t="shared" si="4"/>
        <v>1.954289879</v>
      </c>
      <c r="Q150" s="63">
        <f t="shared" si="5"/>
        <v>267.7377135</v>
      </c>
      <c r="AF150" s="13">
        <f t="shared" si="6"/>
        <v>1</v>
      </c>
      <c r="AH150" s="185"/>
      <c r="AI150" s="185"/>
      <c r="AJ150" s="185"/>
      <c r="AK150" s="100"/>
      <c r="AL150" s="100"/>
      <c r="AM150" s="100"/>
      <c r="AN150" s="185"/>
      <c r="AO150" s="185"/>
      <c r="AP150" s="185"/>
    </row>
    <row r="151" ht="18.75" customHeight="1">
      <c r="A151" s="79">
        <v>148.0</v>
      </c>
      <c r="B151" s="80" t="s">
        <v>266</v>
      </c>
      <c r="C151" s="81">
        <v>27.0</v>
      </c>
      <c r="D151" s="82">
        <v>0.0034</v>
      </c>
      <c r="E151" s="83">
        <v>141.0</v>
      </c>
      <c r="F151" s="84">
        <v>2026.0</v>
      </c>
      <c r="G151" s="85">
        <v>0.0696</v>
      </c>
      <c r="H151" s="86">
        <v>49.0</v>
      </c>
      <c r="I151" s="87">
        <v>88.0</v>
      </c>
      <c r="J151" s="88">
        <v>30.0</v>
      </c>
      <c r="K151" s="89">
        <v>7.7</v>
      </c>
      <c r="L151" s="90">
        <f t="shared" si="2"/>
        <v>7.743066131</v>
      </c>
      <c r="M151" s="91">
        <v>6.5</v>
      </c>
      <c r="N151" s="61">
        <f t="shared" si="3"/>
        <v>1.633333333</v>
      </c>
      <c r="O151" s="62">
        <f t="shared" si="4"/>
        <v>2.667777778</v>
      </c>
      <c r="Q151" s="63">
        <f t="shared" si="5"/>
        <v>130.7211111</v>
      </c>
      <c r="AF151" s="13">
        <f t="shared" si="6"/>
        <v>1</v>
      </c>
      <c r="AH151" s="185"/>
      <c r="AI151" s="185"/>
      <c r="AJ151" s="185"/>
      <c r="AK151" s="100"/>
      <c r="AL151" s="100"/>
      <c r="AM151" s="100"/>
      <c r="AN151" s="185"/>
      <c r="AO151" s="185"/>
      <c r="AP151" s="185"/>
    </row>
    <row r="152" ht="18.75" customHeight="1">
      <c r="A152" s="104">
        <v>149.0</v>
      </c>
      <c r="B152" s="105" t="s">
        <v>267</v>
      </c>
      <c r="C152" s="106">
        <v>0.0</v>
      </c>
      <c r="D152" s="107">
        <v>0.0</v>
      </c>
      <c r="E152" s="108">
        <v>0.0</v>
      </c>
      <c r="F152" s="109">
        <v>0.0</v>
      </c>
      <c r="G152" s="110">
        <v>0.0</v>
      </c>
      <c r="H152" s="111">
        <v>0.0</v>
      </c>
      <c r="I152" s="112">
        <v>0.0</v>
      </c>
      <c r="J152" s="113">
        <v>0.0</v>
      </c>
      <c r="K152" s="114">
        <v>0.0</v>
      </c>
      <c r="L152" s="115" t="str">
        <f t="shared" si="2"/>
        <v>0</v>
      </c>
      <c r="M152" s="116">
        <v>0.0</v>
      </c>
      <c r="N152" s="61">
        <f t="shared" si="3"/>
        <v>0</v>
      </c>
      <c r="O152" s="62">
        <f t="shared" si="4"/>
        <v>0</v>
      </c>
      <c r="Q152" s="63">
        <f t="shared" si="5"/>
        <v>0</v>
      </c>
      <c r="AF152" s="13">
        <f t="shared" si="6"/>
        <v>4</v>
      </c>
      <c r="AH152" s="185"/>
      <c r="AI152" s="185"/>
      <c r="AJ152" s="185"/>
      <c r="AK152" s="100"/>
      <c r="AL152" s="100"/>
      <c r="AM152" s="100"/>
      <c r="AN152" s="185"/>
      <c r="AO152" s="185"/>
      <c r="AP152" s="185"/>
    </row>
    <row r="153" ht="18.75" customHeight="1">
      <c r="A153" s="79">
        <v>150.0</v>
      </c>
      <c r="B153" s="80" t="s">
        <v>268</v>
      </c>
      <c r="C153" s="81">
        <v>13.0</v>
      </c>
      <c r="D153" s="82">
        <v>0.0016</v>
      </c>
      <c r="E153" s="83">
        <v>118.0</v>
      </c>
      <c r="F153" s="84">
        <v>788.0</v>
      </c>
      <c r="G153" s="85">
        <v>0.1497</v>
      </c>
      <c r="H153" s="86">
        <v>61.0</v>
      </c>
      <c r="I153" s="87">
        <v>149.0</v>
      </c>
      <c r="J153" s="88">
        <v>77.0</v>
      </c>
      <c r="K153" s="89">
        <v>7.5</v>
      </c>
      <c r="L153" s="90">
        <f t="shared" si="2"/>
        <v>7.516260749</v>
      </c>
      <c r="M153" s="91">
        <v>8.6</v>
      </c>
      <c r="N153" s="61">
        <f t="shared" si="3"/>
        <v>0.7922077922</v>
      </c>
      <c r="O153" s="62">
        <f t="shared" si="4"/>
        <v>0.627593186</v>
      </c>
      <c r="Q153" s="63">
        <f t="shared" si="5"/>
        <v>38.28318435</v>
      </c>
      <c r="AF153" s="13">
        <f t="shared" si="6"/>
        <v>1</v>
      </c>
      <c r="AH153" s="185"/>
      <c r="AI153" s="185"/>
      <c r="AJ153" s="185"/>
      <c r="AK153" s="100"/>
      <c r="AL153" s="100"/>
      <c r="AM153" s="100"/>
      <c r="AN153" s="185"/>
      <c r="AO153" s="185"/>
      <c r="AP153" s="185"/>
    </row>
    <row r="154" ht="18.75" customHeight="1">
      <c r="A154" s="104">
        <v>151.0</v>
      </c>
      <c r="B154" s="105" t="s">
        <v>269</v>
      </c>
      <c r="C154" s="106">
        <v>-1.0</v>
      </c>
      <c r="D154" s="107">
        <v>-1.0E-4</v>
      </c>
      <c r="E154" s="108">
        <v>12.0</v>
      </c>
      <c r="F154" s="109">
        <v>259.0</v>
      </c>
      <c r="G154" s="110">
        <v>0.0463</v>
      </c>
      <c r="H154" s="111">
        <v>51.0</v>
      </c>
      <c r="I154" s="112">
        <v>6.0</v>
      </c>
      <c r="J154" s="113">
        <v>25.0</v>
      </c>
      <c r="K154" s="114">
        <v>7.9</v>
      </c>
      <c r="L154" s="115">
        <f t="shared" si="2"/>
        <v>7.936475248</v>
      </c>
      <c r="M154" s="116">
        <v>7.5</v>
      </c>
      <c r="N154" s="61">
        <f t="shared" si="3"/>
        <v>2.04</v>
      </c>
      <c r="O154" s="62">
        <f t="shared" si="4"/>
        <v>4.1616</v>
      </c>
      <c r="Q154" s="63">
        <f t="shared" si="5"/>
        <v>212.2416</v>
      </c>
      <c r="AF154" s="13">
        <f t="shared" si="6"/>
        <v>1</v>
      </c>
      <c r="AH154" s="185"/>
      <c r="AI154" s="185"/>
      <c r="AJ154" s="185"/>
      <c r="AK154" s="100"/>
      <c r="AL154" s="100"/>
      <c r="AM154" s="100"/>
      <c r="AN154" s="185"/>
      <c r="AO154" s="185"/>
      <c r="AP154" s="185"/>
    </row>
    <row r="155" ht="18.75" customHeight="1">
      <c r="A155" s="79">
        <v>152.0</v>
      </c>
      <c r="B155" s="80" t="s">
        <v>270</v>
      </c>
      <c r="C155" s="81">
        <v>1.0</v>
      </c>
      <c r="D155" s="82">
        <v>1.0E-4</v>
      </c>
      <c r="E155" s="83">
        <v>72.0</v>
      </c>
      <c r="F155" s="84">
        <v>1449.0</v>
      </c>
      <c r="G155" s="85">
        <v>0.0497</v>
      </c>
      <c r="H155" s="86">
        <v>31.0</v>
      </c>
      <c r="I155" s="87">
        <v>68.0</v>
      </c>
      <c r="J155" s="88">
        <v>29.0</v>
      </c>
      <c r="K155" s="89">
        <v>6.2</v>
      </c>
      <c r="L155" s="90">
        <f t="shared" si="2"/>
        <v>6.188619953</v>
      </c>
      <c r="M155" s="91">
        <v>6.2</v>
      </c>
      <c r="N155" s="61">
        <f t="shared" si="3"/>
        <v>1.068965517</v>
      </c>
      <c r="O155" s="62">
        <f t="shared" si="4"/>
        <v>1.142687277</v>
      </c>
      <c r="Q155" s="63">
        <f t="shared" si="5"/>
        <v>35.42330559</v>
      </c>
      <c r="AF155" s="13">
        <f t="shared" si="6"/>
        <v>2</v>
      </c>
      <c r="AH155" s="185"/>
      <c r="AI155" s="185"/>
      <c r="AJ155" s="185"/>
      <c r="AK155" s="100"/>
      <c r="AL155" s="100"/>
      <c r="AM155" s="100"/>
      <c r="AN155" s="185"/>
      <c r="AO155" s="185"/>
      <c r="AP155" s="185"/>
    </row>
    <row r="156" ht="18.75" customHeight="1">
      <c r="A156" s="104">
        <v>153.0</v>
      </c>
      <c r="B156" s="105" t="s">
        <v>271</v>
      </c>
      <c r="C156" s="106">
        <v>13.0</v>
      </c>
      <c r="D156" s="107">
        <v>0.0016</v>
      </c>
      <c r="E156" s="108">
        <v>122.0</v>
      </c>
      <c r="F156" s="109">
        <v>1224.0</v>
      </c>
      <c r="G156" s="110">
        <v>0.0997</v>
      </c>
      <c r="H156" s="111">
        <v>117.0</v>
      </c>
      <c r="I156" s="112">
        <v>77.0</v>
      </c>
      <c r="J156" s="113">
        <v>74.0</v>
      </c>
      <c r="K156" s="114">
        <v>8.9</v>
      </c>
      <c r="L156" s="115">
        <f t="shared" si="2"/>
        <v>8.924641618</v>
      </c>
      <c r="M156" s="116">
        <v>8.4</v>
      </c>
      <c r="N156" s="61">
        <f t="shared" si="3"/>
        <v>1.581081081</v>
      </c>
      <c r="O156" s="62">
        <f t="shared" si="4"/>
        <v>2.499817385</v>
      </c>
      <c r="Q156" s="63">
        <f t="shared" si="5"/>
        <v>292.478634</v>
      </c>
      <c r="AF156" s="13">
        <f t="shared" si="6"/>
        <v>1</v>
      </c>
      <c r="AH156" s="185"/>
      <c r="AI156" s="185"/>
      <c r="AJ156" s="185"/>
      <c r="AK156" s="100"/>
      <c r="AL156" s="100"/>
      <c r="AM156" s="100"/>
      <c r="AN156" s="185"/>
      <c r="AO156" s="185"/>
      <c r="AP156" s="185"/>
    </row>
    <row r="157" ht="18.75" customHeight="1">
      <c r="A157" s="79">
        <v>154.0</v>
      </c>
      <c r="B157" s="80" t="s">
        <v>272</v>
      </c>
      <c r="C157" s="81">
        <v>18.0</v>
      </c>
      <c r="D157" s="82">
        <v>0.0022</v>
      </c>
      <c r="E157" s="83">
        <v>108.0</v>
      </c>
      <c r="F157" s="84">
        <v>573.0</v>
      </c>
      <c r="G157" s="85">
        <v>0.1885</v>
      </c>
      <c r="H157" s="86">
        <v>69.0</v>
      </c>
      <c r="I157" s="87">
        <v>83.0</v>
      </c>
      <c r="J157" s="88">
        <v>53.0</v>
      </c>
      <c r="K157" s="89">
        <v>9.1</v>
      </c>
      <c r="L157" s="90">
        <f t="shared" si="2"/>
        <v>9.117985687</v>
      </c>
      <c r="M157" s="91">
        <v>8.2</v>
      </c>
      <c r="N157" s="61">
        <f t="shared" si="3"/>
        <v>1.301886792</v>
      </c>
      <c r="O157" s="62">
        <f t="shared" si="4"/>
        <v>1.69490922</v>
      </c>
      <c r="Q157" s="63">
        <f t="shared" si="5"/>
        <v>116.9487362</v>
      </c>
      <c r="AF157" s="13">
        <f t="shared" si="6"/>
        <v>1</v>
      </c>
      <c r="AH157" s="185"/>
      <c r="AI157" s="185"/>
      <c r="AJ157" s="185"/>
      <c r="AK157" s="100"/>
      <c r="AL157" s="100"/>
      <c r="AM157" s="100"/>
      <c r="AN157" s="185"/>
      <c r="AO157" s="185"/>
      <c r="AP157" s="185"/>
    </row>
    <row r="158" ht="18.75" customHeight="1">
      <c r="A158" s="104">
        <v>155.0</v>
      </c>
      <c r="B158" s="105" t="s">
        <v>273</v>
      </c>
      <c r="C158" s="106">
        <v>22.0</v>
      </c>
      <c r="D158" s="107">
        <v>0.0027</v>
      </c>
      <c r="E158" s="108">
        <v>83.0</v>
      </c>
      <c r="F158" s="109">
        <v>556.0</v>
      </c>
      <c r="G158" s="110">
        <v>0.1493</v>
      </c>
      <c r="H158" s="111">
        <v>67.0</v>
      </c>
      <c r="I158" s="112">
        <v>120.0</v>
      </c>
      <c r="J158" s="113">
        <v>97.0</v>
      </c>
      <c r="K158" s="114">
        <v>7.3</v>
      </c>
      <c r="L158" s="115">
        <f t="shared" si="2"/>
        <v>7.330905901</v>
      </c>
      <c r="M158" s="116">
        <v>8.0</v>
      </c>
      <c r="N158" s="61">
        <f t="shared" si="3"/>
        <v>0.6907216495</v>
      </c>
      <c r="O158" s="62">
        <f t="shared" si="4"/>
        <v>0.4770963971</v>
      </c>
      <c r="Q158" s="63">
        <f t="shared" si="5"/>
        <v>31.9654586</v>
      </c>
      <c r="AF158" s="13">
        <f t="shared" si="6"/>
        <v>2</v>
      </c>
      <c r="AH158" s="185"/>
      <c r="AI158" s="185"/>
      <c r="AJ158" s="185"/>
      <c r="AK158" s="100"/>
      <c r="AL158" s="100"/>
      <c r="AM158" s="100"/>
      <c r="AN158" s="185"/>
      <c r="AO158" s="185"/>
      <c r="AP158" s="185"/>
    </row>
    <row r="159" ht="18.75" customHeight="1">
      <c r="A159" s="79">
        <v>156.0</v>
      </c>
      <c r="B159" s="80" t="s">
        <v>274</v>
      </c>
      <c r="C159" s="81">
        <v>-2.0</v>
      </c>
      <c r="D159" s="82">
        <v>-2.0E-4</v>
      </c>
      <c r="E159" s="83">
        <v>33.0</v>
      </c>
      <c r="F159" s="84">
        <v>206.0</v>
      </c>
      <c r="G159" s="85">
        <v>0.1602</v>
      </c>
      <c r="H159" s="86">
        <v>85.0</v>
      </c>
      <c r="I159" s="87">
        <v>38.0</v>
      </c>
      <c r="J159" s="88">
        <v>98.0</v>
      </c>
      <c r="K159" s="89">
        <v>8.2</v>
      </c>
      <c r="L159" s="90">
        <f t="shared" si="2"/>
        <v>8.160518812</v>
      </c>
      <c r="M159" s="91">
        <v>8.3</v>
      </c>
      <c r="N159" s="61">
        <f t="shared" si="3"/>
        <v>0.8673469388</v>
      </c>
      <c r="O159" s="62">
        <f t="shared" si="4"/>
        <v>0.7522907122</v>
      </c>
      <c r="Q159" s="63">
        <f t="shared" si="5"/>
        <v>63.94471054</v>
      </c>
      <c r="AF159" s="13">
        <f t="shared" si="6"/>
        <v>1</v>
      </c>
      <c r="AH159" s="185"/>
      <c r="AI159" s="185"/>
      <c r="AJ159" s="185"/>
      <c r="AK159" s="100"/>
      <c r="AL159" s="100"/>
      <c r="AM159" s="100"/>
      <c r="AN159" s="185"/>
      <c r="AO159" s="185"/>
      <c r="AP159" s="185"/>
    </row>
    <row r="160" ht="18.75" customHeight="1">
      <c r="A160" s="104">
        <v>157.0</v>
      </c>
      <c r="B160" s="105" t="s">
        <v>275</v>
      </c>
      <c r="C160" s="106">
        <v>6.0</v>
      </c>
      <c r="D160" s="107">
        <v>7.0E-4</v>
      </c>
      <c r="E160" s="108">
        <v>36.0</v>
      </c>
      <c r="F160" s="109">
        <v>727.0</v>
      </c>
      <c r="G160" s="110">
        <v>0.0495</v>
      </c>
      <c r="H160" s="111">
        <v>146.0</v>
      </c>
      <c r="I160" s="112">
        <v>33.0</v>
      </c>
      <c r="J160" s="113">
        <v>134.0</v>
      </c>
      <c r="K160" s="114">
        <v>7.8</v>
      </c>
      <c r="L160" s="115">
        <f t="shared" si="2"/>
        <v>7.773890265</v>
      </c>
      <c r="M160" s="116">
        <v>8.6</v>
      </c>
      <c r="N160" s="61">
        <f t="shared" si="3"/>
        <v>1.089552239</v>
      </c>
      <c r="O160" s="62">
        <f t="shared" si="4"/>
        <v>1.187124081</v>
      </c>
      <c r="Q160" s="63">
        <f t="shared" si="5"/>
        <v>173.3201158</v>
      </c>
      <c r="AF160" s="13">
        <f t="shared" si="6"/>
        <v>1</v>
      </c>
      <c r="AH160" s="185"/>
      <c r="AI160" s="185"/>
      <c r="AJ160" s="185"/>
      <c r="AK160" s="100"/>
      <c r="AL160" s="100"/>
      <c r="AM160" s="100"/>
      <c r="AN160" s="185"/>
      <c r="AO160" s="185"/>
      <c r="AP160" s="185"/>
    </row>
    <row r="161" ht="18.75" customHeight="1">
      <c r="A161" s="79">
        <v>158.0</v>
      </c>
      <c r="B161" s="80" t="s">
        <v>276</v>
      </c>
      <c r="C161" s="81">
        <v>1.0</v>
      </c>
      <c r="D161" s="82">
        <v>1.0E-4</v>
      </c>
      <c r="E161" s="83">
        <v>12.0</v>
      </c>
      <c r="F161" s="84">
        <v>416.0</v>
      </c>
      <c r="G161" s="85">
        <v>0.0288</v>
      </c>
      <c r="H161" s="86">
        <v>13.0</v>
      </c>
      <c r="I161" s="87">
        <v>10.0</v>
      </c>
      <c r="J161" s="88">
        <v>11.0</v>
      </c>
      <c r="K161" s="89">
        <v>5.3</v>
      </c>
      <c r="L161" s="90">
        <f t="shared" si="2"/>
        <v>5.259057527</v>
      </c>
      <c r="M161" s="91">
        <v>4.8</v>
      </c>
      <c r="N161" s="61">
        <f t="shared" si="3"/>
        <v>1.181818182</v>
      </c>
      <c r="O161" s="62">
        <f t="shared" si="4"/>
        <v>1.396694215</v>
      </c>
      <c r="Q161" s="63">
        <f t="shared" si="5"/>
        <v>18.15702479</v>
      </c>
      <c r="AF161" s="13">
        <f t="shared" si="6"/>
        <v>3</v>
      </c>
      <c r="AH161" s="185"/>
      <c r="AI161" s="185"/>
      <c r="AJ161" s="185"/>
      <c r="AK161" s="100"/>
      <c r="AL161" s="100"/>
      <c r="AM161" s="100"/>
      <c r="AN161" s="185"/>
      <c r="AO161" s="185"/>
      <c r="AP161" s="185"/>
    </row>
    <row r="162" ht="18.75" customHeight="1">
      <c r="A162" s="104">
        <v>159.0</v>
      </c>
      <c r="B162" s="105" t="s">
        <v>277</v>
      </c>
      <c r="C162" s="106">
        <v>27.0</v>
      </c>
      <c r="D162" s="107">
        <v>0.0034</v>
      </c>
      <c r="E162" s="108">
        <v>286.0</v>
      </c>
      <c r="F162" s="109">
        <v>1191.0</v>
      </c>
      <c r="G162" s="110">
        <v>0.2401</v>
      </c>
      <c r="H162" s="111">
        <v>320.0</v>
      </c>
      <c r="I162" s="112">
        <v>182.0</v>
      </c>
      <c r="J162" s="113">
        <v>204.0</v>
      </c>
      <c r="K162" s="114">
        <v>11.7</v>
      </c>
      <c r="L162" s="115">
        <f t="shared" si="2"/>
        <v>11.669973</v>
      </c>
      <c r="M162" s="116">
        <v>10.8</v>
      </c>
      <c r="N162" s="61">
        <f t="shared" si="3"/>
        <v>1.568627451</v>
      </c>
      <c r="O162" s="62">
        <f t="shared" si="4"/>
        <v>2.46059208</v>
      </c>
      <c r="Q162" s="63">
        <f t="shared" si="5"/>
        <v>787.3894656</v>
      </c>
      <c r="AF162" s="13">
        <f t="shared" si="6"/>
        <v>1</v>
      </c>
      <c r="AH162" s="185"/>
      <c r="AI162" s="185"/>
      <c r="AJ162" s="185"/>
      <c r="AK162" s="100"/>
      <c r="AL162" s="100"/>
      <c r="AM162" s="100"/>
      <c r="AN162" s="185"/>
      <c r="AO162" s="185"/>
      <c r="AP162" s="185"/>
    </row>
    <row r="163" ht="18.75" customHeight="1">
      <c r="A163" s="79">
        <v>160.0</v>
      </c>
      <c r="B163" s="80" t="s">
        <v>278</v>
      </c>
      <c r="C163" s="81">
        <v>-4.0</v>
      </c>
      <c r="D163" s="82">
        <v>-5.0E-4</v>
      </c>
      <c r="E163" s="83">
        <v>17.0</v>
      </c>
      <c r="F163" s="84">
        <v>125.0</v>
      </c>
      <c r="G163" s="85">
        <v>0.136</v>
      </c>
      <c r="H163" s="86">
        <v>10.0</v>
      </c>
      <c r="I163" s="87">
        <v>17.0</v>
      </c>
      <c r="J163" s="88">
        <v>10.0</v>
      </c>
      <c r="K163" s="89">
        <v>6.0</v>
      </c>
      <c r="L163" s="90">
        <f t="shared" si="2"/>
        <v>6.002585093</v>
      </c>
      <c r="M163" s="91">
        <v>4.8</v>
      </c>
      <c r="N163" s="61">
        <f t="shared" si="3"/>
        <v>1</v>
      </c>
      <c r="O163" s="62">
        <f t="shared" si="4"/>
        <v>1</v>
      </c>
      <c r="Q163" s="63">
        <f t="shared" si="5"/>
        <v>10</v>
      </c>
      <c r="AF163" s="13">
        <f t="shared" si="6"/>
        <v>2</v>
      </c>
      <c r="AH163" s="185"/>
      <c r="AI163" s="185"/>
      <c r="AJ163" s="185"/>
      <c r="AK163" s="100"/>
      <c r="AL163" s="100"/>
      <c r="AM163" s="100"/>
      <c r="AN163" s="185"/>
      <c r="AO163" s="185"/>
      <c r="AP163" s="185"/>
    </row>
    <row r="164" ht="18.75" customHeight="1">
      <c r="A164" s="104">
        <v>161.0</v>
      </c>
      <c r="B164" s="105" t="s">
        <v>279</v>
      </c>
      <c r="C164" s="106">
        <v>0.0</v>
      </c>
      <c r="D164" s="107">
        <v>0.0</v>
      </c>
      <c r="E164" s="108">
        <v>13.0</v>
      </c>
      <c r="F164" s="109">
        <v>170.0</v>
      </c>
      <c r="G164" s="110">
        <v>0.0765</v>
      </c>
      <c r="H164" s="111">
        <v>15.0</v>
      </c>
      <c r="I164" s="112">
        <v>10.0</v>
      </c>
      <c r="J164" s="113">
        <v>11.0</v>
      </c>
      <c r="K164" s="114">
        <v>6.2</v>
      </c>
      <c r="L164" s="115">
        <f t="shared" si="2"/>
        <v>6.284610058</v>
      </c>
      <c r="M164" s="116">
        <v>5.0</v>
      </c>
      <c r="N164" s="61">
        <f t="shared" si="3"/>
        <v>1.363636364</v>
      </c>
      <c r="O164" s="62">
        <f t="shared" si="4"/>
        <v>1.859504132</v>
      </c>
      <c r="Q164" s="63">
        <f t="shared" si="5"/>
        <v>27.89256198</v>
      </c>
      <c r="AF164" s="13">
        <f t="shared" si="6"/>
        <v>2</v>
      </c>
      <c r="AH164" s="185"/>
      <c r="AI164" s="185"/>
      <c r="AJ164" s="185"/>
      <c r="AK164" s="100"/>
      <c r="AL164" s="100"/>
      <c r="AM164" s="100"/>
      <c r="AN164" s="185"/>
      <c r="AO164" s="185"/>
      <c r="AP164" s="185"/>
    </row>
    <row r="165" ht="18.75" customHeight="1">
      <c r="A165" s="79">
        <v>162.0</v>
      </c>
      <c r="B165" s="80" t="s">
        <v>280</v>
      </c>
      <c r="C165" s="81">
        <v>7.0</v>
      </c>
      <c r="D165" s="82">
        <v>9.0E-4</v>
      </c>
      <c r="E165" s="83">
        <v>41.0</v>
      </c>
      <c r="F165" s="84">
        <v>246.0</v>
      </c>
      <c r="G165" s="85">
        <v>0.1667</v>
      </c>
      <c r="H165" s="86">
        <v>70.0</v>
      </c>
      <c r="I165" s="87">
        <v>43.0</v>
      </c>
      <c r="J165" s="88">
        <v>73.0</v>
      </c>
      <c r="K165" s="89">
        <v>8.2</v>
      </c>
      <c r="L165" s="90">
        <f t="shared" si="2"/>
        <v>8.248316844</v>
      </c>
      <c r="M165" s="91">
        <v>8.4</v>
      </c>
      <c r="N165" s="61">
        <f t="shared" si="3"/>
        <v>0.9589041096</v>
      </c>
      <c r="O165" s="62">
        <f t="shared" si="4"/>
        <v>0.9194970914</v>
      </c>
      <c r="Q165" s="63">
        <f t="shared" si="5"/>
        <v>64.3647964</v>
      </c>
      <c r="AF165" s="13">
        <f t="shared" si="6"/>
        <v>1</v>
      </c>
      <c r="AH165" s="185"/>
      <c r="AI165" s="185"/>
      <c r="AJ165" s="185"/>
      <c r="AK165" s="100"/>
      <c r="AL165" s="100"/>
      <c r="AM165" s="100"/>
      <c r="AN165" s="185"/>
      <c r="AO165" s="185"/>
      <c r="AP165" s="185"/>
    </row>
    <row r="166" ht="18.75" customHeight="1">
      <c r="A166" s="104">
        <v>163.0</v>
      </c>
      <c r="B166" s="105" t="s">
        <v>281</v>
      </c>
      <c r="C166" s="106">
        <v>2.0</v>
      </c>
      <c r="D166" s="107">
        <v>2.0E-4</v>
      </c>
      <c r="E166" s="108">
        <v>18.0</v>
      </c>
      <c r="F166" s="109">
        <v>305.0</v>
      </c>
      <c r="G166" s="110">
        <v>0.059</v>
      </c>
      <c r="H166" s="111">
        <v>42.0</v>
      </c>
      <c r="I166" s="112">
        <v>23.0</v>
      </c>
      <c r="J166" s="113">
        <v>53.0</v>
      </c>
      <c r="K166" s="114">
        <v>6.0</v>
      </c>
      <c r="L166" s="115">
        <f t="shared" si="2"/>
        <v>6.009925028</v>
      </c>
      <c r="M166" s="116">
        <v>6.0</v>
      </c>
      <c r="N166" s="61">
        <f t="shared" si="3"/>
        <v>0.7924528302</v>
      </c>
      <c r="O166" s="62">
        <f t="shared" si="4"/>
        <v>0.6279814881</v>
      </c>
      <c r="Q166" s="63">
        <f t="shared" si="5"/>
        <v>26.3752225</v>
      </c>
      <c r="AF166" s="13">
        <f t="shared" si="6"/>
        <v>2</v>
      </c>
      <c r="AH166" s="185"/>
      <c r="AI166" s="185"/>
      <c r="AJ166" s="185"/>
      <c r="AK166" s="100"/>
      <c r="AL166" s="100"/>
      <c r="AM166" s="100"/>
      <c r="AN166" s="185"/>
      <c r="AO166" s="185"/>
      <c r="AP166" s="185"/>
    </row>
    <row r="167" ht="18.75" customHeight="1">
      <c r="A167" s="79">
        <v>164.0</v>
      </c>
      <c r="B167" s="80" t="s">
        <v>282</v>
      </c>
      <c r="C167" s="81">
        <v>3.0</v>
      </c>
      <c r="D167" s="82">
        <v>4.0E-4</v>
      </c>
      <c r="E167" s="83">
        <v>15.0</v>
      </c>
      <c r="F167" s="84">
        <v>108.0</v>
      </c>
      <c r="G167" s="85">
        <v>0.1389</v>
      </c>
      <c r="H167" s="86">
        <v>40.0</v>
      </c>
      <c r="I167" s="87">
        <v>12.0</v>
      </c>
      <c r="J167" s="88">
        <v>32.0</v>
      </c>
      <c r="K167" s="89">
        <v>7.9</v>
      </c>
      <c r="L167" s="90">
        <f t="shared" si="2"/>
        <v>7.871416557</v>
      </c>
      <c r="M167" s="91">
        <v>7.7</v>
      </c>
      <c r="N167" s="61">
        <f t="shared" si="3"/>
        <v>1.25</v>
      </c>
      <c r="O167" s="62">
        <f t="shared" si="4"/>
        <v>1.5625</v>
      </c>
      <c r="Q167" s="63">
        <f t="shared" si="5"/>
        <v>62.5</v>
      </c>
      <c r="AF167" s="13">
        <f t="shared" si="6"/>
        <v>1</v>
      </c>
      <c r="AH167" s="185"/>
      <c r="AI167" s="185"/>
      <c r="AJ167" s="185"/>
      <c r="AK167" s="100"/>
      <c r="AL167" s="100"/>
      <c r="AM167" s="100"/>
      <c r="AN167" s="185"/>
      <c r="AO167" s="185"/>
      <c r="AP167" s="185"/>
    </row>
    <row r="168" ht="18.75" customHeight="1">
      <c r="A168" s="104">
        <v>165.0</v>
      </c>
      <c r="B168" s="105" t="s">
        <v>283</v>
      </c>
      <c r="C168" s="106">
        <v>0.0</v>
      </c>
      <c r="D168" s="107">
        <v>0.0</v>
      </c>
      <c r="E168" s="108">
        <v>2.0</v>
      </c>
      <c r="F168" s="109">
        <v>124.0</v>
      </c>
      <c r="G168" s="110">
        <v>0.0161</v>
      </c>
      <c r="H168" s="111">
        <v>9.0</v>
      </c>
      <c r="I168" s="112">
        <v>7.0</v>
      </c>
      <c r="J168" s="113">
        <v>32.0</v>
      </c>
      <c r="K168" s="114">
        <v>1.9</v>
      </c>
      <c r="L168" s="115">
        <f t="shared" si="2"/>
        <v>1.861451926</v>
      </c>
      <c r="M168" s="116">
        <v>4.5</v>
      </c>
      <c r="N168" s="61">
        <f t="shared" si="3"/>
        <v>0.28125</v>
      </c>
      <c r="O168" s="62">
        <f t="shared" si="4"/>
        <v>0.0791015625</v>
      </c>
      <c r="Q168" s="63">
        <f t="shared" si="5"/>
        <v>0.7119140625</v>
      </c>
      <c r="AF168" s="13">
        <f t="shared" si="6"/>
        <v>4</v>
      </c>
      <c r="AH168" s="185"/>
      <c r="AI168" s="185"/>
      <c r="AJ168" s="185"/>
      <c r="AK168" s="100"/>
      <c r="AL168" s="100"/>
      <c r="AM168" s="100"/>
      <c r="AN168" s="185"/>
      <c r="AO168" s="185"/>
      <c r="AP168" s="185"/>
    </row>
    <row r="169" ht="18.75" customHeight="1">
      <c r="A169" s="79">
        <v>166.0</v>
      </c>
      <c r="B169" s="80" t="s">
        <v>284</v>
      </c>
      <c r="C169" s="81">
        <v>-5.0</v>
      </c>
      <c r="D169" s="82">
        <v>-6.0E-4</v>
      </c>
      <c r="E169" s="83">
        <v>10.0</v>
      </c>
      <c r="F169" s="84">
        <v>334.0</v>
      </c>
      <c r="G169" s="85">
        <v>0.0299</v>
      </c>
      <c r="H169" s="86">
        <v>18.0</v>
      </c>
      <c r="I169" s="87">
        <v>21.0</v>
      </c>
      <c r="J169" s="88">
        <v>38.0</v>
      </c>
      <c r="K169" s="89">
        <v>3.8</v>
      </c>
      <c r="L169" s="90">
        <f t="shared" si="2"/>
        <v>3.769692954</v>
      </c>
      <c r="M169" s="91">
        <v>5.8</v>
      </c>
      <c r="N169" s="61">
        <f t="shared" si="3"/>
        <v>0.4736842105</v>
      </c>
      <c r="O169" s="62">
        <f t="shared" si="4"/>
        <v>0.2243767313</v>
      </c>
      <c r="Q169" s="63">
        <f t="shared" si="5"/>
        <v>4.038781163</v>
      </c>
      <c r="AF169" s="13">
        <f t="shared" si="6"/>
        <v>4</v>
      </c>
      <c r="AH169" s="185"/>
      <c r="AI169" s="185"/>
      <c r="AJ169" s="185"/>
      <c r="AK169" s="100"/>
      <c r="AL169" s="100"/>
      <c r="AM169" s="100"/>
      <c r="AN169" s="185"/>
      <c r="AO169" s="185"/>
      <c r="AP169" s="185"/>
    </row>
    <row r="170" ht="18.75" customHeight="1">
      <c r="A170" s="104">
        <v>167.0</v>
      </c>
      <c r="B170" s="105" t="s">
        <v>285</v>
      </c>
      <c r="C170" s="106">
        <v>6.0</v>
      </c>
      <c r="D170" s="107">
        <v>7.0E-4</v>
      </c>
      <c r="E170" s="108">
        <v>72.0</v>
      </c>
      <c r="F170" s="109">
        <v>515.0</v>
      </c>
      <c r="G170" s="110">
        <v>0.1398</v>
      </c>
      <c r="H170" s="111">
        <v>105.0</v>
      </c>
      <c r="I170" s="112">
        <v>20.0</v>
      </c>
      <c r="J170" s="113">
        <v>29.0</v>
      </c>
      <c r="K170" s="114">
        <v>11.0</v>
      </c>
      <c r="L170" s="115">
        <f t="shared" si="2"/>
        <v>10.97478939</v>
      </c>
      <c r="M170" s="116">
        <v>7.4</v>
      </c>
      <c r="N170" s="61">
        <f t="shared" si="3"/>
        <v>3.620689655</v>
      </c>
      <c r="O170" s="62">
        <f t="shared" si="4"/>
        <v>13.10939358</v>
      </c>
      <c r="Q170" s="63">
        <f t="shared" si="5"/>
        <v>1376.486326</v>
      </c>
      <c r="AF170" s="13">
        <f t="shared" si="6"/>
        <v>1</v>
      </c>
      <c r="AH170" s="185"/>
      <c r="AI170" s="185"/>
      <c r="AJ170" s="185"/>
      <c r="AK170" s="100"/>
      <c r="AL170" s="100"/>
      <c r="AM170" s="100"/>
      <c r="AN170" s="185"/>
      <c r="AO170" s="185"/>
      <c r="AP170" s="185"/>
    </row>
    <row r="171" ht="18.75" customHeight="1">
      <c r="A171" s="79">
        <v>168.0</v>
      </c>
      <c r="B171" s="80" t="s">
        <v>286</v>
      </c>
      <c r="C171" s="81">
        <v>23.0</v>
      </c>
      <c r="D171" s="82">
        <v>0.0029</v>
      </c>
      <c r="E171" s="83">
        <v>63.0</v>
      </c>
      <c r="F171" s="84">
        <v>636.0</v>
      </c>
      <c r="G171" s="85">
        <v>0.0991</v>
      </c>
      <c r="H171" s="86">
        <v>59.0</v>
      </c>
      <c r="I171" s="87">
        <v>80.0</v>
      </c>
      <c r="J171" s="88">
        <v>75.0</v>
      </c>
      <c r="K171" s="89">
        <v>6.8</v>
      </c>
      <c r="L171" s="90">
        <f t="shared" si="2"/>
        <v>6.836386105</v>
      </c>
      <c r="M171" s="91">
        <v>7.6</v>
      </c>
      <c r="N171" s="61">
        <f t="shared" si="3"/>
        <v>0.7866666667</v>
      </c>
      <c r="O171" s="62">
        <f t="shared" si="4"/>
        <v>0.6188444444</v>
      </c>
      <c r="Q171" s="63">
        <f t="shared" si="5"/>
        <v>36.51182222</v>
      </c>
      <c r="AF171" s="13">
        <f t="shared" si="6"/>
        <v>2</v>
      </c>
      <c r="AH171" s="185"/>
      <c r="AI171" s="185"/>
      <c r="AJ171" s="185"/>
      <c r="AK171" s="100"/>
      <c r="AL171" s="100"/>
      <c r="AM171" s="100"/>
      <c r="AN171" s="185"/>
      <c r="AO171" s="185"/>
      <c r="AP171" s="185"/>
    </row>
    <row r="172" ht="18.75" customHeight="1">
      <c r="A172" s="104">
        <v>169.0</v>
      </c>
      <c r="B172" s="105" t="s">
        <v>287</v>
      </c>
      <c r="C172" s="106">
        <v>16.0</v>
      </c>
      <c r="D172" s="107">
        <v>0.002</v>
      </c>
      <c r="E172" s="108">
        <v>44.0</v>
      </c>
      <c r="F172" s="109">
        <v>1122.0</v>
      </c>
      <c r="G172" s="110">
        <v>0.0392</v>
      </c>
      <c r="H172" s="111">
        <v>19.0</v>
      </c>
      <c r="I172" s="112">
        <v>76.0</v>
      </c>
      <c r="J172" s="113">
        <v>33.0</v>
      </c>
      <c r="K172" s="114">
        <v>4.4</v>
      </c>
      <c r="L172" s="115">
        <f t="shared" si="2"/>
        <v>4.330301815</v>
      </c>
      <c r="M172" s="116">
        <v>5.0</v>
      </c>
      <c r="N172" s="61">
        <f t="shared" si="3"/>
        <v>0.5757575758</v>
      </c>
      <c r="O172" s="62">
        <f t="shared" si="4"/>
        <v>0.331496786</v>
      </c>
      <c r="Q172" s="63">
        <f t="shared" si="5"/>
        <v>6.298438935</v>
      </c>
      <c r="AF172" s="13">
        <f t="shared" si="6"/>
        <v>4</v>
      </c>
      <c r="AH172" s="185"/>
      <c r="AI172" s="185"/>
      <c r="AJ172" s="185"/>
      <c r="AK172" s="100"/>
      <c r="AL172" s="100"/>
      <c r="AM172" s="100"/>
      <c r="AN172" s="185"/>
      <c r="AO172" s="185"/>
      <c r="AP172" s="185"/>
    </row>
    <row r="173" ht="18.75" customHeight="1">
      <c r="A173" s="79">
        <v>170.0</v>
      </c>
      <c r="B173" s="80" t="s">
        <v>288</v>
      </c>
      <c r="C173" s="81">
        <v>-1.0</v>
      </c>
      <c r="D173" s="82">
        <v>-1.0E-4</v>
      </c>
      <c r="E173" s="83">
        <v>5.0</v>
      </c>
      <c r="F173" s="84">
        <v>148.0</v>
      </c>
      <c r="G173" s="85">
        <v>0.0338</v>
      </c>
      <c r="H173" s="86">
        <v>15.0</v>
      </c>
      <c r="I173" s="87">
        <v>10.0</v>
      </c>
      <c r="J173" s="88">
        <v>30.0</v>
      </c>
      <c r="K173" s="89">
        <v>3.7</v>
      </c>
      <c r="L173" s="90">
        <f t="shared" si="2"/>
        <v>3.74425584</v>
      </c>
      <c r="M173" s="91">
        <v>5.6</v>
      </c>
      <c r="N173" s="61">
        <f t="shared" si="3"/>
        <v>0.5</v>
      </c>
      <c r="O173" s="62">
        <f t="shared" si="4"/>
        <v>0.25</v>
      </c>
      <c r="Q173" s="63">
        <f t="shared" si="5"/>
        <v>3.75</v>
      </c>
      <c r="AF173" s="13">
        <f t="shared" si="6"/>
        <v>4</v>
      </c>
      <c r="AH173" s="185"/>
      <c r="AI173" s="185"/>
      <c r="AJ173" s="185"/>
      <c r="AK173" s="100"/>
      <c r="AL173" s="100"/>
      <c r="AM173" s="100"/>
      <c r="AN173" s="185"/>
      <c r="AO173" s="185"/>
      <c r="AP173" s="185"/>
    </row>
    <row r="174" ht="18.75" customHeight="1">
      <c r="A174" s="104">
        <v>171.0</v>
      </c>
      <c r="B174" s="105" t="s">
        <v>289</v>
      </c>
      <c r="C174" s="106">
        <v>21.0</v>
      </c>
      <c r="D174" s="107">
        <v>0.0026</v>
      </c>
      <c r="E174" s="108">
        <v>170.0</v>
      </c>
      <c r="F174" s="109">
        <v>1066.0</v>
      </c>
      <c r="G174" s="110">
        <v>0.1595</v>
      </c>
      <c r="H174" s="111">
        <v>75.0</v>
      </c>
      <c r="I174" s="112">
        <v>225.0</v>
      </c>
      <c r="J174" s="113">
        <v>99.0</v>
      </c>
      <c r="K174" s="114">
        <v>7.7</v>
      </c>
      <c r="L174" s="115">
        <f t="shared" si="2"/>
        <v>7.75597464</v>
      </c>
      <c r="M174" s="116">
        <v>9.2</v>
      </c>
      <c r="N174" s="61">
        <f t="shared" si="3"/>
        <v>0.7575757576</v>
      </c>
      <c r="O174" s="62">
        <f t="shared" si="4"/>
        <v>0.5739210285</v>
      </c>
      <c r="Q174" s="63">
        <f t="shared" si="5"/>
        <v>43.04407713</v>
      </c>
      <c r="AF174" s="13">
        <f t="shared" si="6"/>
        <v>1</v>
      </c>
      <c r="AH174" s="185"/>
      <c r="AI174" s="185"/>
      <c r="AJ174" s="185"/>
      <c r="AK174" s="100"/>
      <c r="AL174" s="100"/>
      <c r="AM174" s="100"/>
      <c r="AN174" s="185"/>
      <c r="AO174" s="185"/>
      <c r="AP174" s="185"/>
    </row>
    <row r="175" ht="18.75" customHeight="1">
      <c r="A175" s="79">
        <v>172.0</v>
      </c>
      <c r="B175" s="80" t="s">
        <v>290</v>
      </c>
      <c r="C175" s="81">
        <v>18.0</v>
      </c>
      <c r="D175" s="82">
        <v>0.0022</v>
      </c>
      <c r="E175" s="83">
        <v>84.0</v>
      </c>
      <c r="F175" s="84">
        <v>367.0</v>
      </c>
      <c r="G175" s="85">
        <v>0.2289</v>
      </c>
      <c r="H175" s="86">
        <v>41.0</v>
      </c>
      <c r="I175" s="87">
        <v>60.0</v>
      </c>
      <c r="J175" s="88">
        <v>29.0</v>
      </c>
      <c r="K175" s="89">
        <v>9.3</v>
      </c>
      <c r="L175" s="90">
        <f t="shared" si="2"/>
        <v>9.26737454</v>
      </c>
      <c r="M175" s="91">
        <v>7.3</v>
      </c>
      <c r="N175" s="61">
        <f t="shared" si="3"/>
        <v>1.413793103</v>
      </c>
      <c r="O175" s="62">
        <f t="shared" si="4"/>
        <v>1.998810939</v>
      </c>
      <c r="Q175" s="63">
        <f t="shared" si="5"/>
        <v>81.95124851</v>
      </c>
      <c r="AF175" s="13">
        <f t="shared" si="6"/>
        <v>1</v>
      </c>
      <c r="AH175" s="185"/>
      <c r="AI175" s="185"/>
      <c r="AJ175" s="185"/>
      <c r="AK175" s="100"/>
      <c r="AL175" s="100"/>
      <c r="AM175" s="100"/>
      <c r="AN175" s="185"/>
      <c r="AO175" s="185"/>
      <c r="AP175" s="185"/>
    </row>
    <row r="176" ht="18.75" customHeight="1">
      <c r="A176" s="104">
        <v>173.0</v>
      </c>
      <c r="B176" s="105" t="s">
        <v>291</v>
      </c>
      <c r="C176" s="106">
        <v>2.0</v>
      </c>
      <c r="D176" s="107">
        <v>2.0E-4</v>
      </c>
      <c r="E176" s="108">
        <v>17.0</v>
      </c>
      <c r="F176" s="109">
        <v>81.0</v>
      </c>
      <c r="G176" s="110">
        <v>0.2099</v>
      </c>
      <c r="H176" s="111">
        <v>61.0</v>
      </c>
      <c r="I176" s="112">
        <v>5.0</v>
      </c>
      <c r="J176" s="113">
        <v>18.0</v>
      </c>
      <c r="K176" s="114">
        <v>11.2</v>
      </c>
      <c r="L176" s="115">
        <f t="shared" si="2"/>
        <v>11.17562808</v>
      </c>
      <c r="M176" s="116">
        <v>7.9</v>
      </c>
      <c r="N176" s="61">
        <f t="shared" si="3"/>
        <v>3.388888889</v>
      </c>
      <c r="O176" s="62">
        <f t="shared" si="4"/>
        <v>11.4845679</v>
      </c>
      <c r="Q176" s="63">
        <f t="shared" si="5"/>
        <v>700.558642</v>
      </c>
      <c r="AF176" s="13">
        <f t="shared" si="6"/>
        <v>1</v>
      </c>
      <c r="AH176" s="185"/>
      <c r="AI176" s="185"/>
      <c r="AJ176" s="185"/>
      <c r="AK176" s="100"/>
      <c r="AL176" s="100"/>
      <c r="AM176" s="100"/>
      <c r="AN176" s="185"/>
      <c r="AO176" s="185"/>
      <c r="AP176" s="185"/>
    </row>
    <row r="177" ht="18.75" customHeight="1">
      <c r="A177" s="79">
        <v>174.0</v>
      </c>
      <c r="B177" s="80" t="s">
        <v>292</v>
      </c>
      <c r="C177" s="81">
        <v>41.0</v>
      </c>
      <c r="D177" s="82">
        <v>0.0051</v>
      </c>
      <c r="E177" s="83">
        <v>258.0</v>
      </c>
      <c r="F177" s="84">
        <v>6466.0</v>
      </c>
      <c r="G177" s="85">
        <v>0.0399</v>
      </c>
      <c r="H177" s="86">
        <v>26.0</v>
      </c>
      <c r="I177" s="87">
        <v>253.0</v>
      </c>
      <c r="J177" s="88">
        <v>26.0</v>
      </c>
      <c r="K177" s="89">
        <v>5.8</v>
      </c>
      <c r="L177" s="90">
        <f t="shared" si="2"/>
        <v>5.756846538</v>
      </c>
      <c r="M177" s="91">
        <v>5.9</v>
      </c>
      <c r="N177" s="61">
        <f t="shared" si="3"/>
        <v>1</v>
      </c>
      <c r="O177" s="62">
        <f t="shared" si="4"/>
        <v>1</v>
      </c>
      <c r="Q177" s="63">
        <f t="shared" si="5"/>
        <v>26</v>
      </c>
      <c r="AF177" s="13">
        <f t="shared" si="6"/>
        <v>3</v>
      </c>
      <c r="AH177" s="185"/>
      <c r="AI177" s="185"/>
      <c r="AJ177" s="185"/>
      <c r="AK177" s="100"/>
      <c r="AL177" s="100"/>
      <c r="AM177" s="100"/>
      <c r="AN177" s="185"/>
      <c r="AO177" s="185"/>
      <c r="AP177" s="185"/>
    </row>
    <row r="178" ht="18.75" customHeight="1">
      <c r="A178" s="104">
        <v>175.0</v>
      </c>
      <c r="B178" s="105" t="s">
        <v>293</v>
      </c>
      <c r="C178" s="106">
        <v>11.0</v>
      </c>
      <c r="D178" s="107">
        <v>0.0014</v>
      </c>
      <c r="E178" s="108">
        <v>88.0</v>
      </c>
      <c r="F178" s="109">
        <v>683.0</v>
      </c>
      <c r="G178" s="110">
        <v>0.1288</v>
      </c>
      <c r="H178" s="111">
        <v>37.0</v>
      </c>
      <c r="I178" s="112">
        <v>112.0</v>
      </c>
      <c r="J178" s="113">
        <v>47.0</v>
      </c>
      <c r="K178" s="114">
        <v>6.7</v>
      </c>
      <c r="L178" s="115">
        <f t="shared" si="2"/>
        <v>6.742458535</v>
      </c>
      <c r="M178" s="116">
        <v>7.4</v>
      </c>
      <c r="N178" s="61">
        <f t="shared" si="3"/>
        <v>0.7872340426</v>
      </c>
      <c r="O178" s="62">
        <f t="shared" si="4"/>
        <v>0.6197374378</v>
      </c>
      <c r="Q178" s="63">
        <f t="shared" si="5"/>
        <v>22.9302852</v>
      </c>
      <c r="AF178" s="13">
        <f t="shared" si="6"/>
        <v>2</v>
      </c>
      <c r="AH178" s="185"/>
      <c r="AI178" s="185"/>
      <c r="AJ178" s="185"/>
      <c r="AK178" s="100"/>
      <c r="AL178" s="100"/>
      <c r="AM178" s="100"/>
      <c r="AN178" s="185"/>
      <c r="AO178" s="185"/>
      <c r="AP178" s="185"/>
    </row>
    <row r="179" ht="18.75" customHeight="1">
      <c r="A179" s="79">
        <v>176.0</v>
      </c>
      <c r="B179" s="80" t="s">
        <v>294</v>
      </c>
      <c r="C179" s="81">
        <v>21.0</v>
      </c>
      <c r="D179" s="82">
        <v>0.0026</v>
      </c>
      <c r="E179" s="83">
        <v>37.0</v>
      </c>
      <c r="F179" s="84">
        <v>538.0</v>
      </c>
      <c r="G179" s="85">
        <v>0.0688</v>
      </c>
      <c r="H179" s="86">
        <v>19.0</v>
      </c>
      <c r="I179" s="87">
        <v>28.0</v>
      </c>
      <c r="J179" s="88">
        <v>15.0</v>
      </c>
      <c r="K179" s="89">
        <v>6.4</v>
      </c>
      <c r="L179" s="90">
        <f t="shared" si="2"/>
        <v>6.277216535</v>
      </c>
      <c r="M179" s="91">
        <v>4.7</v>
      </c>
      <c r="N179" s="61">
        <f t="shared" si="3"/>
        <v>1.266666667</v>
      </c>
      <c r="O179" s="62">
        <f t="shared" si="4"/>
        <v>1.604444444</v>
      </c>
      <c r="Q179" s="63">
        <f t="shared" si="5"/>
        <v>30.48444444</v>
      </c>
      <c r="AF179" s="13">
        <f t="shared" si="6"/>
        <v>2</v>
      </c>
      <c r="AH179" s="185"/>
      <c r="AI179" s="185"/>
      <c r="AJ179" s="185"/>
      <c r="AK179" s="100"/>
      <c r="AL179" s="100"/>
      <c r="AM179" s="100"/>
      <c r="AN179" s="185"/>
      <c r="AO179" s="185"/>
      <c r="AP179" s="185"/>
    </row>
    <row r="180" ht="18.75" customHeight="1">
      <c r="A180" s="104">
        <v>177.0</v>
      </c>
      <c r="B180" s="105" t="s">
        <v>295</v>
      </c>
      <c r="C180" s="106">
        <v>6.0</v>
      </c>
      <c r="D180" s="107">
        <v>7.0E-4</v>
      </c>
      <c r="E180" s="108">
        <v>17.0</v>
      </c>
      <c r="F180" s="109">
        <v>359.0</v>
      </c>
      <c r="G180" s="110">
        <v>0.0474</v>
      </c>
      <c r="H180" s="111">
        <v>39.0</v>
      </c>
      <c r="I180" s="112">
        <v>29.0</v>
      </c>
      <c r="J180" s="113">
        <v>66.0</v>
      </c>
      <c r="K180" s="114">
        <v>5.2</v>
      </c>
      <c r="L180" s="115">
        <f t="shared" si="2"/>
        <v>5.203875454</v>
      </c>
      <c r="M180" s="116">
        <v>6.4</v>
      </c>
      <c r="N180" s="61">
        <f t="shared" si="3"/>
        <v>0.5909090909</v>
      </c>
      <c r="O180" s="62">
        <f t="shared" si="4"/>
        <v>0.3491735537</v>
      </c>
      <c r="Q180" s="63">
        <f t="shared" si="5"/>
        <v>13.6177686</v>
      </c>
      <c r="AF180" s="13">
        <f t="shared" si="6"/>
        <v>3</v>
      </c>
      <c r="AH180" s="185"/>
      <c r="AI180" s="185"/>
      <c r="AJ180" s="185"/>
      <c r="AK180" s="100"/>
      <c r="AL180" s="100"/>
      <c r="AM180" s="100"/>
      <c r="AN180" s="185"/>
      <c r="AO180" s="185"/>
      <c r="AP180" s="185"/>
    </row>
    <row r="181" ht="18.75" customHeight="1">
      <c r="A181" s="79">
        <v>178.0</v>
      </c>
      <c r="B181" s="80" t="s">
        <v>296</v>
      </c>
      <c r="C181" s="81">
        <v>30.0</v>
      </c>
      <c r="D181" s="82">
        <v>0.0037</v>
      </c>
      <c r="E181" s="83">
        <v>146.0</v>
      </c>
      <c r="F181" s="84">
        <v>2938.0</v>
      </c>
      <c r="G181" s="85">
        <v>0.0497</v>
      </c>
      <c r="H181" s="86">
        <v>31.0</v>
      </c>
      <c r="I181" s="87">
        <v>191.0</v>
      </c>
      <c r="J181" s="88">
        <v>41.0</v>
      </c>
      <c r="K181" s="89">
        <v>5.5</v>
      </c>
      <c r="L181" s="90">
        <f t="shared" si="2"/>
        <v>5.49606748</v>
      </c>
      <c r="M181" s="91">
        <v>6.2</v>
      </c>
      <c r="N181" s="61">
        <f t="shared" si="3"/>
        <v>0.756097561</v>
      </c>
      <c r="O181" s="62">
        <f t="shared" si="4"/>
        <v>0.5716835217</v>
      </c>
      <c r="Q181" s="63">
        <f t="shared" si="5"/>
        <v>17.72218917</v>
      </c>
      <c r="AF181" s="13">
        <f t="shared" si="6"/>
        <v>3</v>
      </c>
      <c r="AH181" s="185"/>
      <c r="AI181" s="185"/>
      <c r="AJ181" s="185"/>
      <c r="AK181" s="100"/>
      <c r="AL181" s="100"/>
      <c r="AM181" s="100"/>
      <c r="AN181" s="185"/>
      <c r="AO181" s="185"/>
      <c r="AP181" s="185"/>
    </row>
    <row r="182" ht="18.75" customHeight="1">
      <c r="A182" s="104">
        <v>179.0</v>
      </c>
      <c r="B182" s="105" t="s">
        <v>297</v>
      </c>
      <c r="C182" s="106">
        <v>0.0</v>
      </c>
      <c r="D182" s="107">
        <v>0.0</v>
      </c>
      <c r="E182" s="108">
        <v>0.0</v>
      </c>
      <c r="F182" s="109">
        <v>0.0</v>
      </c>
      <c r="G182" s="110">
        <v>0.0</v>
      </c>
      <c r="H182" s="111">
        <v>0.0</v>
      </c>
      <c r="I182" s="112">
        <v>0.0</v>
      </c>
      <c r="J182" s="113">
        <v>0.0</v>
      </c>
      <c r="K182" s="114">
        <v>0.0</v>
      </c>
      <c r="L182" s="115" t="str">
        <f t="shared" si="2"/>
        <v>0</v>
      </c>
      <c r="M182" s="116">
        <v>0.0</v>
      </c>
      <c r="N182" s="61">
        <f t="shared" si="3"/>
        <v>0</v>
      </c>
      <c r="O182" s="62">
        <f t="shared" si="4"/>
        <v>0</v>
      </c>
      <c r="Q182" s="63">
        <f t="shared" si="5"/>
        <v>0</v>
      </c>
      <c r="AF182" s="13">
        <f t="shared" si="6"/>
        <v>4</v>
      </c>
      <c r="AH182" s="185"/>
      <c r="AI182" s="185"/>
      <c r="AJ182" s="185"/>
      <c r="AK182" s="100"/>
      <c r="AL182" s="100"/>
      <c r="AM182" s="100"/>
      <c r="AN182" s="185"/>
      <c r="AO182" s="185"/>
      <c r="AP182" s="185"/>
    </row>
    <row r="183" ht="18.75" customHeight="1">
      <c r="A183" s="79">
        <v>180.0</v>
      </c>
      <c r="B183" s="80" t="s">
        <v>298</v>
      </c>
      <c r="C183" s="81">
        <v>0.0</v>
      </c>
      <c r="D183" s="82">
        <v>0.0</v>
      </c>
      <c r="E183" s="83">
        <v>0.0</v>
      </c>
      <c r="F183" s="84">
        <v>0.0</v>
      </c>
      <c r="G183" s="85">
        <v>0.0</v>
      </c>
      <c r="H183" s="86">
        <v>0.0</v>
      </c>
      <c r="I183" s="87">
        <v>0.0</v>
      </c>
      <c r="J183" s="88">
        <v>0.0</v>
      </c>
      <c r="K183" s="89">
        <v>0.0</v>
      </c>
      <c r="L183" s="90" t="str">
        <f t="shared" si="2"/>
        <v>0</v>
      </c>
      <c r="M183" s="91">
        <v>0.0</v>
      </c>
      <c r="N183" s="61">
        <f t="shared" si="3"/>
        <v>0</v>
      </c>
      <c r="O183" s="62">
        <f t="shared" si="4"/>
        <v>0</v>
      </c>
      <c r="Q183" s="63">
        <f t="shared" si="5"/>
        <v>0</v>
      </c>
      <c r="AF183" s="13">
        <f t="shared" si="6"/>
        <v>4</v>
      </c>
      <c r="AH183" s="185"/>
      <c r="AI183" s="185"/>
      <c r="AJ183" s="185"/>
      <c r="AK183" s="100"/>
      <c r="AL183" s="100"/>
      <c r="AM183" s="100"/>
      <c r="AN183" s="185"/>
      <c r="AO183" s="185"/>
      <c r="AP183" s="185"/>
    </row>
    <row r="184" ht="18.75" customHeight="1">
      <c r="A184" s="104">
        <v>181.0</v>
      </c>
      <c r="B184" s="105" t="s">
        <v>299</v>
      </c>
      <c r="C184" s="106">
        <v>4.0</v>
      </c>
      <c r="D184" s="107">
        <v>5.0E-4</v>
      </c>
      <c r="E184" s="108">
        <v>15.0</v>
      </c>
      <c r="F184" s="109">
        <v>502.0</v>
      </c>
      <c r="G184" s="110">
        <v>0.0299</v>
      </c>
      <c r="H184" s="111">
        <v>24.0</v>
      </c>
      <c r="I184" s="112">
        <v>16.0</v>
      </c>
      <c r="J184" s="113">
        <v>26.0</v>
      </c>
      <c r="K184" s="114">
        <v>5.4</v>
      </c>
      <c r="L184" s="115">
        <f t="shared" si="2"/>
        <v>5.391718415</v>
      </c>
      <c r="M184" s="116">
        <v>5.2</v>
      </c>
      <c r="N184" s="61">
        <f t="shared" si="3"/>
        <v>0.9230769231</v>
      </c>
      <c r="O184" s="62">
        <f t="shared" si="4"/>
        <v>0.8520710059</v>
      </c>
      <c r="Q184" s="63">
        <f t="shared" si="5"/>
        <v>20.44970414</v>
      </c>
      <c r="AF184" s="13">
        <f t="shared" si="6"/>
        <v>3</v>
      </c>
      <c r="AH184" s="185"/>
      <c r="AI184" s="185"/>
      <c r="AJ184" s="185"/>
      <c r="AK184" s="100"/>
      <c r="AL184" s="100"/>
      <c r="AM184" s="100"/>
      <c r="AN184" s="185"/>
      <c r="AO184" s="185"/>
      <c r="AP184" s="185"/>
    </row>
    <row r="185" ht="18.75" customHeight="1">
      <c r="A185" s="79">
        <v>182.0</v>
      </c>
      <c r="B185" s="80" t="s">
        <v>300</v>
      </c>
      <c r="C185" s="81">
        <v>59.0</v>
      </c>
      <c r="D185" s="82">
        <v>0.0073</v>
      </c>
      <c r="E185" s="83">
        <v>500.0</v>
      </c>
      <c r="F185" s="84">
        <v>4549.0</v>
      </c>
      <c r="G185" s="85">
        <v>0.1099</v>
      </c>
      <c r="H185" s="86">
        <v>66.0</v>
      </c>
      <c r="I185" s="87">
        <v>383.0</v>
      </c>
      <c r="J185" s="88">
        <v>50.0</v>
      </c>
      <c r="K185" s="89">
        <v>8.1</v>
      </c>
      <c r="L185" s="90">
        <f t="shared" si="2"/>
        <v>8.118668215</v>
      </c>
      <c r="M185" s="91">
        <v>7.4</v>
      </c>
      <c r="N185" s="61">
        <f t="shared" si="3"/>
        <v>1.32</v>
      </c>
      <c r="O185" s="62">
        <f t="shared" si="4"/>
        <v>1.7424</v>
      </c>
      <c r="Q185" s="63">
        <f t="shared" si="5"/>
        <v>114.9984</v>
      </c>
      <c r="AF185" s="13">
        <f t="shared" si="6"/>
        <v>1</v>
      </c>
      <c r="AH185" s="185"/>
      <c r="AI185" s="185"/>
      <c r="AJ185" s="185"/>
      <c r="AK185" s="100"/>
      <c r="AL185" s="100"/>
      <c r="AM185" s="100"/>
      <c r="AN185" s="185"/>
      <c r="AO185" s="185"/>
      <c r="AP185" s="185"/>
    </row>
    <row r="186" ht="18.75" customHeight="1">
      <c r="A186" s="104">
        <v>183.0</v>
      </c>
      <c r="B186" s="105" t="s">
        <v>301</v>
      </c>
      <c r="C186" s="106">
        <v>0.0</v>
      </c>
      <c r="D186" s="107">
        <v>0.0</v>
      </c>
      <c r="E186" s="108">
        <v>0.0</v>
      </c>
      <c r="F186" s="109">
        <v>0.0</v>
      </c>
      <c r="G186" s="110">
        <v>0.0</v>
      </c>
      <c r="H186" s="111">
        <v>0.0</v>
      </c>
      <c r="I186" s="112">
        <v>0.0</v>
      </c>
      <c r="J186" s="113">
        <v>0.0</v>
      </c>
      <c r="K186" s="114">
        <v>0.0</v>
      </c>
      <c r="L186" s="115" t="str">
        <f t="shared" si="2"/>
        <v>0</v>
      </c>
      <c r="M186" s="116">
        <v>0.0</v>
      </c>
      <c r="N186" s="61">
        <f t="shared" si="3"/>
        <v>0</v>
      </c>
      <c r="O186" s="62">
        <f t="shared" si="4"/>
        <v>0</v>
      </c>
      <c r="Q186" s="63">
        <f t="shared" si="5"/>
        <v>0</v>
      </c>
      <c r="AF186" s="13">
        <f t="shared" si="6"/>
        <v>4</v>
      </c>
      <c r="AH186" s="185"/>
      <c r="AI186" s="185"/>
      <c r="AJ186" s="185"/>
      <c r="AK186" s="100"/>
      <c r="AL186" s="100"/>
      <c r="AM186" s="100"/>
      <c r="AN186" s="185"/>
      <c r="AO186" s="185"/>
      <c r="AP186" s="185"/>
    </row>
    <row r="187" ht="18.75" customHeight="1">
      <c r="A187" s="79">
        <v>184.0</v>
      </c>
      <c r="B187" s="80" t="s">
        <v>302</v>
      </c>
      <c r="C187" s="81">
        <v>0.0</v>
      </c>
      <c r="D187" s="82">
        <v>0.0</v>
      </c>
      <c r="E187" s="83">
        <v>4.0</v>
      </c>
      <c r="F187" s="84">
        <v>150.0</v>
      </c>
      <c r="G187" s="85">
        <v>0.0267</v>
      </c>
      <c r="H187" s="86">
        <v>19.0</v>
      </c>
      <c r="I187" s="87">
        <v>4.0</v>
      </c>
      <c r="J187" s="88">
        <v>19.0</v>
      </c>
      <c r="K187" s="89">
        <v>5.3</v>
      </c>
      <c r="L187" s="90">
        <f t="shared" si="2"/>
        <v>5.278188979</v>
      </c>
      <c r="M187" s="91">
        <v>4.5</v>
      </c>
      <c r="N187" s="61">
        <f t="shared" si="3"/>
        <v>1</v>
      </c>
      <c r="O187" s="62">
        <f t="shared" si="4"/>
        <v>1</v>
      </c>
      <c r="Q187" s="63">
        <f t="shared" si="5"/>
        <v>19</v>
      </c>
      <c r="AF187" s="13">
        <f t="shared" si="6"/>
        <v>3</v>
      </c>
      <c r="AH187" s="185"/>
      <c r="AI187" s="185"/>
      <c r="AJ187" s="185"/>
      <c r="AK187" s="100"/>
      <c r="AL187" s="100"/>
      <c r="AM187" s="100"/>
      <c r="AN187" s="185"/>
      <c r="AO187" s="185"/>
      <c r="AP187" s="185"/>
    </row>
    <row r="188" ht="18.75" customHeight="1">
      <c r="A188" s="104">
        <v>185.0</v>
      </c>
      <c r="B188" s="105" t="s">
        <v>303</v>
      </c>
      <c r="C188" s="106">
        <v>1.0</v>
      </c>
      <c r="D188" s="107">
        <v>1.0E-4</v>
      </c>
      <c r="E188" s="108">
        <v>4.0</v>
      </c>
      <c r="F188" s="109">
        <v>143.0</v>
      </c>
      <c r="G188" s="110">
        <v>0.028</v>
      </c>
      <c r="H188" s="111">
        <v>3.0</v>
      </c>
      <c r="I188" s="112">
        <v>18.0</v>
      </c>
      <c r="J188" s="113">
        <v>12.0</v>
      </c>
      <c r="K188" s="114">
        <v>0.3</v>
      </c>
      <c r="L188" s="115">
        <f t="shared" si="2"/>
        <v>0.6760235664</v>
      </c>
      <c r="M188" s="116">
        <v>3.9</v>
      </c>
      <c r="N188" s="61">
        <f t="shared" si="3"/>
        <v>0.25</v>
      </c>
      <c r="O188" s="62">
        <f t="shared" si="4"/>
        <v>0.0625</v>
      </c>
      <c r="Q188" s="63">
        <f t="shared" si="5"/>
        <v>0.1875</v>
      </c>
      <c r="AF188" s="13">
        <f t="shared" si="6"/>
        <v>4</v>
      </c>
      <c r="AH188" s="185"/>
      <c r="AI188" s="185"/>
      <c r="AJ188" s="185"/>
      <c r="AK188" s="100"/>
      <c r="AL188" s="100"/>
      <c r="AM188" s="100"/>
      <c r="AN188" s="185"/>
      <c r="AO188" s="185"/>
      <c r="AP188" s="185"/>
    </row>
    <row r="189" ht="18.75" customHeight="1">
      <c r="A189" s="79">
        <v>186.0</v>
      </c>
      <c r="B189" s="80" t="s">
        <v>304</v>
      </c>
      <c r="C189" s="81">
        <v>1.0</v>
      </c>
      <c r="D189" s="82">
        <v>1.0E-4</v>
      </c>
      <c r="E189" s="83">
        <v>34.0</v>
      </c>
      <c r="F189" s="84">
        <v>435.0</v>
      </c>
      <c r="G189" s="85">
        <v>0.0782</v>
      </c>
      <c r="H189" s="86">
        <v>134.0</v>
      </c>
      <c r="I189" s="87">
        <v>17.0</v>
      </c>
      <c r="J189" s="88">
        <v>67.0</v>
      </c>
      <c r="K189" s="89">
        <v>9.3</v>
      </c>
      <c r="L189" s="90">
        <f t="shared" si="2"/>
        <v>9.261634161</v>
      </c>
      <c r="M189" s="91">
        <v>7.3</v>
      </c>
      <c r="N189" s="61">
        <f t="shared" si="3"/>
        <v>2</v>
      </c>
      <c r="O189" s="62">
        <f t="shared" si="4"/>
        <v>4</v>
      </c>
      <c r="Q189" s="63">
        <f t="shared" si="5"/>
        <v>536</v>
      </c>
      <c r="AF189" s="13">
        <f t="shared" si="6"/>
        <v>1</v>
      </c>
      <c r="AH189" s="185"/>
      <c r="AI189" s="185"/>
      <c r="AJ189" s="185"/>
      <c r="AK189" s="100"/>
      <c r="AL189" s="100"/>
      <c r="AM189" s="100"/>
      <c r="AN189" s="185"/>
      <c r="AO189" s="185"/>
      <c r="AP189" s="185"/>
    </row>
    <row r="190" ht="18.75" customHeight="1">
      <c r="A190" s="104">
        <v>187.0</v>
      </c>
      <c r="B190" s="105" t="s">
        <v>305</v>
      </c>
      <c r="C190" s="106">
        <v>0.0</v>
      </c>
      <c r="D190" s="107">
        <v>0.0</v>
      </c>
      <c r="E190" s="108">
        <v>0.0</v>
      </c>
      <c r="F190" s="109">
        <v>0.0</v>
      </c>
      <c r="G190" s="110">
        <v>0.0</v>
      </c>
      <c r="H190" s="111">
        <v>0.0</v>
      </c>
      <c r="I190" s="112">
        <v>0.0</v>
      </c>
      <c r="J190" s="113">
        <v>0.0</v>
      </c>
      <c r="K190" s="114">
        <v>0.0</v>
      </c>
      <c r="L190" s="115" t="str">
        <f t="shared" si="2"/>
        <v>0</v>
      </c>
      <c r="M190" s="116">
        <v>0.0</v>
      </c>
      <c r="N190" s="61">
        <f t="shared" si="3"/>
        <v>0</v>
      </c>
      <c r="O190" s="62">
        <f t="shared" si="4"/>
        <v>0</v>
      </c>
      <c r="Q190" s="63">
        <f t="shared" si="5"/>
        <v>0</v>
      </c>
      <c r="AF190" s="13">
        <f t="shared" si="6"/>
        <v>4</v>
      </c>
      <c r="AH190" s="185"/>
      <c r="AI190" s="185"/>
      <c r="AJ190" s="185"/>
      <c r="AK190" s="100"/>
      <c r="AL190" s="100"/>
      <c r="AM190" s="100"/>
      <c r="AN190" s="185"/>
      <c r="AO190" s="185"/>
      <c r="AP190" s="185"/>
    </row>
    <row r="191" ht="18.75" customHeight="1">
      <c r="A191" s="79">
        <v>188.0</v>
      </c>
      <c r="B191" s="80" t="s">
        <v>306</v>
      </c>
      <c r="C191" s="81">
        <v>16.0</v>
      </c>
      <c r="D191" s="82">
        <v>0.002</v>
      </c>
      <c r="E191" s="83">
        <v>129.0</v>
      </c>
      <c r="F191" s="84">
        <v>2597.0</v>
      </c>
      <c r="G191" s="85">
        <v>0.0497</v>
      </c>
      <c r="H191" s="86">
        <v>56.0</v>
      </c>
      <c r="I191" s="87">
        <v>203.0</v>
      </c>
      <c r="J191" s="88">
        <v>88.0</v>
      </c>
      <c r="K191" s="89">
        <v>5.7</v>
      </c>
      <c r="L191" s="90">
        <f t="shared" si="2"/>
        <v>5.742631443</v>
      </c>
      <c r="M191" s="91">
        <v>7.0</v>
      </c>
      <c r="N191" s="61">
        <f t="shared" si="3"/>
        <v>0.6363636364</v>
      </c>
      <c r="O191" s="62">
        <f t="shared" si="4"/>
        <v>0.4049586777</v>
      </c>
      <c r="Q191" s="63">
        <f t="shared" si="5"/>
        <v>22.67768595</v>
      </c>
      <c r="AF191" s="13">
        <f t="shared" si="6"/>
        <v>3</v>
      </c>
      <c r="AH191" s="185"/>
      <c r="AI191" s="185"/>
      <c r="AJ191" s="185"/>
      <c r="AK191" s="100"/>
      <c r="AL191" s="100"/>
      <c r="AM191" s="100"/>
      <c r="AN191" s="185"/>
      <c r="AO191" s="185"/>
      <c r="AP191" s="185"/>
    </row>
    <row r="192" ht="18.75" customHeight="1">
      <c r="A192" s="104">
        <v>189.0</v>
      </c>
      <c r="B192" s="105" t="s">
        <v>307</v>
      </c>
      <c r="C192" s="106">
        <v>10.0</v>
      </c>
      <c r="D192" s="107">
        <v>0.0012</v>
      </c>
      <c r="E192" s="108">
        <v>62.0</v>
      </c>
      <c r="F192" s="109">
        <v>416.0</v>
      </c>
      <c r="G192" s="110">
        <v>0.149</v>
      </c>
      <c r="H192" s="111">
        <v>40.0</v>
      </c>
      <c r="I192" s="112">
        <v>92.0</v>
      </c>
      <c r="J192" s="113">
        <v>60.0</v>
      </c>
      <c r="K192" s="114">
        <v>6.8</v>
      </c>
      <c r="L192" s="115">
        <f t="shared" si="2"/>
        <v>6.740449238</v>
      </c>
      <c r="M192" s="116">
        <v>7.4</v>
      </c>
      <c r="N192" s="61">
        <f t="shared" si="3"/>
        <v>0.6666666667</v>
      </c>
      <c r="O192" s="62">
        <f t="shared" si="4"/>
        <v>0.4444444444</v>
      </c>
      <c r="Q192" s="63">
        <f t="shared" si="5"/>
        <v>17.77777778</v>
      </c>
      <c r="AF192" s="13">
        <f t="shared" si="6"/>
        <v>2</v>
      </c>
      <c r="AH192" s="185"/>
      <c r="AI192" s="185"/>
      <c r="AJ192" s="185"/>
      <c r="AK192" s="100"/>
      <c r="AL192" s="100"/>
      <c r="AM192" s="100"/>
      <c r="AN192" s="185"/>
      <c r="AO192" s="185"/>
      <c r="AP192" s="185"/>
    </row>
    <row r="193" ht="18.75" customHeight="1">
      <c r="A193" s="79">
        <v>190.0</v>
      </c>
      <c r="B193" s="80" t="s">
        <v>308</v>
      </c>
      <c r="C193" s="81">
        <v>34.0</v>
      </c>
      <c r="D193" s="82">
        <v>0.0042</v>
      </c>
      <c r="E193" s="83">
        <v>98.0</v>
      </c>
      <c r="F193" s="84">
        <v>581.0</v>
      </c>
      <c r="G193" s="85">
        <v>0.1687</v>
      </c>
      <c r="H193" s="86">
        <v>87.0</v>
      </c>
      <c r="I193" s="87">
        <v>132.0</v>
      </c>
      <c r="J193" s="88">
        <v>118.0</v>
      </c>
      <c r="K193" s="89">
        <v>8.0</v>
      </c>
      <c r="L193" s="90">
        <f t="shared" si="2"/>
        <v>7.965105107</v>
      </c>
      <c r="M193" s="91">
        <v>8.9</v>
      </c>
      <c r="N193" s="61">
        <f t="shared" si="3"/>
        <v>0.7372881356</v>
      </c>
      <c r="O193" s="62">
        <f t="shared" si="4"/>
        <v>0.5435937949</v>
      </c>
      <c r="Q193" s="63">
        <f t="shared" si="5"/>
        <v>47.29266016</v>
      </c>
      <c r="AF193" s="13">
        <f t="shared" si="6"/>
        <v>1</v>
      </c>
      <c r="AH193" s="185"/>
      <c r="AI193" s="185"/>
      <c r="AJ193" s="185"/>
      <c r="AK193" s="100"/>
      <c r="AL193" s="100"/>
      <c r="AM193" s="100"/>
      <c r="AN193" s="185"/>
      <c r="AO193" s="185"/>
      <c r="AP193" s="185"/>
    </row>
    <row r="194" ht="18.75" customHeight="1">
      <c r="A194" s="104">
        <v>191.0</v>
      </c>
      <c r="B194" s="105" t="s">
        <v>309</v>
      </c>
      <c r="C194" s="106">
        <v>17.0</v>
      </c>
      <c r="D194" s="107">
        <v>0.0021</v>
      </c>
      <c r="E194" s="108">
        <v>94.0</v>
      </c>
      <c r="F194" s="109">
        <v>941.0</v>
      </c>
      <c r="G194" s="110">
        <v>0.0999</v>
      </c>
      <c r="H194" s="111">
        <v>41.0</v>
      </c>
      <c r="I194" s="112">
        <v>123.0</v>
      </c>
      <c r="J194" s="113">
        <v>54.0</v>
      </c>
      <c r="K194" s="114">
        <v>6.4</v>
      </c>
      <c r="L194" s="115">
        <f t="shared" si="2"/>
        <v>6.411498107</v>
      </c>
      <c r="M194" s="116">
        <v>6.9</v>
      </c>
      <c r="N194" s="61">
        <f t="shared" si="3"/>
        <v>0.7592592593</v>
      </c>
      <c r="O194" s="62">
        <f t="shared" si="4"/>
        <v>0.5764746228</v>
      </c>
      <c r="Q194" s="63">
        <f t="shared" si="5"/>
        <v>23.63545953</v>
      </c>
      <c r="AF194" s="13">
        <f t="shared" si="6"/>
        <v>2</v>
      </c>
      <c r="AH194" s="185"/>
      <c r="AI194" s="185"/>
      <c r="AJ194" s="185"/>
      <c r="AK194" s="100"/>
      <c r="AL194" s="100"/>
      <c r="AM194" s="100"/>
      <c r="AN194" s="185"/>
      <c r="AO194" s="185"/>
      <c r="AP194" s="185"/>
    </row>
    <row r="195" ht="18.75" customHeight="1">
      <c r="A195" s="79">
        <v>192.0</v>
      </c>
      <c r="B195" s="80" t="s">
        <v>310</v>
      </c>
      <c r="C195" s="81">
        <v>19.0</v>
      </c>
      <c r="D195" s="82">
        <v>0.0024</v>
      </c>
      <c r="E195" s="83">
        <v>122.0</v>
      </c>
      <c r="F195" s="84">
        <v>1751.0</v>
      </c>
      <c r="G195" s="85">
        <v>0.0697</v>
      </c>
      <c r="H195" s="86">
        <v>47.0</v>
      </c>
      <c r="I195" s="87">
        <v>117.0</v>
      </c>
      <c r="J195" s="88">
        <v>45.0</v>
      </c>
      <c r="K195" s="89">
        <v>6.8</v>
      </c>
      <c r="L195" s="90">
        <f t="shared" si="2"/>
        <v>6.808367826</v>
      </c>
      <c r="M195" s="91">
        <v>6.6</v>
      </c>
      <c r="N195" s="61">
        <f t="shared" si="3"/>
        <v>1.044444444</v>
      </c>
      <c r="O195" s="62">
        <f t="shared" si="4"/>
        <v>1.090864198</v>
      </c>
      <c r="Q195" s="63">
        <f t="shared" si="5"/>
        <v>51.27061728</v>
      </c>
      <c r="AF195" s="13">
        <f t="shared" si="6"/>
        <v>2</v>
      </c>
      <c r="AH195" s="185"/>
      <c r="AI195" s="185"/>
      <c r="AJ195" s="185"/>
      <c r="AK195" s="100"/>
      <c r="AL195" s="100"/>
      <c r="AM195" s="100"/>
      <c r="AN195" s="185"/>
      <c r="AO195" s="185"/>
      <c r="AP195" s="185"/>
    </row>
    <row r="196" ht="18.75" customHeight="1">
      <c r="A196" s="104">
        <v>193.0</v>
      </c>
      <c r="B196" s="105" t="s">
        <v>311</v>
      </c>
      <c r="C196" s="106">
        <v>0.0</v>
      </c>
      <c r="D196" s="107">
        <v>0.0</v>
      </c>
      <c r="E196" s="108">
        <v>0.0</v>
      </c>
      <c r="F196" s="109">
        <v>0.0</v>
      </c>
      <c r="G196" s="110">
        <v>0.0</v>
      </c>
      <c r="H196" s="111">
        <v>0.0</v>
      </c>
      <c r="I196" s="112">
        <v>0.0</v>
      </c>
      <c r="J196" s="113">
        <v>0.0</v>
      </c>
      <c r="K196" s="114">
        <v>0.0</v>
      </c>
      <c r="L196" s="115" t="str">
        <f t="shared" si="2"/>
        <v>0</v>
      </c>
      <c r="M196" s="116">
        <v>0.0</v>
      </c>
      <c r="N196" s="61">
        <f t="shared" si="3"/>
        <v>0</v>
      </c>
      <c r="O196" s="62">
        <f t="shared" si="4"/>
        <v>0</v>
      </c>
      <c r="Q196" s="63">
        <f t="shared" si="5"/>
        <v>0</v>
      </c>
      <c r="AF196" s="13">
        <f t="shared" si="6"/>
        <v>4</v>
      </c>
      <c r="AH196" s="185"/>
      <c r="AI196" s="185"/>
      <c r="AJ196" s="185"/>
      <c r="AK196" s="100"/>
      <c r="AL196" s="100"/>
      <c r="AM196" s="100"/>
      <c r="AN196" s="185"/>
      <c r="AO196" s="185"/>
      <c r="AP196" s="185"/>
    </row>
    <row r="197" ht="18.75" customHeight="1">
      <c r="A197" s="79">
        <v>194.0</v>
      </c>
      <c r="B197" s="80" t="s">
        <v>312</v>
      </c>
      <c r="C197" s="81">
        <v>47.0</v>
      </c>
      <c r="D197" s="82">
        <v>0.0058</v>
      </c>
      <c r="E197" s="83">
        <v>324.0</v>
      </c>
      <c r="F197" s="84">
        <v>6498.0</v>
      </c>
      <c r="G197" s="85">
        <v>0.0499</v>
      </c>
      <c r="H197" s="86">
        <v>37.0</v>
      </c>
      <c r="I197" s="87">
        <v>283.0</v>
      </c>
      <c r="J197" s="88">
        <v>32.0</v>
      </c>
      <c r="K197" s="89">
        <v>6.5</v>
      </c>
      <c r="L197" s="90">
        <f t="shared" si="2"/>
        <v>6.525031932</v>
      </c>
      <c r="M197" s="91">
        <v>6.1</v>
      </c>
      <c r="N197" s="61">
        <f t="shared" si="3"/>
        <v>1.15625</v>
      </c>
      <c r="O197" s="62">
        <f t="shared" si="4"/>
        <v>1.336914063</v>
      </c>
      <c r="Q197" s="63">
        <f t="shared" si="5"/>
        <v>49.46582031</v>
      </c>
      <c r="AF197" s="13">
        <f t="shared" si="6"/>
        <v>2</v>
      </c>
      <c r="AH197" s="185"/>
      <c r="AI197" s="185"/>
      <c r="AJ197" s="185"/>
      <c r="AK197" s="100"/>
      <c r="AL197" s="100"/>
      <c r="AM197" s="100"/>
      <c r="AN197" s="185"/>
      <c r="AO197" s="185"/>
      <c r="AP197" s="185"/>
    </row>
    <row r="198" ht="18.75" customHeight="1">
      <c r="A198" s="104">
        <v>195.0</v>
      </c>
      <c r="B198" s="105" t="s">
        <v>313</v>
      </c>
      <c r="C198" s="106">
        <v>5.0</v>
      </c>
      <c r="D198" s="107">
        <v>6.0E-4</v>
      </c>
      <c r="E198" s="108">
        <v>17.0</v>
      </c>
      <c r="F198" s="109">
        <v>125.0</v>
      </c>
      <c r="G198" s="110">
        <v>0.136</v>
      </c>
      <c r="H198" s="111">
        <v>40.0</v>
      </c>
      <c r="I198" s="112">
        <v>19.0</v>
      </c>
      <c r="J198" s="113">
        <v>45.0</v>
      </c>
      <c r="K198" s="114">
        <v>7.2</v>
      </c>
      <c r="L198" s="115">
        <f t="shared" si="2"/>
        <v>7.153313383</v>
      </c>
      <c r="M198" s="116">
        <v>7.7</v>
      </c>
      <c r="N198" s="61">
        <f t="shared" si="3"/>
        <v>0.8888888889</v>
      </c>
      <c r="O198" s="62">
        <f t="shared" si="4"/>
        <v>0.7901234568</v>
      </c>
      <c r="Q198" s="63">
        <f t="shared" si="5"/>
        <v>31.60493827</v>
      </c>
      <c r="AF198" s="13">
        <f t="shared" si="6"/>
        <v>2</v>
      </c>
      <c r="AH198" s="185"/>
      <c r="AI198" s="185"/>
      <c r="AJ198" s="185"/>
      <c r="AK198" s="100"/>
      <c r="AL198" s="100"/>
      <c r="AM198" s="100"/>
      <c r="AN198" s="185"/>
      <c r="AO198" s="185"/>
      <c r="AP198" s="185"/>
    </row>
    <row r="199" ht="18.75" customHeight="1">
      <c r="A199" s="79">
        <v>196.0</v>
      </c>
      <c r="B199" s="80" t="s">
        <v>314</v>
      </c>
      <c r="C199" s="81">
        <v>6.0</v>
      </c>
      <c r="D199" s="82">
        <v>7.0E-4</v>
      </c>
      <c r="E199" s="83">
        <v>38.0</v>
      </c>
      <c r="F199" s="84">
        <v>955.0</v>
      </c>
      <c r="G199" s="85">
        <v>0.0398</v>
      </c>
      <c r="H199" s="86">
        <v>25.0</v>
      </c>
      <c r="I199" s="87">
        <v>23.0</v>
      </c>
      <c r="J199" s="88">
        <v>15.0</v>
      </c>
      <c r="K199" s="89">
        <v>6.7</v>
      </c>
      <c r="L199" s="90">
        <f t="shared" si="2"/>
        <v>6.738027072</v>
      </c>
      <c r="M199" s="91">
        <v>5.9</v>
      </c>
      <c r="N199" s="61">
        <f t="shared" si="3"/>
        <v>1.666666667</v>
      </c>
      <c r="O199" s="62">
        <f t="shared" si="4"/>
        <v>2.777777778</v>
      </c>
      <c r="Q199" s="63">
        <f t="shared" si="5"/>
        <v>69.44444444</v>
      </c>
      <c r="AF199" s="13">
        <f t="shared" si="6"/>
        <v>2</v>
      </c>
      <c r="AH199" s="185"/>
      <c r="AI199" s="185"/>
      <c r="AJ199" s="185"/>
      <c r="AK199" s="100"/>
      <c r="AL199" s="100"/>
      <c r="AM199" s="100"/>
      <c r="AN199" s="185"/>
      <c r="AO199" s="185"/>
      <c r="AP199" s="185"/>
    </row>
    <row r="200" ht="18.75" customHeight="1">
      <c r="A200" s="104">
        <v>197.0</v>
      </c>
      <c r="B200" s="105" t="s">
        <v>315</v>
      </c>
      <c r="C200" s="106">
        <v>2.0</v>
      </c>
      <c r="D200" s="107">
        <v>2.0E-4</v>
      </c>
      <c r="E200" s="108">
        <v>4.0</v>
      </c>
      <c r="F200" s="109">
        <v>124.0</v>
      </c>
      <c r="G200" s="110">
        <v>0.0323</v>
      </c>
      <c r="H200" s="111">
        <v>10.0</v>
      </c>
      <c r="I200" s="112">
        <v>8.0</v>
      </c>
      <c r="J200" s="113">
        <v>20.0</v>
      </c>
      <c r="K200" s="114">
        <v>3.3</v>
      </c>
      <c r="L200" s="115">
        <f t="shared" si="2"/>
        <v>3.320040732</v>
      </c>
      <c r="M200" s="116">
        <v>3.4</v>
      </c>
      <c r="N200" s="61">
        <f t="shared" si="3"/>
        <v>0.5</v>
      </c>
      <c r="O200" s="62">
        <f t="shared" si="4"/>
        <v>0.25</v>
      </c>
      <c r="Q200" s="63">
        <f t="shared" si="5"/>
        <v>2.5</v>
      </c>
      <c r="AF200" s="13">
        <f t="shared" si="6"/>
        <v>4</v>
      </c>
      <c r="AH200" s="185"/>
      <c r="AI200" s="185"/>
      <c r="AJ200" s="185"/>
      <c r="AK200" s="100"/>
      <c r="AL200" s="100"/>
      <c r="AM200" s="100"/>
      <c r="AN200" s="185"/>
      <c r="AO200" s="185"/>
      <c r="AP200" s="185"/>
    </row>
    <row r="201" ht="18.75" customHeight="1">
      <c r="A201" s="79">
        <v>198.0</v>
      </c>
      <c r="B201" s="80" t="s">
        <v>316</v>
      </c>
      <c r="C201" s="81">
        <v>0.0</v>
      </c>
      <c r="D201" s="82">
        <v>0.0</v>
      </c>
      <c r="E201" s="83">
        <v>0.0</v>
      </c>
      <c r="F201" s="84">
        <v>0.0</v>
      </c>
      <c r="G201" s="85">
        <v>0.0</v>
      </c>
      <c r="H201" s="86">
        <v>0.0</v>
      </c>
      <c r="I201" s="87">
        <v>0.0</v>
      </c>
      <c r="J201" s="88">
        <v>0.0</v>
      </c>
      <c r="K201" s="89">
        <v>0.0</v>
      </c>
      <c r="L201" s="90" t="str">
        <f t="shared" si="2"/>
        <v>0</v>
      </c>
      <c r="M201" s="91">
        <v>0.0</v>
      </c>
      <c r="N201" s="61">
        <f t="shared" si="3"/>
        <v>0</v>
      </c>
      <c r="O201" s="62">
        <f t="shared" si="4"/>
        <v>0</v>
      </c>
      <c r="Q201" s="63">
        <f t="shared" si="5"/>
        <v>0</v>
      </c>
      <c r="AF201" s="13">
        <f t="shared" si="6"/>
        <v>4</v>
      </c>
      <c r="AH201" s="185"/>
      <c r="AI201" s="185"/>
      <c r="AJ201" s="185"/>
      <c r="AK201" s="100"/>
      <c r="AL201" s="100"/>
      <c r="AM201" s="100"/>
      <c r="AN201" s="185"/>
      <c r="AO201" s="185"/>
      <c r="AP201" s="185"/>
    </row>
    <row r="202" ht="18.75" customHeight="1">
      <c r="A202" s="104">
        <v>199.0</v>
      </c>
      <c r="B202" s="105" t="s">
        <v>317</v>
      </c>
      <c r="C202" s="106">
        <v>0.0</v>
      </c>
      <c r="D202" s="107">
        <v>0.0</v>
      </c>
      <c r="E202" s="108">
        <v>0.0</v>
      </c>
      <c r="F202" s="109">
        <v>0.0</v>
      </c>
      <c r="G202" s="110">
        <v>0.0</v>
      </c>
      <c r="H202" s="111">
        <v>0.0</v>
      </c>
      <c r="I202" s="112">
        <v>0.0</v>
      </c>
      <c r="J202" s="113">
        <v>0.0</v>
      </c>
      <c r="K202" s="114">
        <v>0.0</v>
      </c>
      <c r="L202" s="115" t="str">
        <f t="shared" si="2"/>
        <v>0</v>
      </c>
      <c r="M202" s="116">
        <v>0.0</v>
      </c>
      <c r="N202" s="61">
        <f t="shared" si="3"/>
        <v>0</v>
      </c>
      <c r="O202" s="62">
        <f t="shared" si="4"/>
        <v>0</v>
      </c>
      <c r="Q202" s="63">
        <f t="shared" si="5"/>
        <v>0</v>
      </c>
      <c r="AF202" s="13">
        <f t="shared" si="6"/>
        <v>4</v>
      </c>
      <c r="AH202" s="185"/>
      <c r="AI202" s="185"/>
      <c r="AJ202" s="185"/>
      <c r="AK202" s="100"/>
      <c r="AL202" s="100"/>
      <c r="AM202" s="100"/>
      <c r="AN202" s="185"/>
      <c r="AO202" s="185"/>
      <c r="AP202" s="185"/>
    </row>
    <row r="203" ht="18.75" customHeight="1">
      <c r="A203" s="79">
        <v>200.0</v>
      </c>
      <c r="B203" s="80" t="s">
        <v>318</v>
      </c>
      <c r="C203" s="81">
        <v>0.0</v>
      </c>
      <c r="D203" s="82">
        <v>0.0</v>
      </c>
      <c r="E203" s="83">
        <v>0.0</v>
      </c>
      <c r="F203" s="84">
        <v>0.0</v>
      </c>
      <c r="G203" s="85">
        <v>0.0</v>
      </c>
      <c r="H203" s="86">
        <v>0.0</v>
      </c>
      <c r="I203" s="87">
        <v>0.0</v>
      </c>
      <c r="J203" s="88">
        <v>0.0</v>
      </c>
      <c r="K203" s="89">
        <v>0.0</v>
      </c>
      <c r="L203" s="90" t="str">
        <f t="shared" si="2"/>
        <v>0</v>
      </c>
      <c r="M203" s="91">
        <v>0.0</v>
      </c>
      <c r="N203" s="61">
        <f t="shared" si="3"/>
        <v>0</v>
      </c>
      <c r="O203" s="62">
        <f t="shared" si="4"/>
        <v>0</v>
      </c>
      <c r="Q203" s="63">
        <f t="shared" si="5"/>
        <v>0</v>
      </c>
      <c r="AF203" s="13">
        <f t="shared" si="6"/>
        <v>4</v>
      </c>
      <c r="AH203" s="185"/>
      <c r="AI203" s="185"/>
      <c r="AJ203" s="185"/>
      <c r="AK203" s="100"/>
      <c r="AL203" s="100"/>
      <c r="AM203" s="100"/>
      <c r="AN203" s="185"/>
      <c r="AO203" s="185"/>
      <c r="AP203" s="185"/>
    </row>
    <row r="204" ht="18.75" customHeight="1">
      <c r="A204" s="104">
        <v>201.0</v>
      </c>
      <c r="B204" s="105" t="s">
        <v>319</v>
      </c>
      <c r="C204" s="106">
        <v>0.0</v>
      </c>
      <c r="D204" s="107">
        <v>0.0</v>
      </c>
      <c r="E204" s="108">
        <v>0.0</v>
      </c>
      <c r="F204" s="109">
        <v>33.0</v>
      </c>
      <c r="G204" s="110">
        <v>0.0</v>
      </c>
      <c r="H204" s="111">
        <v>0.0</v>
      </c>
      <c r="I204" s="112">
        <v>0.0</v>
      </c>
      <c r="J204" s="113">
        <v>0.0</v>
      </c>
      <c r="K204" s="114">
        <v>0.0</v>
      </c>
      <c r="L204" s="115" t="str">
        <f t="shared" si="2"/>
        <v>0</v>
      </c>
      <c r="M204" s="116">
        <v>5.6</v>
      </c>
      <c r="N204" s="61">
        <f t="shared" si="3"/>
        <v>0</v>
      </c>
      <c r="O204" s="62">
        <f t="shared" si="4"/>
        <v>0</v>
      </c>
      <c r="Q204" s="63">
        <f t="shared" si="5"/>
        <v>0</v>
      </c>
      <c r="AF204" s="13">
        <f t="shared" si="6"/>
        <v>4</v>
      </c>
      <c r="AH204" s="185"/>
      <c r="AI204" s="185"/>
      <c r="AJ204" s="185"/>
      <c r="AK204" s="100"/>
      <c r="AL204" s="100"/>
      <c r="AM204" s="100"/>
      <c r="AN204" s="185"/>
      <c r="AO204" s="185"/>
      <c r="AP204" s="185"/>
    </row>
    <row r="205" ht="18.75" customHeight="1">
      <c r="A205" s="79">
        <v>202.0</v>
      </c>
      <c r="B205" s="80" t="s">
        <v>320</v>
      </c>
      <c r="C205" s="81">
        <v>11.0</v>
      </c>
      <c r="D205" s="82">
        <v>0.0014</v>
      </c>
      <c r="E205" s="83">
        <v>38.0</v>
      </c>
      <c r="F205" s="84">
        <v>1268.0</v>
      </c>
      <c r="G205" s="85">
        <v>0.03</v>
      </c>
      <c r="H205" s="86">
        <v>38.0</v>
      </c>
      <c r="I205" s="87">
        <v>45.0</v>
      </c>
      <c r="J205" s="88">
        <v>45.0</v>
      </c>
      <c r="K205" s="89">
        <v>5.7</v>
      </c>
      <c r="L205" s="90">
        <f t="shared" si="2"/>
        <v>5.6744335</v>
      </c>
      <c r="M205" s="91">
        <v>6.6</v>
      </c>
      <c r="N205" s="61">
        <f t="shared" si="3"/>
        <v>0.8444444444</v>
      </c>
      <c r="O205" s="62">
        <f t="shared" si="4"/>
        <v>0.7130864198</v>
      </c>
      <c r="Q205" s="63">
        <f t="shared" si="5"/>
        <v>27.09728395</v>
      </c>
      <c r="AF205" s="13">
        <f t="shared" si="6"/>
        <v>3</v>
      </c>
      <c r="AH205" s="185"/>
      <c r="AI205" s="185"/>
      <c r="AJ205" s="185"/>
      <c r="AK205" s="100"/>
      <c r="AL205" s="100"/>
      <c r="AM205" s="100"/>
      <c r="AN205" s="185"/>
      <c r="AO205" s="185"/>
      <c r="AP205" s="185"/>
    </row>
    <row r="206" ht="18.75" customHeight="1">
      <c r="A206" s="104">
        <v>203.0</v>
      </c>
      <c r="B206" s="105" t="s">
        <v>321</v>
      </c>
      <c r="C206" s="106">
        <v>0.0</v>
      </c>
      <c r="D206" s="107">
        <v>0.0</v>
      </c>
      <c r="E206" s="108">
        <v>0.0</v>
      </c>
      <c r="F206" s="109">
        <v>0.0</v>
      </c>
      <c r="G206" s="110">
        <v>0.0</v>
      </c>
      <c r="H206" s="111">
        <v>0.0</v>
      </c>
      <c r="I206" s="112">
        <v>0.0</v>
      </c>
      <c r="J206" s="113">
        <v>0.0</v>
      </c>
      <c r="K206" s="114">
        <v>0.0</v>
      </c>
      <c r="L206" s="115" t="str">
        <f t="shared" si="2"/>
        <v>0</v>
      </c>
      <c r="M206" s="116">
        <v>0.0</v>
      </c>
      <c r="N206" s="61">
        <f t="shared" si="3"/>
        <v>0</v>
      </c>
      <c r="O206" s="62">
        <f t="shared" si="4"/>
        <v>0</v>
      </c>
      <c r="Q206" s="63">
        <f t="shared" si="5"/>
        <v>0</v>
      </c>
      <c r="AF206" s="13">
        <f t="shared" si="6"/>
        <v>4</v>
      </c>
      <c r="AH206" s="185"/>
      <c r="AI206" s="185"/>
      <c r="AJ206" s="185"/>
      <c r="AK206" s="100"/>
      <c r="AL206" s="100"/>
      <c r="AM206" s="100"/>
      <c r="AN206" s="185"/>
      <c r="AO206" s="185"/>
      <c r="AP206" s="185"/>
    </row>
    <row r="207" ht="18.75" customHeight="1">
      <c r="A207" s="79">
        <v>204.0</v>
      </c>
      <c r="B207" s="80" t="s">
        <v>322</v>
      </c>
      <c r="C207" s="81">
        <v>2.0</v>
      </c>
      <c r="D207" s="82">
        <v>2.0E-4</v>
      </c>
      <c r="E207" s="83">
        <v>13.0</v>
      </c>
      <c r="F207" s="84">
        <v>130.0</v>
      </c>
      <c r="G207" s="85">
        <v>0.1</v>
      </c>
      <c r="H207" s="86">
        <v>32.0</v>
      </c>
      <c r="I207" s="87">
        <v>15.0</v>
      </c>
      <c r="J207" s="88">
        <v>37.0</v>
      </c>
      <c r="K207" s="89">
        <v>6.4</v>
      </c>
      <c r="L207" s="90">
        <f t="shared" si="2"/>
        <v>6.425371883</v>
      </c>
      <c r="M207" s="91">
        <v>6.4</v>
      </c>
      <c r="N207" s="61">
        <f t="shared" si="3"/>
        <v>0.8648648649</v>
      </c>
      <c r="O207" s="62">
        <f t="shared" si="4"/>
        <v>0.7479912345</v>
      </c>
      <c r="Q207" s="63">
        <f t="shared" si="5"/>
        <v>23.9357195</v>
      </c>
      <c r="AF207" s="13">
        <f t="shared" si="6"/>
        <v>2</v>
      </c>
      <c r="AH207" s="185"/>
      <c r="AI207" s="185"/>
      <c r="AJ207" s="185"/>
      <c r="AK207" s="100"/>
      <c r="AL207" s="100"/>
      <c r="AM207" s="100"/>
      <c r="AN207" s="185"/>
      <c r="AO207" s="185"/>
      <c r="AP207" s="185"/>
    </row>
    <row r="208" ht="18.75" customHeight="1">
      <c r="A208" s="104">
        <v>205.0</v>
      </c>
      <c r="B208" s="105" t="s">
        <v>323</v>
      </c>
      <c r="C208" s="106">
        <v>3.0</v>
      </c>
      <c r="D208" s="107">
        <v>4.0E-4</v>
      </c>
      <c r="E208" s="108">
        <v>1.0</v>
      </c>
      <c r="F208" s="109">
        <v>51.0</v>
      </c>
      <c r="G208" s="110">
        <v>0.0196</v>
      </c>
      <c r="H208" s="111">
        <v>1.0</v>
      </c>
      <c r="I208" s="112">
        <v>16.0</v>
      </c>
      <c r="J208" s="113">
        <v>9.0</v>
      </c>
      <c r="K208" s="114">
        <v>-3.8</v>
      </c>
      <c r="L208" s="115">
        <f t="shared" si="2"/>
        <v>-2.149449155</v>
      </c>
      <c r="M208" s="116">
        <v>-3.6</v>
      </c>
      <c r="N208" s="61">
        <f t="shared" si="3"/>
        <v>0.1111111111</v>
      </c>
      <c r="O208" s="62">
        <f t="shared" si="4"/>
        <v>0.01234567901</v>
      </c>
      <c r="Q208" s="63">
        <f t="shared" si="5"/>
        <v>0.01234567901</v>
      </c>
      <c r="AF208" s="13" t="b">
        <f t="shared" si="6"/>
        <v>0</v>
      </c>
      <c r="AH208" s="185"/>
      <c r="AI208" s="185"/>
      <c r="AJ208" s="185"/>
      <c r="AK208" s="100"/>
      <c r="AL208" s="100"/>
      <c r="AM208" s="100"/>
      <c r="AN208" s="185"/>
      <c r="AO208" s="185"/>
      <c r="AP208" s="185"/>
    </row>
    <row r="209" ht="18.75" customHeight="1">
      <c r="A209" s="79">
        <v>206.0</v>
      </c>
      <c r="B209" s="80" t="s">
        <v>324</v>
      </c>
      <c r="C209" s="81">
        <v>-10.0</v>
      </c>
      <c r="D209" s="82">
        <v>-0.0012</v>
      </c>
      <c r="E209" s="83">
        <v>20.0</v>
      </c>
      <c r="F209" s="84">
        <v>295.0</v>
      </c>
      <c r="G209" s="85">
        <v>0.0678</v>
      </c>
      <c r="H209" s="86">
        <v>63.0</v>
      </c>
      <c r="I209" s="87">
        <v>36.0</v>
      </c>
      <c r="J209" s="88">
        <v>113.0</v>
      </c>
      <c r="K209" s="89">
        <v>5.8</v>
      </c>
      <c r="L209" s="90">
        <f t="shared" si="2"/>
        <v>5.822128542</v>
      </c>
      <c r="M209" s="91">
        <v>8.6</v>
      </c>
      <c r="N209" s="61">
        <f t="shared" si="3"/>
        <v>0.5575221239</v>
      </c>
      <c r="O209" s="62">
        <f t="shared" si="4"/>
        <v>0.3108309186</v>
      </c>
      <c r="Q209" s="63">
        <f t="shared" si="5"/>
        <v>19.58234787</v>
      </c>
      <c r="AF209" s="13">
        <f t="shared" si="6"/>
        <v>3</v>
      </c>
      <c r="AH209" s="185"/>
      <c r="AI209" s="185"/>
      <c r="AJ209" s="185"/>
      <c r="AK209" s="100"/>
      <c r="AL209" s="100"/>
      <c r="AM209" s="100"/>
      <c r="AN209" s="185"/>
      <c r="AO209" s="185"/>
      <c r="AP209" s="185"/>
    </row>
    <row r="210" ht="18.75" customHeight="1">
      <c r="A210" s="104">
        <v>207.0</v>
      </c>
      <c r="B210" s="105" t="s">
        <v>325</v>
      </c>
      <c r="C210" s="106">
        <v>-3.0</v>
      </c>
      <c r="D210" s="107">
        <v>-4.0E-4</v>
      </c>
      <c r="E210" s="108">
        <v>305.0</v>
      </c>
      <c r="F210" s="109">
        <v>3815.0</v>
      </c>
      <c r="G210" s="110">
        <v>0.0799</v>
      </c>
      <c r="H210" s="111">
        <v>81.0</v>
      </c>
      <c r="I210" s="112">
        <v>259.0</v>
      </c>
      <c r="J210" s="113">
        <v>69.0</v>
      </c>
      <c r="K210" s="114">
        <v>7.7</v>
      </c>
      <c r="L210" s="115">
        <f t="shared" si="2"/>
        <v>7.713884455</v>
      </c>
      <c r="M210" s="116">
        <v>7.6</v>
      </c>
      <c r="N210" s="61">
        <f t="shared" si="3"/>
        <v>1.173913043</v>
      </c>
      <c r="O210" s="62">
        <f t="shared" si="4"/>
        <v>1.378071834</v>
      </c>
      <c r="Q210" s="63">
        <f t="shared" si="5"/>
        <v>111.6238185</v>
      </c>
      <c r="AF210" s="13">
        <f t="shared" si="6"/>
        <v>1</v>
      </c>
      <c r="AH210" s="185"/>
      <c r="AI210" s="185"/>
      <c r="AJ210" s="185"/>
      <c r="AK210" s="100"/>
      <c r="AL210" s="100"/>
      <c r="AM210" s="100"/>
      <c r="AN210" s="185"/>
      <c r="AO210" s="185"/>
      <c r="AP210" s="185"/>
    </row>
    <row r="211" ht="18.75" customHeight="1">
      <c r="A211" s="79">
        <v>208.0</v>
      </c>
      <c r="B211" s="80" t="s">
        <v>326</v>
      </c>
      <c r="C211" s="81">
        <v>0.0</v>
      </c>
      <c r="D211" s="82">
        <v>0.0</v>
      </c>
      <c r="E211" s="83">
        <v>0.0</v>
      </c>
      <c r="F211" s="84">
        <v>0.0</v>
      </c>
      <c r="G211" s="85">
        <v>0.0</v>
      </c>
      <c r="H211" s="86">
        <v>0.0</v>
      </c>
      <c r="I211" s="87">
        <v>0.0</v>
      </c>
      <c r="J211" s="88">
        <v>0.0</v>
      </c>
      <c r="K211" s="89">
        <v>0.0</v>
      </c>
      <c r="L211" s="90" t="str">
        <f t="shared" si="2"/>
        <v>0</v>
      </c>
      <c r="M211" s="91">
        <v>0.0</v>
      </c>
      <c r="N211" s="61">
        <f t="shared" si="3"/>
        <v>0</v>
      </c>
      <c r="O211" s="62">
        <f t="shared" si="4"/>
        <v>0</v>
      </c>
      <c r="Q211" s="63">
        <f t="shared" si="5"/>
        <v>0</v>
      </c>
      <c r="AF211" s="13">
        <f t="shared" si="6"/>
        <v>4</v>
      </c>
      <c r="AH211" s="185"/>
      <c r="AI211" s="185"/>
      <c r="AJ211" s="185"/>
      <c r="AK211" s="100"/>
      <c r="AL211" s="100"/>
      <c r="AM211" s="100"/>
      <c r="AN211" s="185"/>
      <c r="AO211" s="185"/>
      <c r="AP211" s="185"/>
    </row>
    <row r="212" ht="18.75" customHeight="1">
      <c r="A212" s="104">
        <v>209.0</v>
      </c>
      <c r="B212" s="105" t="s">
        <v>327</v>
      </c>
      <c r="C212" s="106">
        <v>5.0</v>
      </c>
      <c r="D212" s="107">
        <v>6.0E-4</v>
      </c>
      <c r="E212" s="108">
        <v>101.0</v>
      </c>
      <c r="F212" s="109">
        <v>485.0</v>
      </c>
      <c r="G212" s="110">
        <v>0.2082</v>
      </c>
      <c r="H212" s="111">
        <v>67.0</v>
      </c>
      <c r="I212" s="112">
        <v>80.0</v>
      </c>
      <c r="J212" s="113">
        <v>53.0</v>
      </c>
      <c r="K212" s="114">
        <v>9.3</v>
      </c>
      <c r="L212" s="115">
        <f t="shared" si="2"/>
        <v>9.275994031</v>
      </c>
      <c r="M212" s="116">
        <v>9.2</v>
      </c>
      <c r="N212" s="61">
        <f t="shared" si="3"/>
        <v>1.264150943</v>
      </c>
      <c r="O212" s="62">
        <f t="shared" si="4"/>
        <v>1.598077608</v>
      </c>
      <c r="Q212" s="63">
        <f t="shared" si="5"/>
        <v>107.0711997</v>
      </c>
      <c r="AF212" s="13">
        <f t="shared" si="6"/>
        <v>1</v>
      </c>
      <c r="AH212" s="185"/>
      <c r="AI212" s="185"/>
      <c r="AJ212" s="185"/>
      <c r="AK212" s="100"/>
      <c r="AL212" s="100"/>
      <c r="AM212" s="100"/>
      <c r="AN212" s="185"/>
      <c r="AO212" s="185"/>
      <c r="AP212" s="185"/>
    </row>
    <row r="213" ht="18.75" customHeight="1">
      <c r="A213" s="79">
        <v>210.0</v>
      </c>
      <c r="B213" s="80" t="s">
        <v>328</v>
      </c>
      <c r="C213" s="81">
        <v>5.0</v>
      </c>
      <c r="D213" s="82">
        <v>6.0E-4</v>
      </c>
      <c r="E213" s="83">
        <v>84.0</v>
      </c>
      <c r="F213" s="84">
        <v>1681.0</v>
      </c>
      <c r="G213" s="85">
        <v>0.05</v>
      </c>
      <c r="H213" s="86">
        <v>37.0</v>
      </c>
      <c r="I213" s="87">
        <v>123.0</v>
      </c>
      <c r="J213" s="88">
        <v>54.0</v>
      </c>
      <c r="K213" s="89">
        <v>5.5</v>
      </c>
      <c r="L213" s="90">
        <f t="shared" si="2"/>
        <v>5.479785645</v>
      </c>
      <c r="M213" s="91">
        <v>6.7</v>
      </c>
      <c r="N213" s="61">
        <f t="shared" si="3"/>
        <v>0.6851851852</v>
      </c>
      <c r="O213" s="62">
        <f t="shared" si="4"/>
        <v>0.469478738</v>
      </c>
      <c r="Q213" s="63">
        <f t="shared" si="5"/>
        <v>17.37071331</v>
      </c>
      <c r="AF213" s="13">
        <f t="shared" si="6"/>
        <v>3</v>
      </c>
      <c r="AH213" s="185"/>
      <c r="AI213" s="185"/>
      <c r="AJ213" s="185"/>
      <c r="AK213" s="100"/>
      <c r="AL213" s="100"/>
      <c r="AM213" s="100"/>
      <c r="AN213" s="185"/>
      <c r="AO213" s="185"/>
      <c r="AP213" s="185"/>
    </row>
    <row r="214" ht="18.75" customHeight="1">
      <c r="A214" s="104">
        <v>211.0</v>
      </c>
      <c r="B214" s="105" t="s">
        <v>329</v>
      </c>
      <c r="C214" s="106">
        <v>3.0</v>
      </c>
      <c r="D214" s="107">
        <v>4.0E-4</v>
      </c>
      <c r="E214" s="108">
        <v>22.0</v>
      </c>
      <c r="F214" s="109">
        <v>282.0</v>
      </c>
      <c r="G214" s="110">
        <v>0.078</v>
      </c>
      <c r="H214" s="111">
        <v>91.0</v>
      </c>
      <c r="I214" s="112">
        <v>20.0</v>
      </c>
      <c r="J214" s="113">
        <v>82.0</v>
      </c>
      <c r="K214" s="114">
        <v>7.7</v>
      </c>
      <c r="L214" s="115">
        <f t="shared" si="2"/>
        <v>7.694140025</v>
      </c>
      <c r="M214" s="116">
        <v>7.0</v>
      </c>
      <c r="N214" s="61">
        <f t="shared" si="3"/>
        <v>1.109756098</v>
      </c>
      <c r="O214" s="62">
        <f t="shared" si="4"/>
        <v>1.231558596</v>
      </c>
      <c r="Q214" s="63">
        <f t="shared" si="5"/>
        <v>112.0718322</v>
      </c>
      <c r="AF214" s="13">
        <f t="shared" si="6"/>
        <v>1</v>
      </c>
      <c r="AH214" s="185"/>
      <c r="AI214" s="185"/>
      <c r="AJ214" s="185"/>
      <c r="AK214" s="100"/>
      <c r="AL214" s="100"/>
      <c r="AM214" s="100"/>
      <c r="AN214" s="185"/>
      <c r="AO214" s="185"/>
      <c r="AP214" s="185"/>
    </row>
    <row r="215" ht="18.75" customHeight="1">
      <c r="A215" s="79">
        <v>212.0</v>
      </c>
      <c r="B215" s="80" t="s">
        <v>330</v>
      </c>
      <c r="C215" s="81">
        <v>1.0</v>
      </c>
      <c r="D215" s="82">
        <v>1.0E-4</v>
      </c>
      <c r="E215" s="83">
        <v>2.0</v>
      </c>
      <c r="F215" s="84">
        <v>145.0</v>
      </c>
      <c r="G215" s="85">
        <v>0.0138</v>
      </c>
      <c r="H215" s="86">
        <v>4.0</v>
      </c>
      <c r="I215" s="87">
        <v>3.0</v>
      </c>
      <c r="J215" s="88">
        <v>6.0</v>
      </c>
      <c r="K215" s="89">
        <v>2.7</v>
      </c>
      <c r="L215" s="90">
        <f t="shared" si="2"/>
        <v>2.747864145</v>
      </c>
      <c r="M215" s="91">
        <v>1.6</v>
      </c>
      <c r="N215" s="61">
        <f t="shared" si="3"/>
        <v>0.6666666667</v>
      </c>
      <c r="O215" s="62">
        <f t="shared" si="4"/>
        <v>0.4444444444</v>
      </c>
      <c r="Q215" s="63">
        <f t="shared" si="5"/>
        <v>1.777777778</v>
      </c>
      <c r="AF215" s="13">
        <f t="shared" si="6"/>
        <v>4</v>
      </c>
      <c r="AH215" s="185"/>
      <c r="AI215" s="185"/>
      <c r="AJ215" s="185"/>
      <c r="AK215" s="100"/>
      <c r="AL215" s="100"/>
      <c r="AM215" s="100"/>
      <c r="AN215" s="185"/>
      <c r="AO215" s="185"/>
      <c r="AP215" s="185"/>
    </row>
    <row r="216" ht="18.75" customHeight="1">
      <c r="A216" s="104">
        <v>213.0</v>
      </c>
      <c r="B216" s="105" t="s">
        <v>331</v>
      </c>
      <c r="C216" s="106">
        <v>0.0</v>
      </c>
      <c r="D216" s="107">
        <v>0.0</v>
      </c>
      <c r="E216" s="108">
        <v>0.0</v>
      </c>
      <c r="F216" s="109">
        <v>0.0</v>
      </c>
      <c r="G216" s="110">
        <v>0.0</v>
      </c>
      <c r="H216" s="111">
        <v>0.0</v>
      </c>
      <c r="I216" s="112">
        <v>0.0</v>
      </c>
      <c r="J216" s="113">
        <v>0.0</v>
      </c>
      <c r="K216" s="114">
        <v>0.0</v>
      </c>
      <c r="L216" s="115" t="str">
        <f t="shared" si="2"/>
        <v>0</v>
      </c>
      <c r="M216" s="116">
        <v>0.0</v>
      </c>
      <c r="N216" s="61">
        <f t="shared" si="3"/>
        <v>0</v>
      </c>
      <c r="O216" s="62">
        <f t="shared" si="4"/>
        <v>0</v>
      </c>
      <c r="Q216" s="63">
        <f t="shared" si="5"/>
        <v>0</v>
      </c>
      <c r="AF216" s="13">
        <f t="shared" si="6"/>
        <v>4</v>
      </c>
      <c r="AH216" s="185"/>
      <c r="AI216" s="185"/>
      <c r="AJ216" s="185"/>
      <c r="AK216" s="100"/>
      <c r="AL216" s="100"/>
      <c r="AM216" s="100"/>
      <c r="AN216" s="185"/>
      <c r="AO216" s="185"/>
      <c r="AP216" s="185"/>
    </row>
    <row r="217" ht="18.75" customHeight="1">
      <c r="A217" s="79">
        <v>214.0</v>
      </c>
      <c r="B217" s="80" t="s">
        <v>332</v>
      </c>
      <c r="C217" s="81">
        <v>0.0</v>
      </c>
      <c r="D217" s="82">
        <v>0.0</v>
      </c>
      <c r="E217" s="83">
        <v>0.0</v>
      </c>
      <c r="F217" s="84">
        <v>0.0</v>
      </c>
      <c r="G217" s="85">
        <v>0.0</v>
      </c>
      <c r="H217" s="86">
        <v>0.0</v>
      </c>
      <c r="I217" s="87">
        <v>0.0</v>
      </c>
      <c r="J217" s="88">
        <v>0.0</v>
      </c>
      <c r="K217" s="89">
        <v>0.0</v>
      </c>
      <c r="L217" s="90" t="str">
        <f t="shared" si="2"/>
        <v>0</v>
      </c>
      <c r="M217" s="91">
        <v>0.0</v>
      </c>
      <c r="N217" s="61">
        <f t="shared" si="3"/>
        <v>0</v>
      </c>
      <c r="O217" s="62">
        <f t="shared" si="4"/>
        <v>0</v>
      </c>
      <c r="Q217" s="63">
        <f t="shared" si="5"/>
        <v>0</v>
      </c>
      <c r="AF217" s="13">
        <f t="shared" si="6"/>
        <v>4</v>
      </c>
      <c r="AH217" s="185"/>
      <c r="AI217" s="185"/>
      <c r="AJ217" s="185"/>
      <c r="AK217" s="100"/>
      <c r="AL217" s="100"/>
      <c r="AM217" s="100"/>
      <c r="AN217" s="185"/>
      <c r="AO217" s="185"/>
      <c r="AP217" s="185"/>
    </row>
    <row r="218" ht="18.75" customHeight="1">
      <c r="A218" s="104">
        <v>215.0</v>
      </c>
      <c r="B218" s="105" t="s">
        <v>333</v>
      </c>
      <c r="C218" s="106">
        <v>1.0</v>
      </c>
      <c r="D218" s="107">
        <v>1.0E-4</v>
      </c>
      <c r="E218" s="108">
        <v>7.0</v>
      </c>
      <c r="F218" s="109">
        <v>175.0</v>
      </c>
      <c r="G218" s="110">
        <v>0.04</v>
      </c>
      <c r="H218" s="111">
        <v>34.0</v>
      </c>
      <c r="I218" s="112">
        <v>12.0</v>
      </c>
      <c r="J218" s="113">
        <v>58.0</v>
      </c>
      <c r="K218" s="114">
        <v>4.9</v>
      </c>
      <c r="L218" s="115">
        <f t="shared" si="2"/>
        <v>4.958195553</v>
      </c>
      <c r="M218" s="116">
        <v>5.2</v>
      </c>
      <c r="N218" s="61">
        <f t="shared" si="3"/>
        <v>0.5862068966</v>
      </c>
      <c r="O218" s="62">
        <f t="shared" si="4"/>
        <v>0.3436385256</v>
      </c>
      <c r="Q218" s="63">
        <f t="shared" si="5"/>
        <v>11.68370987</v>
      </c>
      <c r="AF218" s="13">
        <f t="shared" si="6"/>
        <v>3</v>
      </c>
      <c r="AH218" s="185"/>
      <c r="AI218" s="185"/>
      <c r="AJ218" s="185"/>
      <c r="AK218" s="100"/>
      <c r="AL218" s="100"/>
      <c r="AM218" s="100"/>
      <c r="AN218" s="185"/>
      <c r="AO218" s="185"/>
      <c r="AP218" s="185"/>
    </row>
    <row r="219" ht="18.75" customHeight="1">
      <c r="A219" s="79">
        <v>216.0</v>
      </c>
      <c r="B219" s="80" t="s">
        <v>334</v>
      </c>
      <c r="C219" s="81">
        <v>0.0</v>
      </c>
      <c r="D219" s="82">
        <v>0.0</v>
      </c>
      <c r="E219" s="83">
        <v>0.0</v>
      </c>
      <c r="F219" s="84">
        <v>0.0</v>
      </c>
      <c r="G219" s="85">
        <v>0.0</v>
      </c>
      <c r="H219" s="86">
        <v>0.0</v>
      </c>
      <c r="I219" s="87">
        <v>0.0</v>
      </c>
      <c r="J219" s="88">
        <v>0.0</v>
      </c>
      <c r="K219" s="89">
        <v>0.0</v>
      </c>
      <c r="L219" s="90" t="str">
        <f t="shared" si="2"/>
        <v>0</v>
      </c>
      <c r="M219" s="91">
        <v>0.0</v>
      </c>
      <c r="N219" s="61">
        <f t="shared" si="3"/>
        <v>0</v>
      </c>
      <c r="O219" s="62">
        <f t="shared" si="4"/>
        <v>0</v>
      </c>
      <c r="Q219" s="63">
        <f t="shared" si="5"/>
        <v>0</v>
      </c>
      <c r="AF219" s="13">
        <f t="shared" si="6"/>
        <v>4</v>
      </c>
      <c r="AH219" s="185"/>
      <c r="AI219" s="185"/>
      <c r="AJ219" s="185"/>
      <c r="AK219" s="100"/>
      <c r="AL219" s="100"/>
      <c r="AM219" s="100"/>
      <c r="AN219" s="185"/>
      <c r="AO219" s="185"/>
      <c r="AP219" s="185"/>
    </row>
    <row r="220" ht="18.75" customHeight="1">
      <c r="A220" s="104">
        <v>217.0</v>
      </c>
      <c r="B220" s="105" t="s">
        <v>335</v>
      </c>
      <c r="C220" s="106">
        <v>-11.0</v>
      </c>
      <c r="D220" s="107">
        <v>-0.0014</v>
      </c>
      <c r="E220" s="108">
        <v>23.0</v>
      </c>
      <c r="F220" s="109">
        <v>184.0</v>
      </c>
      <c r="G220" s="110">
        <v>0.125</v>
      </c>
      <c r="H220" s="111">
        <v>26.0</v>
      </c>
      <c r="I220" s="112">
        <v>45.0</v>
      </c>
      <c r="J220" s="113">
        <v>51.0</v>
      </c>
      <c r="K220" s="114">
        <v>5.5</v>
      </c>
      <c r="L220" s="115">
        <f t="shared" si="2"/>
        <v>5.473138349</v>
      </c>
      <c r="M220" s="116">
        <v>7.2</v>
      </c>
      <c r="N220" s="61">
        <f t="shared" si="3"/>
        <v>0.5098039216</v>
      </c>
      <c r="O220" s="62">
        <f t="shared" si="4"/>
        <v>0.2599000384</v>
      </c>
      <c r="Q220" s="63">
        <f t="shared" si="5"/>
        <v>6.757401</v>
      </c>
      <c r="AF220" s="13">
        <f t="shared" si="6"/>
        <v>3</v>
      </c>
      <c r="AH220" s="185"/>
      <c r="AI220" s="185"/>
      <c r="AJ220" s="185"/>
      <c r="AK220" s="100"/>
      <c r="AL220" s="100"/>
      <c r="AM220" s="100"/>
      <c r="AN220" s="185"/>
      <c r="AO220" s="185"/>
      <c r="AP220" s="185"/>
    </row>
    <row r="221" ht="18.75" customHeight="1">
      <c r="A221" s="79">
        <v>218.0</v>
      </c>
      <c r="B221" s="80" t="s">
        <v>336</v>
      </c>
      <c r="C221" s="81">
        <v>-1.0</v>
      </c>
      <c r="D221" s="82">
        <v>-1.0E-4</v>
      </c>
      <c r="E221" s="83">
        <v>5.0</v>
      </c>
      <c r="F221" s="84">
        <v>268.0</v>
      </c>
      <c r="G221" s="85">
        <v>0.0187</v>
      </c>
      <c r="H221" s="86">
        <v>16.0</v>
      </c>
      <c r="I221" s="87">
        <v>11.0</v>
      </c>
      <c r="J221" s="88">
        <v>34.0</v>
      </c>
      <c r="K221" s="89">
        <v>3.4</v>
      </c>
      <c r="L221" s="90">
        <f t="shared" si="2"/>
        <v>3.498795117</v>
      </c>
      <c r="M221" s="91">
        <v>3.8</v>
      </c>
      <c r="N221" s="61">
        <f t="shared" si="3"/>
        <v>0.4705882353</v>
      </c>
      <c r="O221" s="62">
        <f t="shared" si="4"/>
        <v>0.2214532872</v>
      </c>
      <c r="Q221" s="63">
        <f t="shared" si="5"/>
        <v>3.543252595</v>
      </c>
      <c r="AF221" s="13">
        <f t="shared" si="6"/>
        <v>4</v>
      </c>
      <c r="AH221" s="185"/>
      <c r="AI221" s="185"/>
      <c r="AJ221" s="185"/>
      <c r="AK221" s="100"/>
      <c r="AL221" s="100"/>
      <c r="AM221" s="100"/>
      <c r="AN221" s="185"/>
      <c r="AO221" s="185"/>
      <c r="AP221" s="185"/>
    </row>
    <row r="222" ht="18.75" customHeight="1">
      <c r="A222" s="104">
        <v>219.0</v>
      </c>
      <c r="B222" s="105" t="s">
        <v>337</v>
      </c>
      <c r="C222" s="106">
        <v>-1.0</v>
      </c>
      <c r="D222" s="107">
        <v>-1.0E-4</v>
      </c>
      <c r="E222" s="108">
        <v>2.0</v>
      </c>
      <c r="F222" s="109">
        <v>34.0</v>
      </c>
      <c r="G222" s="110">
        <v>0.0588</v>
      </c>
      <c r="H222" s="111">
        <v>8.0</v>
      </c>
      <c r="I222" s="112">
        <v>9.0</v>
      </c>
      <c r="J222" s="113">
        <v>37.0</v>
      </c>
      <c r="K222" s="114">
        <v>1.8</v>
      </c>
      <c r="L222" s="115">
        <f t="shared" si="2"/>
        <v>1.7514888</v>
      </c>
      <c r="M222" s="116">
        <v>4.4</v>
      </c>
      <c r="N222" s="61">
        <f t="shared" si="3"/>
        <v>0.2162162162</v>
      </c>
      <c r="O222" s="62">
        <f t="shared" si="4"/>
        <v>0.04674945215</v>
      </c>
      <c r="Q222" s="63">
        <f t="shared" si="5"/>
        <v>0.3739956172</v>
      </c>
      <c r="AF222" s="13">
        <f t="shared" si="6"/>
        <v>4</v>
      </c>
      <c r="AH222" s="185"/>
      <c r="AI222" s="185"/>
      <c r="AJ222" s="185"/>
      <c r="AK222" s="100"/>
      <c r="AL222" s="100"/>
      <c r="AM222" s="100"/>
      <c r="AN222" s="185"/>
      <c r="AO222" s="185"/>
      <c r="AP222" s="185"/>
    </row>
    <row r="223" ht="18.75" customHeight="1">
      <c r="A223" s="79">
        <v>220.0</v>
      </c>
      <c r="B223" s="80" t="s">
        <v>338</v>
      </c>
      <c r="C223" s="81">
        <v>36.0</v>
      </c>
      <c r="D223" s="82">
        <v>0.0045</v>
      </c>
      <c r="E223" s="83">
        <v>173.0</v>
      </c>
      <c r="F223" s="84">
        <v>3468.0</v>
      </c>
      <c r="G223" s="85">
        <v>0.0499</v>
      </c>
      <c r="H223" s="86">
        <v>29.0</v>
      </c>
      <c r="I223" s="87">
        <v>216.0</v>
      </c>
      <c r="J223" s="88">
        <v>36.0</v>
      </c>
      <c r="K223" s="89">
        <v>5.5</v>
      </c>
      <c r="L223" s="90">
        <f t="shared" si="2"/>
        <v>5.558599613</v>
      </c>
      <c r="M223" s="91">
        <v>6.3</v>
      </c>
      <c r="N223" s="61">
        <f t="shared" si="3"/>
        <v>0.8055555556</v>
      </c>
      <c r="O223" s="62">
        <f t="shared" si="4"/>
        <v>0.6489197531</v>
      </c>
      <c r="Q223" s="63">
        <f t="shared" si="5"/>
        <v>18.81867284</v>
      </c>
      <c r="AF223" s="13">
        <f t="shared" si="6"/>
        <v>3</v>
      </c>
      <c r="AH223" s="185"/>
      <c r="AI223" s="185"/>
      <c r="AJ223" s="185"/>
      <c r="AK223" s="100"/>
      <c r="AL223" s="100"/>
      <c r="AM223" s="100"/>
      <c r="AN223" s="185"/>
      <c r="AO223" s="185"/>
      <c r="AP223" s="185"/>
    </row>
    <row r="224" ht="18.75" customHeight="1">
      <c r="A224" s="104">
        <v>221.0</v>
      </c>
      <c r="B224" s="105" t="s">
        <v>339</v>
      </c>
      <c r="C224" s="106">
        <v>7.0</v>
      </c>
      <c r="D224" s="107">
        <v>9.0E-4</v>
      </c>
      <c r="E224" s="108">
        <v>41.0</v>
      </c>
      <c r="F224" s="109">
        <v>587.0</v>
      </c>
      <c r="G224" s="110">
        <v>0.0698</v>
      </c>
      <c r="H224" s="111">
        <v>167.0</v>
      </c>
      <c r="I224" s="112">
        <v>33.0</v>
      </c>
      <c r="J224" s="113">
        <v>135.0</v>
      </c>
      <c r="K224" s="114">
        <v>8.4</v>
      </c>
      <c r="L224" s="115">
        <f t="shared" si="2"/>
        <v>8.41593188</v>
      </c>
      <c r="M224" s="116">
        <v>8.7</v>
      </c>
      <c r="N224" s="61">
        <f t="shared" si="3"/>
        <v>1.237037037</v>
      </c>
      <c r="O224" s="62">
        <f t="shared" si="4"/>
        <v>1.530260631</v>
      </c>
      <c r="Q224" s="63">
        <f t="shared" si="5"/>
        <v>255.5535254</v>
      </c>
      <c r="AF224" s="13">
        <f t="shared" si="6"/>
        <v>1</v>
      </c>
      <c r="AH224" s="185"/>
      <c r="AI224" s="185"/>
      <c r="AJ224" s="185"/>
      <c r="AK224" s="100"/>
      <c r="AL224" s="100"/>
      <c r="AM224" s="100"/>
      <c r="AN224" s="185"/>
      <c r="AO224" s="185"/>
      <c r="AP224" s="185"/>
    </row>
    <row r="225" ht="18.75" customHeight="1">
      <c r="A225" s="79">
        <v>222.0</v>
      </c>
      <c r="B225" s="80" t="s">
        <v>340</v>
      </c>
      <c r="C225" s="81">
        <v>0.0</v>
      </c>
      <c r="D225" s="82">
        <v>0.0</v>
      </c>
      <c r="E225" s="83">
        <v>0.0</v>
      </c>
      <c r="F225" s="84">
        <v>0.0</v>
      </c>
      <c r="G225" s="85">
        <v>0.0</v>
      </c>
      <c r="H225" s="86">
        <v>0.0</v>
      </c>
      <c r="I225" s="87">
        <v>0.0</v>
      </c>
      <c r="J225" s="88">
        <v>0.0</v>
      </c>
      <c r="K225" s="89">
        <v>0.0</v>
      </c>
      <c r="L225" s="90" t="str">
        <f t="shared" si="2"/>
        <v>0</v>
      </c>
      <c r="M225" s="91">
        <v>0.0</v>
      </c>
      <c r="N225" s="61">
        <f t="shared" si="3"/>
        <v>0</v>
      </c>
      <c r="O225" s="62">
        <f t="shared" si="4"/>
        <v>0</v>
      </c>
      <c r="Q225" s="63">
        <f t="shared" si="5"/>
        <v>0</v>
      </c>
      <c r="AF225" s="13">
        <f t="shared" si="6"/>
        <v>4</v>
      </c>
      <c r="AH225" s="185"/>
      <c r="AI225" s="185"/>
      <c r="AJ225" s="185"/>
      <c r="AK225" s="100"/>
      <c r="AL225" s="100"/>
      <c r="AM225" s="100"/>
      <c r="AN225" s="185"/>
      <c r="AO225" s="185"/>
      <c r="AP225" s="185"/>
    </row>
    <row r="226" ht="18.75" customHeight="1">
      <c r="A226" s="104">
        <v>223.0</v>
      </c>
      <c r="B226" s="105" t="s">
        <v>341</v>
      </c>
      <c r="C226" s="106">
        <v>2.0</v>
      </c>
      <c r="D226" s="107">
        <v>2.0E-4</v>
      </c>
      <c r="E226" s="108">
        <v>15.0</v>
      </c>
      <c r="F226" s="109">
        <v>251.0</v>
      </c>
      <c r="G226" s="110">
        <v>0.0598</v>
      </c>
      <c r="H226" s="111">
        <v>65.0</v>
      </c>
      <c r="I226" s="112">
        <v>24.0</v>
      </c>
      <c r="J226" s="113">
        <v>104.0</v>
      </c>
      <c r="K226" s="114">
        <v>6.0</v>
      </c>
      <c r="L226" s="115">
        <f t="shared" si="2"/>
        <v>5.981880011</v>
      </c>
      <c r="M226" s="116">
        <v>8.0</v>
      </c>
      <c r="N226" s="61">
        <f t="shared" si="3"/>
        <v>0.625</v>
      </c>
      <c r="O226" s="62">
        <f t="shared" si="4"/>
        <v>0.390625</v>
      </c>
      <c r="Q226" s="63">
        <f t="shared" si="5"/>
        <v>25.390625</v>
      </c>
      <c r="AF226" s="13">
        <f t="shared" si="6"/>
        <v>3</v>
      </c>
      <c r="AH226" s="185"/>
      <c r="AI226" s="185"/>
      <c r="AJ226" s="185"/>
      <c r="AK226" s="100"/>
      <c r="AL226" s="100"/>
      <c r="AM226" s="100"/>
      <c r="AN226" s="185"/>
      <c r="AO226" s="185"/>
      <c r="AP226" s="185"/>
    </row>
    <row r="227" ht="18.75" customHeight="1">
      <c r="A227" s="79">
        <v>224.0</v>
      </c>
      <c r="B227" s="80" t="s">
        <v>342</v>
      </c>
      <c r="C227" s="81">
        <v>29.0</v>
      </c>
      <c r="D227" s="82">
        <v>0.0036</v>
      </c>
      <c r="E227" s="83">
        <v>196.0</v>
      </c>
      <c r="F227" s="84">
        <v>2803.0</v>
      </c>
      <c r="G227" s="85">
        <v>0.0699</v>
      </c>
      <c r="H227" s="86">
        <v>44.0</v>
      </c>
      <c r="I227" s="87">
        <v>251.0</v>
      </c>
      <c r="J227" s="88">
        <v>57.0</v>
      </c>
      <c r="K227" s="89">
        <v>6.2</v>
      </c>
      <c r="L227" s="90">
        <f t="shared" si="2"/>
        <v>6.140216366</v>
      </c>
      <c r="M227" s="91">
        <v>6.9</v>
      </c>
      <c r="N227" s="61">
        <f t="shared" si="3"/>
        <v>0.7719298246</v>
      </c>
      <c r="O227" s="62">
        <f t="shared" si="4"/>
        <v>0.595875654</v>
      </c>
      <c r="Q227" s="63">
        <f t="shared" si="5"/>
        <v>26.21852878</v>
      </c>
      <c r="AF227" s="13">
        <f t="shared" si="6"/>
        <v>2</v>
      </c>
      <c r="AH227" s="185"/>
      <c r="AI227" s="185"/>
      <c r="AJ227" s="185"/>
      <c r="AK227" s="100"/>
      <c r="AL227" s="100"/>
      <c r="AM227" s="100"/>
      <c r="AN227" s="185"/>
      <c r="AO227" s="185"/>
      <c r="AP227" s="185"/>
    </row>
    <row r="228" ht="18.75" customHeight="1">
      <c r="A228" s="104">
        <v>225.0</v>
      </c>
      <c r="B228" s="105" t="s">
        <v>343</v>
      </c>
      <c r="C228" s="106">
        <v>4.0</v>
      </c>
      <c r="D228" s="107">
        <v>5.0E-4</v>
      </c>
      <c r="E228" s="108">
        <v>7.0</v>
      </c>
      <c r="F228" s="109">
        <v>154.0</v>
      </c>
      <c r="G228" s="110">
        <v>0.0455</v>
      </c>
      <c r="H228" s="111">
        <v>27.0</v>
      </c>
      <c r="I228" s="112">
        <v>4.0</v>
      </c>
      <c r="J228" s="113">
        <v>16.0</v>
      </c>
      <c r="K228" s="114">
        <v>7.0</v>
      </c>
      <c r="L228" s="115">
        <f t="shared" si="2"/>
        <v>6.911083154</v>
      </c>
      <c r="M228" s="116">
        <v>4.2</v>
      </c>
      <c r="N228" s="61">
        <f t="shared" si="3"/>
        <v>1.6875</v>
      </c>
      <c r="O228" s="62">
        <f t="shared" si="4"/>
        <v>2.84765625</v>
      </c>
      <c r="Q228" s="63">
        <f t="shared" si="5"/>
        <v>76.88671875</v>
      </c>
      <c r="AF228" s="13">
        <f t="shared" si="6"/>
        <v>2</v>
      </c>
      <c r="AH228" s="185"/>
      <c r="AI228" s="185"/>
      <c r="AJ228" s="185"/>
      <c r="AK228" s="100"/>
      <c r="AL228" s="100"/>
      <c r="AM228" s="100"/>
      <c r="AN228" s="185"/>
      <c r="AO228" s="185"/>
      <c r="AP228" s="185"/>
    </row>
    <row r="229" ht="18.75" customHeight="1">
      <c r="A229" s="79">
        <v>226.0</v>
      </c>
      <c r="B229" s="80" t="s">
        <v>344</v>
      </c>
      <c r="C229" s="81">
        <v>2.0</v>
      </c>
      <c r="D229" s="82">
        <v>2.0E-4</v>
      </c>
      <c r="E229" s="83">
        <v>9.0</v>
      </c>
      <c r="F229" s="84">
        <v>248.0</v>
      </c>
      <c r="G229" s="85">
        <v>0.0363</v>
      </c>
      <c r="H229" s="86">
        <v>43.0</v>
      </c>
      <c r="I229" s="87">
        <v>6.0</v>
      </c>
      <c r="J229" s="88">
        <v>29.0</v>
      </c>
      <c r="K229" s="89">
        <v>7.0</v>
      </c>
      <c r="L229" s="90">
        <f t="shared" si="2"/>
        <v>7.002758687</v>
      </c>
      <c r="M229" s="91">
        <v>5.3</v>
      </c>
      <c r="N229" s="61">
        <f t="shared" si="3"/>
        <v>1.482758621</v>
      </c>
      <c r="O229" s="62">
        <f t="shared" si="4"/>
        <v>2.198573127</v>
      </c>
      <c r="Q229" s="63">
        <f t="shared" si="5"/>
        <v>94.53864447</v>
      </c>
      <c r="AF229" s="13">
        <f t="shared" si="6"/>
        <v>2</v>
      </c>
      <c r="AH229" s="185"/>
      <c r="AI229" s="185"/>
      <c r="AJ229" s="185"/>
      <c r="AK229" s="100"/>
      <c r="AL229" s="100"/>
      <c r="AM229" s="100"/>
      <c r="AN229" s="185"/>
      <c r="AO229" s="185"/>
      <c r="AP229" s="185"/>
    </row>
    <row r="230" ht="18.75" customHeight="1">
      <c r="A230" s="104">
        <v>227.0</v>
      </c>
      <c r="B230" s="105" t="s">
        <v>345</v>
      </c>
      <c r="C230" s="106">
        <v>0.0</v>
      </c>
      <c r="D230" s="107">
        <v>0.0</v>
      </c>
      <c r="E230" s="108">
        <v>0.0</v>
      </c>
      <c r="F230" s="109">
        <v>0.0</v>
      </c>
      <c r="G230" s="110">
        <v>0.0</v>
      </c>
      <c r="H230" s="111">
        <v>0.0</v>
      </c>
      <c r="I230" s="112">
        <v>0.0</v>
      </c>
      <c r="J230" s="113">
        <v>0.0</v>
      </c>
      <c r="K230" s="114">
        <v>0.0</v>
      </c>
      <c r="L230" s="115" t="str">
        <f t="shared" si="2"/>
        <v>0</v>
      </c>
      <c r="M230" s="116">
        <v>0.0</v>
      </c>
      <c r="N230" s="61">
        <f t="shared" si="3"/>
        <v>0</v>
      </c>
      <c r="O230" s="62">
        <f t="shared" si="4"/>
        <v>0</v>
      </c>
      <c r="Q230" s="63">
        <f t="shared" si="5"/>
        <v>0</v>
      </c>
      <c r="AF230" s="13">
        <f t="shared" si="6"/>
        <v>4</v>
      </c>
      <c r="AH230" s="185"/>
      <c r="AI230" s="185"/>
      <c r="AJ230" s="185"/>
      <c r="AK230" s="100"/>
      <c r="AL230" s="100"/>
      <c r="AM230" s="100"/>
      <c r="AN230" s="185"/>
      <c r="AO230" s="185"/>
      <c r="AP230" s="185"/>
    </row>
    <row r="231" ht="18.75" customHeight="1">
      <c r="A231" s="79">
        <v>228.0</v>
      </c>
      <c r="B231" s="80" t="s">
        <v>346</v>
      </c>
      <c r="C231" s="81">
        <v>19.0</v>
      </c>
      <c r="D231" s="82">
        <v>0.0024</v>
      </c>
      <c r="E231" s="83">
        <v>105.0</v>
      </c>
      <c r="F231" s="84">
        <v>456.0</v>
      </c>
      <c r="G231" s="85">
        <v>0.2303</v>
      </c>
      <c r="H231" s="86">
        <v>78.0</v>
      </c>
      <c r="I231" s="87">
        <v>86.0</v>
      </c>
      <c r="J231" s="88">
        <v>64.0</v>
      </c>
      <c r="K231" s="89">
        <v>9.6</v>
      </c>
      <c r="L231" s="90">
        <f t="shared" si="2"/>
        <v>9.631110313</v>
      </c>
      <c r="M231" s="91">
        <v>8.8</v>
      </c>
      <c r="N231" s="61">
        <f t="shared" si="3"/>
        <v>1.21875</v>
      </c>
      <c r="O231" s="62">
        <f t="shared" si="4"/>
        <v>1.485351563</v>
      </c>
      <c r="Q231" s="63">
        <f t="shared" si="5"/>
        <v>115.8574219</v>
      </c>
      <c r="AF231" s="13">
        <f t="shared" si="6"/>
        <v>1</v>
      </c>
      <c r="AH231" s="185"/>
      <c r="AI231" s="185"/>
      <c r="AJ231" s="185"/>
      <c r="AK231" s="100"/>
      <c r="AL231" s="100"/>
      <c r="AM231" s="100"/>
      <c r="AN231" s="185"/>
      <c r="AO231" s="185"/>
      <c r="AP231" s="185"/>
    </row>
    <row r="232" ht="18.75" customHeight="1">
      <c r="A232" s="104">
        <v>229.0</v>
      </c>
      <c r="B232" s="105" t="s">
        <v>347</v>
      </c>
      <c r="C232" s="106">
        <v>6.0</v>
      </c>
      <c r="D232" s="107">
        <v>7.0E-4</v>
      </c>
      <c r="E232" s="108">
        <v>15.0</v>
      </c>
      <c r="F232" s="109">
        <v>195.0</v>
      </c>
      <c r="G232" s="110">
        <v>0.0769</v>
      </c>
      <c r="H232" s="111">
        <v>65.0</v>
      </c>
      <c r="I232" s="112">
        <v>18.0</v>
      </c>
      <c r="J232" s="113">
        <v>78.0</v>
      </c>
      <c r="K232" s="114">
        <v>6.8</v>
      </c>
      <c r="L232" s="115">
        <f t="shared" si="2"/>
        <v>6.770994156</v>
      </c>
      <c r="M232" s="116">
        <v>7.7</v>
      </c>
      <c r="N232" s="61">
        <f t="shared" si="3"/>
        <v>0.8333333333</v>
      </c>
      <c r="O232" s="62">
        <f t="shared" si="4"/>
        <v>0.6944444444</v>
      </c>
      <c r="Q232" s="63">
        <f t="shared" si="5"/>
        <v>45.13888889</v>
      </c>
      <c r="AF232" s="13">
        <f t="shared" si="6"/>
        <v>2</v>
      </c>
      <c r="AH232" s="185"/>
      <c r="AI232" s="185"/>
      <c r="AJ232" s="185"/>
      <c r="AK232" s="100"/>
      <c r="AL232" s="100"/>
      <c r="AM232" s="100"/>
      <c r="AN232" s="185"/>
      <c r="AO232" s="185"/>
      <c r="AP232" s="185"/>
    </row>
    <row r="233" ht="18.75" customHeight="1">
      <c r="A233" s="79">
        <v>230.0</v>
      </c>
      <c r="B233" s="80" t="s">
        <v>348</v>
      </c>
      <c r="C233" s="81">
        <v>-3.0</v>
      </c>
      <c r="D233" s="82">
        <v>-4.0E-4</v>
      </c>
      <c r="E233" s="83">
        <v>106.0</v>
      </c>
      <c r="F233" s="84">
        <v>2658.0</v>
      </c>
      <c r="G233" s="85">
        <v>0.0399</v>
      </c>
      <c r="H233" s="86">
        <v>23.0</v>
      </c>
      <c r="I233" s="87">
        <v>97.0</v>
      </c>
      <c r="J233" s="88">
        <v>21.0</v>
      </c>
      <c r="K233" s="89">
        <v>5.8</v>
      </c>
      <c r="L233" s="90">
        <f t="shared" si="2"/>
        <v>5.816187772</v>
      </c>
      <c r="M233" s="91">
        <v>5.5</v>
      </c>
      <c r="N233" s="61">
        <f t="shared" si="3"/>
        <v>1.095238095</v>
      </c>
      <c r="O233" s="62">
        <f t="shared" si="4"/>
        <v>1.199546485</v>
      </c>
      <c r="Q233" s="63">
        <f t="shared" si="5"/>
        <v>27.58956916</v>
      </c>
      <c r="AF233" s="13">
        <f t="shared" si="6"/>
        <v>3</v>
      </c>
      <c r="AH233" s="185"/>
      <c r="AI233" s="185"/>
      <c r="AJ233" s="185"/>
      <c r="AK233" s="100"/>
      <c r="AL233" s="100"/>
      <c r="AM233" s="100"/>
      <c r="AN233" s="185"/>
      <c r="AO233" s="185"/>
      <c r="AP233" s="185"/>
    </row>
    <row r="234" ht="18.75" customHeight="1">
      <c r="A234" s="104">
        <v>231.0</v>
      </c>
      <c r="B234" s="105" t="s">
        <v>349</v>
      </c>
      <c r="C234" s="106">
        <v>101.0</v>
      </c>
      <c r="D234" s="107">
        <v>0.0125</v>
      </c>
      <c r="E234" s="108">
        <v>623.0</v>
      </c>
      <c r="F234" s="109">
        <v>3897.0</v>
      </c>
      <c r="G234" s="110">
        <v>0.1599</v>
      </c>
      <c r="H234" s="111">
        <v>79.0</v>
      </c>
      <c r="I234" s="112">
        <v>709.0</v>
      </c>
      <c r="J234" s="113">
        <v>90.0</v>
      </c>
      <c r="K234" s="114">
        <v>8.1</v>
      </c>
      <c r="L234" s="115">
        <f t="shared" si="2"/>
        <v>8.107474217</v>
      </c>
      <c r="M234" s="116">
        <v>8.6</v>
      </c>
      <c r="N234" s="61">
        <f t="shared" si="3"/>
        <v>0.8777777778</v>
      </c>
      <c r="O234" s="62">
        <f t="shared" si="4"/>
        <v>0.7704938272</v>
      </c>
      <c r="Q234" s="63">
        <f t="shared" si="5"/>
        <v>60.86901235</v>
      </c>
      <c r="AF234" s="13">
        <f t="shared" si="6"/>
        <v>1</v>
      </c>
      <c r="AH234" s="185"/>
      <c r="AI234" s="185"/>
      <c r="AJ234" s="185"/>
      <c r="AK234" s="100"/>
      <c r="AL234" s="100"/>
      <c r="AM234" s="100"/>
      <c r="AN234" s="185"/>
      <c r="AO234" s="185"/>
      <c r="AP234" s="185"/>
    </row>
    <row r="235" ht="18.75" customHeight="1">
      <c r="A235" s="79">
        <v>232.0</v>
      </c>
      <c r="B235" s="80" t="s">
        <v>350</v>
      </c>
      <c r="C235" s="81">
        <v>15.0</v>
      </c>
      <c r="D235" s="82">
        <v>0.0019</v>
      </c>
      <c r="E235" s="83">
        <v>65.0</v>
      </c>
      <c r="F235" s="84">
        <v>1312.0</v>
      </c>
      <c r="G235" s="85">
        <v>0.0495</v>
      </c>
      <c r="H235" s="86">
        <v>29.0</v>
      </c>
      <c r="I235" s="87">
        <v>98.0</v>
      </c>
      <c r="J235" s="88">
        <v>44.0</v>
      </c>
      <c r="K235" s="89">
        <v>5.2</v>
      </c>
      <c r="L235" s="90">
        <f t="shared" si="2"/>
        <v>5.152258222</v>
      </c>
      <c r="M235" s="91">
        <v>6.1</v>
      </c>
      <c r="N235" s="61">
        <f t="shared" si="3"/>
        <v>0.6590909091</v>
      </c>
      <c r="O235" s="62">
        <f t="shared" si="4"/>
        <v>0.4344008264</v>
      </c>
      <c r="Q235" s="63">
        <f t="shared" si="5"/>
        <v>12.59762397</v>
      </c>
      <c r="AF235" s="13">
        <f t="shared" si="6"/>
        <v>3</v>
      </c>
      <c r="AH235" s="185"/>
      <c r="AI235" s="185"/>
      <c r="AJ235" s="185"/>
      <c r="AK235" s="100"/>
      <c r="AL235" s="100"/>
      <c r="AM235" s="100"/>
      <c r="AN235" s="185"/>
      <c r="AO235" s="185"/>
      <c r="AP235" s="185"/>
    </row>
    <row r="236" ht="18.75" customHeight="1">
      <c r="A236" s="104">
        <v>233.0</v>
      </c>
      <c r="B236" s="105" t="s">
        <v>351</v>
      </c>
      <c r="C236" s="106">
        <v>54.0</v>
      </c>
      <c r="D236" s="107">
        <v>0.0067</v>
      </c>
      <c r="E236" s="108">
        <v>331.0</v>
      </c>
      <c r="F236" s="109">
        <v>2548.0</v>
      </c>
      <c r="G236" s="110">
        <v>0.1299</v>
      </c>
      <c r="H236" s="111">
        <v>86.0</v>
      </c>
      <c r="I236" s="112">
        <v>264.0</v>
      </c>
      <c r="J236" s="113">
        <v>69.0</v>
      </c>
      <c r="K236" s="114">
        <v>8.5</v>
      </c>
      <c r="L236" s="115">
        <f t="shared" si="2"/>
        <v>8.51857888</v>
      </c>
      <c r="M236" s="116">
        <v>8.0</v>
      </c>
      <c r="N236" s="61">
        <f t="shared" si="3"/>
        <v>1.246376812</v>
      </c>
      <c r="O236" s="62">
        <f t="shared" si="4"/>
        <v>1.553455156</v>
      </c>
      <c r="Q236" s="63">
        <f t="shared" si="5"/>
        <v>133.5971435</v>
      </c>
      <c r="AF236" s="13">
        <f t="shared" si="6"/>
        <v>1</v>
      </c>
      <c r="AH236" s="185"/>
      <c r="AI236" s="185"/>
      <c r="AJ236" s="185"/>
      <c r="AK236" s="100"/>
      <c r="AL236" s="100"/>
      <c r="AM236" s="100"/>
      <c r="AN236" s="185"/>
      <c r="AO236" s="185"/>
      <c r="AP236" s="185"/>
    </row>
    <row r="237" ht="18.75" customHeight="1">
      <c r="A237" s="79">
        <v>234.0</v>
      </c>
      <c r="B237" s="80" t="s">
        <v>99</v>
      </c>
      <c r="C237" s="81">
        <v>183.0</v>
      </c>
      <c r="D237" s="82">
        <v>0.0227</v>
      </c>
      <c r="E237" s="83">
        <v>858.0</v>
      </c>
      <c r="F237" s="84">
        <v>12270.0</v>
      </c>
      <c r="G237" s="85">
        <v>0.0699</v>
      </c>
      <c r="H237" s="86">
        <v>40.0</v>
      </c>
      <c r="I237" s="87">
        <v>871.0</v>
      </c>
      <c r="J237" s="88">
        <v>40.0</v>
      </c>
      <c r="K237" s="89">
        <v>6.5</v>
      </c>
      <c r="L237" s="90">
        <f t="shared" si="2"/>
        <v>6.562629454</v>
      </c>
      <c r="M237" s="91">
        <v>6.8</v>
      </c>
      <c r="N237" s="61">
        <f t="shared" si="3"/>
        <v>1</v>
      </c>
      <c r="O237" s="62">
        <f t="shared" si="4"/>
        <v>1</v>
      </c>
      <c r="Q237" s="63">
        <f t="shared" si="5"/>
        <v>40</v>
      </c>
      <c r="AF237" s="13">
        <f t="shared" si="6"/>
        <v>2</v>
      </c>
      <c r="AH237" s="185"/>
      <c r="AI237" s="185"/>
      <c r="AJ237" s="185"/>
      <c r="AK237" s="100"/>
      <c r="AL237" s="100"/>
      <c r="AM237" s="100"/>
      <c r="AN237" s="185"/>
      <c r="AO237" s="185"/>
      <c r="AP237" s="185"/>
    </row>
    <row r="238" ht="18.75" customHeight="1">
      <c r="A238" s="104">
        <v>235.0</v>
      </c>
      <c r="B238" s="105" t="s">
        <v>352</v>
      </c>
      <c r="C238" s="106">
        <v>3.0</v>
      </c>
      <c r="D238" s="107">
        <v>4.0E-4</v>
      </c>
      <c r="E238" s="108">
        <v>30.0</v>
      </c>
      <c r="F238" s="109">
        <v>217.0</v>
      </c>
      <c r="G238" s="110">
        <v>0.1382</v>
      </c>
      <c r="H238" s="111">
        <v>73.0</v>
      </c>
      <c r="I238" s="112">
        <v>36.0</v>
      </c>
      <c r="J238" s="113">
        <v>87.0</v>
      </c>
      <c r="K238" s="114">
        <v>7.7</v>
      </c>
      <c r="L238" s="115">
        <f t="shared" si="2"/>
        <v>7.667062086</v>
      </c>
      <c r="M238" s="116">
        <v>8.1</v>
      </c>
      <c r="N238" s="61">
        <f t="shared" si="3"/>
        <v>0.8390804598</v>
      </c>
      <c r="O238" s="62">
        <f t="shared" si="4"/>
        <v>0.704056018</v>
      </c>
      <c r="Q238" s="63">
        <f t="shared" si="5"/>
        <v>51.39608931</v>
      </c>
      <c r="AF238" s="13">
        <f t="shared" si="6"/>
        <v>1</v>
      </c>
      <c r="AH238" s="185"/>
      <c r="AI238" s="185"/>
      <c r="AJ238" s="185"/>
      <c r="AK238" s="100"/>
      <c r="AL238" s="100"/>
      <c r="AM238" s="100"/>
      <c r="AN238" s="185"/>
      <c r="AO238" s="185"/>
      <c r="AP238" s="185"/>
    </row>
    <row r="239" ht="18.75" customHeight="1">
      <c r="A239" s="79">
        <v>236.0</v>
      </c>
      <c r="B239" s="80" t="s">
        <v>353</v>
      </c>
      <c r="C239" s="81">
        <v>3.0</v>
      </c>
      <c r="D239" s="82">
        <v>4.0E-4</v>
      </c>
      <c r="E239" s="83">
        <v>11.0</v>
      </c>
      <c r="F239" s="84">
        <v>298.0</v>
      </c>
      <c r="G239" s="85">
        <v>0.0369</v>
      </c>
      <c r="H239" s="86">
        <v>25.0</v>
      </c>
      <c r="I239" s="87">
        <v>8.0</v>
      </c>
      <c r="J239" s="88">
        <v>18.0</v>
      </c>
      <c r="K239" s="89">
        <v>6.3</v>
      </c>
      <c r="L239" s="90">
        <f t="shared" si="2"/>
        <v>6.337133959</v>
      </c>
      <c r="M239" s="91">
        <v>5.5</v>
      </c>
      <c r="N239" s="61">
        <f t="shared" si="3"/>
        <v>1.388888889</v>
      </c>
      <c r="O239" s="62">
        <f t="shared" si="4"/>
        <v>1.929012346</v>
      </c>
      <c r="Q239" s="63">
        <f t="shared" si="5"/>
        <v>48.22530864</v>
      </c>
      <c r="AF239" s="13">
        <f t="shared" si="6"/>
        <v>2</v>
      </c>
      <c r="AH239" s="185"/>
      <c r="AI239" s="185"/>
      <c r="AJ239" s="185"/>
      <c r="AK239" s="100"/>
      <c r="AL239" s="100"/>
      <c r="AM239" s="100"/>
      <c r="AN239" s="185"/>
      <c r="AO239" s="185"/>
      <c r="AP239" s="185"/>
    </row>
    <row r="240" ht="18.75" customHeight="1">
      <c r="A240" s="104">
        <v>237.0</v>
      </c>
      <c r="B240" s="105" t="s">
        <v>354</v>
      </c>
      <c r="C240" s="106">
        <v>0.0</v>
      </c>
      <c r="D240" s="107">
        <v>0.0</v>
      </c>
      <c r="E240" s="108">
        <v>5.0</v>
      </c>
      <c r="F240" s="109">
        <v>111.0</v>
      </c>
      <c r="G240" s="110">
        <v>0.045</v>
      </c>
      <c r="H240" s="111">
        <v>17.0</v>
      </c>
      <c r="I240" s="112">
        <v>19.0</v>
      </c>
      <c r="J240" s="113">
        <v>64.0</v>
      </c>
      <c r="K240" s="114">
        <v>2.7</v>
      </c>
      <c r="L240" s="115">
        <f t="shared" si="2"/>
        <v>2.744373865</v>
      </c>
      <c r="M240" s="116">
        <v>6.1</v>
      </c>
      <c r="N240" s="61">
        <f t="shared" si="3"/>
        <v>0.265625</v>
      </c>
      <c r="O240" s="62">
        <f t="shared" si="4"/>
        <v>0.07055664063</v>
      </c>
      <c r="Q240" s="63">
        <f t="shared" si="5"/>
        <v>1.199462891</v>
      </c>
      <c r="AF240" s="13">
        <f t="shared" si="6"/>
        <v>4</v>
      </c>
      <c r="AH240" s="185"/>
      <c r="AI240" s="185"/>
      <c r="AJ240" s="185"/>
      <c r="AK240" s="100"/>
      <c r="AL240" s="100"/>
      <c r="AM240" s="100"/>
      <c r="AN240" s="185"/>
      <c r="AO240" s="185"/>
      <c r="AP240" s="185"/>
    </row>
    <row r="241" ht="18.75" customHeight="1">
      <c r="A241" s="79">
        <v>238.0</v>
      </c>
      <c r="B241" s="80" t="s">
        <v>355</v>
      </c>
      <c r="C241" s="81">
        <v>13.0</v>
      </c>
      <c r="D241" s="82">
        <v>0.0016</v>
      </c>
      <c r="E241" s="83">
        <v>278.0</v>
      </c>
      <c r="F241" s="84">
        <v>1859.0</v>
      </c>
      <c r="G241" s="85">
        <v>0.1495</v>
      </c>
      <c r="H241" s="86">
        <v>85.0</v>
      </c>
      <c r="I241" s="87">
        <v>297.0</v>
      </c>
      <c r="J241" s="88">
        <v>91.0</v>
      </c>
      <c r="K241" s="89">
        <v>8.2</v>
      </c>
      <c r="L241" s="90">
        <f t="shared" si="2"/>
        <v>8.174984756</v>
      </c>
      <c r="M241" s="91">
        <v>8.6</v>
      </c>
      <c r="N241" s="61">
        <f t="shared" si="3"/>
        <v>0.9340659341</v>
      </c>
      <c r="O241" s="62">
        <f t="shared" si="4"/>
        <v>0.8724791692</v>
      </c>
      <c r="Q241" s="63">
        <f t="shared" si="5"/>
        <v>74.16072938</v>
      </c>
      <c r="AF241" s="13">
        <f t="shared" si="6"/>
        <v>1</v>
      </c>
      <c r="AH241" s="185"/>
      <c r="AI241" s="185"/>
      <c r="AJ241" s="185"/>
      <c r="AK241" s="100"/>
      <c r="AL241" s="100"/>
      <c r="AM241" s="100"/>
      <c r="AN241" s="185"/>
      <c r="AO241" s="185"/>
      <c r="AP241" s="185"/>
    </row>
    <row r="242" ht="18.75" customHeight="1">
      <c r="A242" s="104">
        <v>239.0</v>
      </c>
      <c r="B242" s="105" t="s">
        <v>356</v>
      </c>
      <c r="C242" s="106">
        <v>0.0</v>
      </c>
      <c r="D242" s="107">
        <v>0.0</v>
      </c>
      <c r="E242" s="108">
        <v>0.0</v>
      </c>
      <c r="F242" s="109">
        <v>0.0</v>
      </c>
      <c r="G242" s="110">
        <v>0.0</v>
      </c>
      <c r="H242" s="111">
        <v>0.0</v>
      </c>
      <c r="I242" s="112">
        <v>0.0</v>
      </c>
      <c r="J242" s="113">
        <v>0.0</v>
      </c>
      <c r="K242" s="114">
        <v>0.0</v>
      </c>
      <c r="L242" s="115" t="str">
        <f t="shared" si="2"/>
        <v>0</v>
      </c>
      <c r="M242" s="116">
        <v>0.0</v>
      </c>
      <c r="N242" s="61">
        <f t="shared" si="3"/>
        <v>0</v>
      </c>
      <c r="O242" s="62">
        <f t="shared" si="4"/>
        <v>0</v>
      </c>
      <c r="Q242" s="63">
        <f t="shared" si="5"/>
        <v>0</v>
      </c>
      <c r="AF242" s="13">
        <f t="shared" si="6"/>
        <v>4</v>
      </c>
      <c r="AH242" s="185"/>
      <c r="AI242" s="185"/>
      <c r="AJ242" s="185"/>
      <c r="AK242" s="100"/>
      <c r="AL242" s="100"/>
      <c r="AM242" s="100"/>
      <c r="AN242" s="185"/>
      <c r="AO242" s="185"/>
      <c r="AP242" s="185"/>
    </row>
    <row r="243" ht="18.75" customHeight="1">
      <c r="A243" s="79">
        <v>240.0</v>
      </c>
      <c r="B243" s="80" t="s">
        <v>357</v>
      </c>
      <c r="C243" s="81">
        <v>3.0</v>
      </c>
      <c r="D243" s="82">
        <v>4.0E-4</v>
      </c>
      <c r="E243" s="83">
        <v>18.0</v>
      </c>
      <c r="F243" s="84">
        <v>154.0</v>
      </c>
      <c r="G243" s="85">
        <v>0.1169</v>
      </c>
      <c r="H243" s="86">
        <v>52.0</v>
      </c>
      <c r="I243" s="87">
        <v>20.0</v>
      </c>
      <c r="J243" s="88">
        <v>57.0</v>
      </c>
      <c r="K243" s="89">
        <v>7.2</v>
      </c>
      <c r="L243" s="90">
        <f t="shared" si="2"/>
        <v>7.22887862</v>
      </c>
      <c r="M243" s="91">
        <v>6.5</v>
      </c>
      <c r="N243" s="61">
        <f t="shared" si="3"/>
        <v>0.9122807018</v>
      </c>
      <c r="O243" s="62">
        <f t="shared" si="4"/>
        <v>0.8322560788</v>
      </c>
      <c r="Q243" s="63">
        <f t="shared" si="5"/>
        <v>43.2773161</v>
      </c>
      <c r="AF243" s="13">
        <f t="shared" si="6"/>
        <v>2</v>
      </c>
      <c r="AH243" s="185"/>
      <c r="AI243" s="185"/>
      <c r="AJ243" s="185"/>
      <c r="AK243" s="100"/>
      <c r="AL243" s="100"/>
      <c r="AM243" s="100"/>
      <c r="AN243" s="185"/>
      <c r="AO243" s="185"/>
      <c r="AP243" s="185"/>
    </row>
    <row r="244" ht="18.75" customHeight="1">
      <c r="A244" s="104">
        <v>241.0</v>
      </c>
      <c r="B244" s="105" t="s">
        <v>358</v>
      </c>
      <c r="C244" s="106">
        <v>0.0</v>
      </c>
      <c r="D244" s="107">
        <v>0.0</v>
      </c>
      <c r="E244" s="108">
        <v>3.0</v>
      </c>
      <c r="F244" s="109">
        <v>30.0</v>
      </c>
      <c r="G244" s="110">
        <v>0.1</v>
      </c>
      <c r="H244" s="111">
        <v>11.0</v>
      </c>
      <c r="I244" s="112">
        <v>2.0</v>
      </c>
      <c r="J244" s="113">
        <v>7.0</v>
      </c>
      <c r="K244" s="114">
        <v>6.5</v>
      </c>
      <c r="L244" s="115">
        <f t="shared" si="2"/>
        <v>6.55186552</v>
      </c>
      <c r="M244" s="116">
        <v>7.2</v>
      </c>
      <c r="N244" s="61">
        <f t="shared" si="3"/>
        <v>1.571428571</v>
      </c>
      <c r="O244" s="62">
        <f t="shared" si="4"/>
        <v>2.469387755</v>
      </c>
      <c r="Q244" s="63">
        <f t="shared" si="5"/>
        <v>27.16326531</v>
      </c>
      <c r="AF244" s="13">
        <f t="shared" si="6"/>
        <v>2</v>
      </c>
      <c r="AH244" s="185"/>
      <c r="AI244" s="185"/>
      <c r="AJ244" s="185"/>
      <c r="AK244" s="100"/>
      <c r="AL244" s="100"/>
      <c r="AM244" s="100"/>
      <c r="AN244" s="185"/>
      <c r="AO244" s="185"/>
      <c r="AP244" s="185"/>
    </row>
    <row r="245" ht="18.75" customHeight="1">
      <c r="A245" s="79">
        <v>242.0</v>
      </c>
      <c r="B245" s="80" t="s">
        <v>359</v>
      </c>
      <c r="C245" s="81">
        <v>0.0</v>
      </c>
      <c r="D245" s="82">
        <v>0.0</v>
      </c>
      <c r="E245" s="83">
        <v>11.0</v>
      </c>
      <c r="F245" s="84">
        <v>73.0</v>
      </c>
      <c r="G245" s="85">
        <v>0.1507</v>
      </c>
      <c r="H245" s="86">
        <v>33.0</v>
      </c>
      <c r="I245" s="87">
        <v>13.0</v>
      </c>
      <c r="J245" s="88">
        <v>40.0</v>
      </c>
      <c r="K245" s="89">
        <v>7.1</v>
      </c>
      <c r="L245" s="90">
        <f t="shared" si="2"/>
        <v>6.995513776</v>
      </c>
      <c r="M245" s="91">
        <v>8.6</v>
      </c>
      <c r="N245" s="61">
        <f t="shared" si="3"/>
        <v>0.825</v>
      </c>
      <c r="O245" s="62">
        <f t="shared" si="4"/>
        <v>0.680625</v>
      </c>
      <c r="Q245" s="63">
        <f t="shared" si="5"/>
        <v>22.460625</v>
      </c>
      <c r="AF245" s="13">
        <f t="shared" si="6"/>
        <v>2</v>
      </c>
      <c r="AH245" s="185"/>
      <c r="AI245" s="185"/>
      <c r="AJ245" s="185"/>
      <c r="AK245" s="100"/>
      <c r="AL245" s="100"/>
      <c r="AM245" s="100"/>
      <c r="AN245" s="185"/>
      <c r="AO245" s="185"/>
      <c r="AP245" s="185"/>
    </row>
    <row r="246" ht="18.75" customHeight="1">
      <c r="A246" s="104">
        <v>243.0</v>
      </c>
      <c r="B246" s="105" t="s">
        <v>360</v>
      </c>
      <c r="C246" s="106">
        <v>1.0</v>
      </c>
      <c r="D246" s="107">
        <v>1.0E-4</v>
      </c>
      <c r="E246" s="108">
        <v>7.0</v>
      </c>
      <c r="F246" s="109">
        <v>365.0</v>
      </c>
      <c r="G246" s="110">
        <v>0.0192</v>
      </c>
      <c r="H246" s="111">
        <v>9.0</v>
      </c>
      <c r="I246" s="112">
        <v>19.0</v>
      </c>
      <c r="J246" s="113">
        <v>24.0</v>
      </c>
      <c r="K246" s="114">
        <v>2.4</v>
      </c>
      <c r="L246" s="115">
        <f t="shared" si="2"/>
        <v>2.475566071</v>
      </c>
      <c r="M246" s="116">
        <v>4.6</v>
      </c>
      <c r="N246" s="61">
        <f t="shared" si="3"/>
        <v>0.375</v>
      </c>
      <c r="O246" s="62">
        <f t="shared" si="4"/>
        <v>0.140625</v>
      </c>
      <c r="Q246" s="63">
        <f t="shared" si="5"/>
        <v>1.265625</v>
      </c>
      <c r="AF246" s="13">
        <f t="shared" si="6"/>
        <v>4</v>
      </c>
      <c r="AH246" s="185"/>
      <c r="AI246" s="185"/>
      <c r="AJ246" s="185"/>
      <c r="AK246" s="100"/>
      <c r="AL246" s="100"/>
      <c r="AM246" s="100"/>
      <c r="AN246" s="185"/>
      <c r="AO246" s="185"/>
      <c r="AP246" s="185"/>
    </row>
    <row r="247" ht="18.75" customHeight="1">
      <c r="A247" s="79">
        <v>244.0</v>
      </c>
      <c r="B247" s="80" t="s">
        <v>361</v>
      </c>
      <c r="C247" s="81">
        <v>5.0</v>
      </c>
      <c r="D247" s="82">
        <v>6.0E-4</v>
      </c>
      <c r="E247" s="83">
        <v>34.0</v>
      </c>
      <c r="F247" s="84">
        <v>576.0</v>
      </c>
      <c r="G247" s="85">
        <v>0.059</v>
      </c>
      <c r="H247" s="86">
        <v>60.0</v>
      </c>
      <c r="I247" s="87">
        <v>57.0</v>
      </c>
      <c r="J247" s="88">
        <v>100.0</v>
      </c>
      <c r="K247" s="89">
        <v>5.8</v>
      </c>
      <c r="L247" s="90">
        <f t="shared" si="2"/>
        <v>5.810193315</v>
      </c>
      <c r="M247" s="91">
        <v>7.5</v>
      </c>
      <c r="N247" s="61">
        <f t="shared" si="3"/>
        <v>0.6</v>
      </c>
      <c r="O247" s="62">
        <f t="shared" si="4"/>
        <v>0.36</v>
      </c>
      <c r="Q247" s="63">
        <f t="shared" si="5"/>
        <v>21.6</v>
      </c>
      <c r="AF247" s="13">
        <f t="shared" si="6"/>
        <v>3</v>
      </c>
      <c r="AH247" s="185"/>
      <c r="AI247" s="185"/>
      <c r="AJ247" s="185"/>
      <c r="AK247" s="100"/>
      <c r="AL247" s="100"/>
      <c r="AM247" s="100"/>
      <c r="AN247" s="185"/>
      <c r="AO247" s="185"/>
      <c r="AP247" s="185"/>
    </row>
    <row r="248" ht="18.75" customHeight="1">
      <c r="A248" s="104">
        <v>245.0</v>
      </c>
      <c r="B248" s="105" t="s">
        <v>362</v>
      </c>
      <c r="C248" s="106">
        <v>1.0</v>
      </c>
      <c r="D248" s="107">
        <v>1.0E-4</v>
      </c>
      <c r="E248" s="108">
        <v>7.0</v>
      </c>
      <c r="F248" s="109">
        <v>112.0</v>
      </c>
      <c r="G248" s="110">
        <v>0.0625</v>
      </c>
      <c r="H248" s="111">
        <v>8.0</v>
      </c>
      <c r="I248" s="112">
        <v>4.0</v>
      </c>
      <c r="J248" s="113">
        <v>5.0</v>
      </c>
      <c r="K248" s="114">
        <v>6.0</v>
      </c>
      <c r="L248" s="115">
        <f t="shared" si="2"/>
        <v>5.8006988</v>
      </c>
      <c r="M248" s="116">
        <v>4.1</v>
      </c>
      <c r="N248" s="61">
        <f t="shared" si="3"/>
        <v>1.6</v>
      </c>
      <c r="O248" s="62">
        <f t="shared" si="4"/>
        <v>2.56</v>
      </c>
      <c r="Q248" s="63">
        <f t="shared" si="5"/>
        <v>20.48</v>
      </c>
      <c r="AF248" s="13">
        <f t="shared" si="6"/>
        <v>3</v>
      </c>
      <c r="AH248" s="185"/>
      <c r="AI248" s="185"/>
      <c r="AJ248" s="185"/>
      <c r="AK248" s="100"/>
      <c r="AL248" s="100"/>
      <c r="AM248" s="100"/>
      <c r="AN248" s="185"/>
      <c r="AO248" s="185"/>
      <c r="AP248" s="185"/>
    </row>
    <row r="249" ht="18.75" customHeight="1">
      <c r="A249" s="79">
        <v>246.0</v>
      </c>
      <c r="B249" s="80" t="s">
        <v>363</v>
      </c>
      <c r="C249" s="81">
        <v>-11.0</v>
      </c>
      <c r="D249" s="82">
        <v>-0.0014</v>
      </c>
      <c r="E249" s="83">
        <v>135.0</v>
      </c>
      <c r="F249" s="84">
        <v>643.0</v>
      </c>
      <c r="G249" s="85">
        <v>0.21</v>
      </c>
      <c r="H249" s="86">
        <v>99.0</v>
      </c>
      <c r="I249" s="87">
        <v>108.0</v>
      </c>
      <c r="J249" s="88">
        <v>79.0</v>
      </c>
      <c r="K249" s="89">
        <v>9.7</v>
      </c>
      <c r="L249" s="90">
        <f t="shared" si="2"/>
        <v>9.671463845</v>
      </c>
      <c r="M249" s="91">
        <v>9.9</v>
      </c>
      <c r="N249" s="61">
        <f t="shared" si="3"/>
        <v>1.253164557</v>
      </c>
      <c r="O249" s="62">
        <f t="shared" si="4"/>
        <v>1.570421407</v>
      </c>
      <c r="Q249" s="63">
        <f t="shared" si="5"/>
        <v>155.4717193</v>
      </c>
      <c r="AF249" s="13">
        <f t="shared" si="6"/>
        <v>1</v>
      </c>
      <c r="AH249" s="185"/>
      <c r="AI249" s="185"/>
      <c r="AJ249" s="185"/>
      <c r="AK249" s="100"/>
      <c r="AL249" s="100"/>
      <c r="AM249" s="100"/>
      <c r="AN249" s="185"/>
      <c r="AO249" s="185"/>
      <c r="AP249" s="185"/>
    </row>
    <row r="250" ht="18.75" customHeight="1">
      <c r="A250" s="104">
        <v>247.0</v>
      </c>
      <c r="B250" s="105" t="s">
        <v>364</v>
      </c>
      <c r="C250" s="106">
        <v>2.0</v>
      </c>
      <c r="D250" s="107">
        <v>2.0E-4</v>
      </c>
      <c r="E250" s="108">
        <v>30.0</v>
      </c>
      <c r="F250" s="109">
        <v>138.0</v>
      </c>
      <c r="G250" s="110">
        <v>0.2174</v>
      </c>
      <c r="H250" s="111">
        <v>86.0</v>
      </c>
      <c r="I250" s="112">
        <v>14.0</v>
      </c>
      <c r="J250" s="113">
        <v>40.0</v>
      </c>
      <c r="K250" s="114">
        <v>10.7</v>
      </c>
      <c r="L250" s="115">
        <f t="shared" si="2"/>
        <v>10.70278298</v>
      </c>
      <c r="M250" s="116">
        <v>8.5</v>
      </c>
      <c r="N250" s="61">
        <f t="shared" si="3"/>
        <v>2.15</v>
      </c>
      <c r="O250" s="62">
        <f t="shared" si="4"/>
        <v>4.6225</v>
      </c>
      <c r="Q250" s="63">
        <f t="shared" si="5"/>
        <v>397.535</v>
      </c>
      <c r="AF250" s="13">
        <f t="shared" si="6"/>
        <v>1</v>
      </c>
      <c r="AH250" s="185"/>
      <c r="AI250" s="185"/>
      <c r="AJ250" s="185"/>
      <c r="AK250" s="100"/>
      <c r="AL250" s="100"/>
      <c r="AM250" s="100"/>
      <c r="AN250" s="185"/>
      <c r="AO250" s="185"/>
      <c r="AP250" s="185"/>
    </row>
    <row r="251" ht="18.75" customHeight="1">
      <c r="A251" s="79">
        <v>248.0</v>
      </c>
      <c r="B251" s="80" t="s">
        <v>365</v>
      </c>
      <c r="C251" s="81">
        <v>2.0</v>
      </c>
      <c r="D251" s="82">
        <v>2.0E-4</v>
      </c>
      <c r="E251" s="83">
        <v>34.0</v>
      </c>
      <c r="F251" s="84">
        <v>118.0</v>
      </c>
      <c r="G251" s="85">
        <v>0.2881</v>
      </c>
      <c r="H251" s="86">
        <v>144.0</v>
      </c>
      <c r="I251" s="87">
        <v>26.0</v>
      </c>
      <c r="J251" s="88">
        <v>110.0</v>
      </c>
      <c r="K251" s="89">
        <v>11.1</v>
      </c>
      <c r="L251" s="90">
        <f t="shared" si="2"/>
        <v>11.10972917</v>
      </c>
      <c r="M251" s="91">
        <v>11.1</v>
      </c>
      <c r="N251" s="61">
        <f t="shared" si="3"/>
        <v>1.309090909</v>
      </c>
      <c r="O251" s="62">
        <f t="shared" si="4"/>
        <v>1.713719008</v>
      </c>
      <c r="Q251" s="63">
        <f t="shared" si="5"/>
        <v>246.7755372</v>
      </c>
      <c r="AF251" s="13">
        <f t="shared" si="6"/>
        <v>1</v>
      </c>
      <c r="AH251" s="185"/>
      <c r="AI251" s="185"/>
      <c r="AJ251" s="185"/>
      <c r="AK251" s="100"/>
      <c r="AL251" s="100"/>
      <c r="AM251" s="100"/>
      <c r="AN251" s="185"/>
      <c r="AO251" s="185"/>
      <c r="AP251" s="185"/>
    </row>
    <row r="252" ht="18.75" customHeight="1">
      <c r="A252" s="104">
        <v>249.0</v>
      </c>
      <c r="B252" s="105" t="s">
        <v>366</v>
      </c>
      <c r="C252" s="106">
        <v>74.0</v>
      </c>
      <c r="D252" s="107">
        <v>0.0092</v>
      </c>
      <c r="E252" s="108">
        <v>281.0</v>
      </c>
      <c r="F252" s="109">
        <v>3520.0</v>
      </c>
      <c r="G252" s="110">
        <v>0.0798</v>
      </c>
      <c r="H252" s="111">
        <v>55.0</v>
      </c>
      <c r="I252" s="112">
        <v>276.0</v>
      </c>
      <c r="J252" s="113">
        <v>54.0</v>
      </c>
      <c r="K252" s="114">
        <v>7.0</v>
      </c>
      <c r="L252" s="115">
        <f t="shared" si="2"/>
        <v>7.041531463</v>
      </c>
      <c r="M252" s="116">
        <v>7.3</v>
      </c>
      <c r="N252" s="61">
        <f t="shared" si="3"/>
        <v>1.018518519</v>
      </c>
      <c r="O252" s="62">
        <f t="shared" si="4"/>
        <v>1.037379973</v>
      </c>
      <c r="Q252" s="63">
        <f t="shared" si="5"/>
        <v>57.05589849</v>
      </c>
      <c r="AF252" s="13">
        <f t="shared" si="6"/>
        <v>2</v>
      </c>
      <c r="AH252" s="185"/>
      <c r="AI252" s="185"/>
      <c r="AJ252" s="185"/>
      <c r="AK252" s="100"/>
      <c r="AL252" s="100"/>
      <c r="AM252" s="100"/>
      <c r="AN252" s="185"/>
      <c r="AO252" s="185"/>
      <c r="AP252" s="185"/>
    </row>
    <row r="253" ht="18.75" customHeight="1">
      <c r="A253" s="79">
        <v>250.0</v>
      </c>
      <c r="B253" s="80" t="s">
        <v>367</v>
      </c>
      <c r="C253" s="81">
        <v>8.0</v>
      </c>
      <c r="D253" s="82">
        <v>0.001</v>
      </c>
      <c r="E253" s="83">
        <v>34.0</v>
      </c>
      <c r="F253" s="84">
        <v>682.0</v>
      </c>
      <c r="G253" s="85">
        <v>0.0499</v>
      </c>
      <c r="H253" s="86">
        <v>83.0</v>
      </c>
      <c r="I253" s="87">
        <v>22.0</v>
      </c>
      <c r="J253" s="88">
        <v>54.0</v>
      </c>
      <c r="K253" s="89">
        <v>7.9</v>
      </c>
      <c r="L253" s="90">
        <f t="shared" si="2"/>
        <v>7.90230373</v>
      </c>
      <c r="M253" s="91">
        <v>7.5</v>
      </c>
      <c r="N253" s="61">
        <f t="shared" si="3"/>
        <v>1.537037037</v>
      </c>
      <c r="O253" s="62">
        <f t="shared" si="4"/>
        <v>2.362482853</v>
      </c>
      <c r="Q253" s="63">
        <f t="shared" si="5"/>
        <v>196.0860768</v>
      </c>
      <c r="AF253" s="13">
        <f t="shared" si="6"/>
        <v>1</v>
      </c>
      <c r="AH253" s="185"/>
      <c r="AI253" s="185"/>
      <c r="AJ253" s="185"/>
      <c r="AK253" s="100"/>
      <c r="AL253" s="100"/>
      <c r="AM253" s="100"/>
      <c r="AN253" s="185"/>
      <c r="AO253" s="185"/>
      <c r="AP253" s="185"/>
    </row>
    <row r="254" ht="18.75" customHeight="1">
      <c r="A254" s="104">
        <v>251.0</v>
      </c>
      <c r="B254" s="105" t="s">
        <v>368</v>
      </c>
      <c r="C254" s="106">
        <v>-2.0</v>
      </c>
      <c r="D254" s="107">
        <v>-2.0E-4</v>
      </c>
      <c r="E254" s="108">
        <v>12.0</v>
      </c>
      <c r="F254" s="109">
        <v>429.0</v>
      </c>
      <c r="G254" s="110">
        <v>0.028</v>
      </c>
      <c r="H254" s="111">
        <v>33.0</v>
      </c>
      <c r="I254" s="112">
        <v>20.0</v>
      </c>
      <c r="J254" s="113">
        <v>54.0</v>
      </c>
      <c r="K254" s="114">
        <v>4.8</v>
      </c>
      <c r="L254" s="115">
        <f t="shared" si="2"/>
        <v>4.861554591</v>
      </c>
      <c r="M254" s="116">
        <v>6.1</v>
      </c>
      <c r="N254" s="61">
        <f t="shared" si="3"/>
        <v>0.6111111111</v>
      </c>
      <c r="O254" s="62">
        <f t="shared" si="4"/>
        <v>0.3734567901</v>
      </c>
      <c r="Q254" s="63">
        <f t="shared" si="5"/>
        <v>12.32407407</v>
      </c>
      <c r="AF254" s="13">
        <f t="shared" si="6"/>
        <v>3</v>
      </c>
      <c r="AH254" s="185"/>
      <c r="AI254" s="185"/>
      <c r="AJ254" s="185"/>
      <c r="AK254" s="100"/>
      <c r="AL254" s="100"/>
      <c r="AM254" s="100"/>
      <c r="AN254" s="185"/>
      <c r="AO254" s="185"/>
      <c r="AP254" s="185"/>
    </row>
    <row r="255" ht="18.75" customHeight="1">
      <c r="A255" s="79">
        <v>252.0</v>
      </c>
      <c r="B255" s="80" t="s">
        <v>369</v>
      </c>
      <c r="C255" s="81">
        <v>0.0</v>
      </c>
      <c r="D255" s="82">
        <v>0.0</v>
      </c>
      <c r="E255" s="83">
        <v>0.0</v>
      </c>
      <c r="F255" s="84">
        <v>0.0</v>
      </c>
      <c r="G255" s="85">
        <v>0.0</v>
      </c>
      <c r="H255" s="86">
        <v>0.0</v>
      </c>
      <c r="I255" s="87">
        <v>0.0</v>
      </c>
      <c r="J255" s="88">
        <v>0.0</v>
      </c>
      <c r="K255" s="89">
        <v>0.0</v>
      </c>
      <c r="L255" s="90" t="str">
        <f t="shared" si="2"/>
        <v>0</v>
      </c>
      <c r="M255" s="91">
        <v>0.0</v>
      </c>
      <c r="N255" s="61">
        <f t="shared" si="3"/>
        <v>0</v>
      </c>
      <c r="O255" s="62">
        <f t="shared" si="4"/>
        <v>0</v>
      </c>
      <c r="Q255" s="63">
        <f t="shared" si="5"/>
        <v>0</v>
      </c>
      <c r="AF255" s="13">
        <f t="shared" si="6"/>
        <v>4</v>
      </c>
      <c r="AH255" s="185"/>
      <c r="AI255" s="185"/>
      <c r="AJ255" s="185"/>
      <c r="AK255" s="100"/>
      <c r="AL255" s="100"/>
      <c r="AM255" s="100"/>
      <c r="AN255" s="185"/>
      <c r="AO255" s="185"/>
      <c r="AP255" s="185"/>
    </row>
    <row r="256" ht="18.75" customHeight="1">
      <c r="A256" s="104">
        <v>253.0</v>
      </c>
      <c r="B256" s="105" t="s">
        <v>370</v>
      </c>
      <c r="C256" s="106">
        <v>0.0</v>
      </c>
      <c r="D256" s="107">
        <v>0.0</v>
      </c>
      <c r="E256" s="108">
        <v>0.0</v>
      </c>
      <c r="F256" s="109">
        <v>0.0</v>
      </c>
      <c r="G256" s="110">
        <v>0.0</v>
      </c>
      <c r="H256" s="111">
        <v>0.0</v>
      </c>
      <c r="I256" s="112">
        <v>0.0</v>
      </c>
      <c r="J256" s="113">
        <v>0.0</v>
      </c>
      <c r="K256" s="114">
        <v>0.0</v>
      </c>
      <c r="L256" s="115" t="str">
        <f t="shared" si="2"/>
        <v>0</v>
      </c>
      <c r="M256" s="116">
        <v>0.0</v>
      </c>
      <c r="N256" s="61">
        <f t="shared" si="3"/>
        <v>0</v>
      </c>
      <c r="O256" s="62">
        <f t="shared" si="4"/>
        <v>0</v>
      </c>
      <c r="Q256" s="63">
        <f t="shared" si="5"/>
        <v>0</v>
      </c>
      <c r="AF256" s="13">
        <f t="shared" si="6"/>
        <v>4</v>
      </c>
      <c r="AH256" s="185"/>
      <c r="AI256" s="185"/>
      <c r="AJ256" s="185"/>
      <c r="AK256" s="100"/>
      <c r="AL256" s="100"/>
      <c r="AM256" s="100"/>
      <c r="AN256" s="185"/>
      <c r="AO256" s="185"/>
      <c r="AP256" s="185"/>
    </row>
    <row r="257" ht="18.75" customHeight="1">
      <c r="A257" s="79">
        <v>254.0</v>
      </c>
      <c r="B257" s="80" t="s">
        <v>371</v>
      </c>
      <c r="C257" s="81">
        <v>0.0</v>
      </c>
      <c r="D257" s="82">
        <v>0.0</v>
      </c>
      <c r="E257" s="83">
        <v>0.0</v>
      </c>
      <c r="F257" s="84">
        <v>0.0</v>
      </c>
      <c r="G257" s="85">
        <v>0.0</v>
      </c>
      <c r="H257" s="86">
        <v>0.0</v>
      </c>
      <c r="I257" s="87">
        <v>0.0</v>
      </c>
      <c r="J257" s="88">
        <v>0.0</v>
      </c>
      <c r="K257" s="89">
        <v>0.0</v>
      </c>
      <c r="L257" s="90" t="str">
        <f t="shared" si="2"/>
        <v>0</v>
      </c>
      <c r="M257" s="91">
        <v>0.0</v>
      </c>
      <c r="N257" s="61">
        <f t="shared" si="3"/>
        <v>0</v>
      </c>
      <c r="O257" s="62">
        <f t="shared" si="4"/>
        <v>0</v>
      </c>
      <c r="Q257" s="63">
        <f t="shared" si="5"/>
        <v>0</v>
      </c>
      <c r="AF257" s="13">
        <f t="shared" si="6"/>
        <v>4</v>
      </c>
      <c r="AH257" s="185"/>
      <c r="AI257" s="185"/>
      <c r="AJ257" s="185"/>
      <c r="AK257" s="100"/>
      <c r="AL257" s="100"/>
      <c r="AM257" s="100"/>
      <c r="AN257" s="185"/>
      <c r="AO257" s="185"/>
      <c r="AP257" s="185"/>
    </row>
    <row r="258" ht="18.75" customHeight="1">
      <c r="A258" s="104">
        <v>255.0</v>
      </c>
      <c r="B258" s="105" t="s">
        <v>372</v>
      </c>
      <c r="C258" s="106">
        <v>0.0</v>
      </c>
      <c r="D258" s="107">
        <v>0.0</v>
      </c>
      <c r="E258" s="108">
        <v>0.0</v>
      </c>
      <c r="F258" s="109">
        <v>0.0</v>
      </c>
      <c r="G258" s="110">
        <v>0.0</v>
      </c>
      <c r="H258" s="111">
        <v>0.0</v>
      </c>
      <c r="I258" s="112">
        <v>0.0</v>
      </c>
      <c r="J258" s="113">
        <v>0.0</v>
      </c>
      <c r="K258" s="114">
        <v>0.0</v>
      </c>
      <c r="L258" s="115" t="str">
        <f t="shared" si="2"/>
        <v>0</v>
      </c>
      <c r="M258" s="116">
        <v>0.0</v>
      </c>
      <c r="N258" s="61">
        <f t="shared" si="3"/>
        <v>0</v>
      </c>
      <c r="O258" s="62">
        <f t="shared" si="4"/>
        <v>0</v>
      </c>
      <c r="Q258" s="63">
        <f t="shared" si="5"/>
        <v>0</v>
      </c>
      <c r="AF258" s="13">
        <f t="shared" si="6"/>
        <v>4</v>
      </c>
      <c r="AH258" s="185"/>
      <c r="AI258" s="185"/>
      <c r="AJ258" s="185"/>
      <c r="AK258" s="100"/>
      <c r="AL258" s="100"/>
      <c r="AM258" s="100"/>
      <c r="AN258" s="185"/>
      <c r="AO258" s="185"/>
      <c r="AP258" s="185"/>
    </row>
    <row r="259" ht="18.75" customHeight="1">
      <c r="A259" s="79">
        <v>256.0</v>
      </c>
      <c r="B259" s="80" t="s">
        <v>373</v>
      </c>
      <c r="C259" s="81">
        <v>24.0</v>
      </c>
      <c r="D259" s="82">
        <v>0.003</v>
      </c>
      <c r="E259" s="83">
        <v>109.0</v>
      </c>
      <c r="F259" s="84">
        <v>779.0</v>
      </c>
      <c r="G259" s="85">
        <v>0.1399</v>
      </c>
      <c r="H259" s="86">
        <v>89.0</v>
      </c>
      <c r="I259" s="87">
        <v>108.0</v>
      </c>
      <c r="J259" s="88">
        <v>88.0</v>
      </c>
      <c r="K259" s="89">
        <v>8.3</v>
      </c>
      <c r="L259" s="90">
        <f t="shared" si="2"/>
        <v>8.25998548</v>
      </c>
      <c r="M259" s="91">
        <v>8.6</v>
      </c>
      <c r="N259" s="61">
        <f t="shared" si="3"/>
        <v>1.011363636</v>
      </c>
      <c r="O259" s="62">
        <f t="shared" si="4"/>
        <v>1.022856405</v>
      </c>
      <c r="Q259" s="63">
        <f t="shared" si="5"/>
        <v>91.03422004</v>
      </c>
      <c r="AF259" s="13">
        <f t="shared" si="6"/>
        <v>1</v>
      </c>
      <c r="AH259" s="185"/>
      <c r="AI259" s="185"/>
      <c r="AJ259" s="185"/>
      <c r="AK259" s="100"/>
      <c r="AL259" s="100"/>
      <c r="AM259" s="100"/>
      <c r="AN259" s="185"/>
      <c r="AO259" s="185"/>
      <c r="AP259" s="185"/>
    </row>
    <row r="260" ht="18.75" customHeight="1">
      <c r="A260" s="104">
        <v>257.0</v>
      </c>
      <c r="B260" s="105" t="s">
        <v>374</v>
      </c>
      <c r="C260" s="106">
        <v>27.0</v>
      </c>
      <c r="D260" s="107">
        <v>0.0034</v>
      </c>
      <c r="E260" s="108">
        <v>207.0</v>
      </c>
      <c r="F260" s="109">
        <v>3465.0</v>
      </c>
      <c r="G260" s="110">
        <v>0.0597</v>
      </c>
      <c r="H260" s="111">
        <v>39.0</v>
      </c>
      <c r="I260" s="112">
        <v>241.0</v>
      </c>
      <c r="J260" s="113">
        <v>45.0</v>
      </c>
      <c r="K260" s="114">
        <v>6.1</v>
      </c>
      <c r="L260" s="115">
        <f t="shared" si="2"/>
        <v>6.123609959</v>
      </c>
      <c r="M260" s="116">
        <v>6.4</v>
      </c>
      <c r="N260" s="61">
        <f t="shared" si="3"/>
        <v>0.8666666667</v>
      </c>
      <c r="O260" s="62">
        <f t="shared" si="4"/>
        <v>0.7511111111</v>
      </c>
      <c r="Q260" s="63">
        <f t="shared" si="5"/>
        <v>29.29333333</v>
      </c>
      <c r="AF260" s="13">
        <f t="shared" si="6"/>
        <v>2</v>
      </c>
      <c r="AH260" s="185"/>
      <c r="AI260" s="185"/>
      <c r="AJ260" s="185"/>
      <c r="AK260" s="100"/>
      <c r="AL260" s="100"/>
      <c r="AM260" s="100"/>
      <c r="AN260" s="185"/>
      <c r="AO260" s="185"/>
      <c r="AP260" s="185"/>
    </row>
    <row r="261" ht="18.75" customHeight="1">
      <c r="A261" s="79">
        <v>258.0</v>
      </c>
      <c r="B261" s="80" t="s">
        <v>375</v>
      </c>
      <c r="C261" s="81">
        <v>2.0</v>
      </c>
      <c r="D261" s="82">
        <v>2.0E-4</v>
      </c>
      <c r="E261" s="83">
        <v>16.0</v>
      </c>
      <c r="F261" s="84">
        <v>400.0</v>
      </c>
      <c r="G261" s="85">
        <v>0.04</v>
      </c>
      <c r="H261" s="86">
        <v>52.0</v>
      </c>
      <c r="I261" s="87">
        <v>14.0</v>
      </c>
      <c r="J261" s="88">
        <v>46.0</v>
      </c>
      <c r="K261" s="89">
        <v>6.7</v>
      </c>
      <c r="L261" s="90">
        <f t="shared" si="2"/>
        <v>6.696448363</v>
      </c>
      <c r="M261" s="91">
        <v>7.1</v>
      </c>
      <c r="N261" s="61">
        <f t="shared" si="3"/>
        <v>1.130434783</v>
      </c>
      <c r="O261" s="62">
        <f t="shared" si="4"/>
        <v>1.277882798</v>
      </c>
      <c r="Q261" s="63">
        <f t="shared" si="5"/>
        <v>66.44990548</v>
      </c>
      <c r="AF261" s="13">
        <f t="shared" si="6"/>
        <v>2</v>
      </c>
      <c r="AH261" s="185"/>
      <c r="AI261" s="185"/>
      <c r="AJ261" s="185"/>
      <c r="AK261" s="100"/>
      <c r="AL261" s="100"/>
      <c r="AM261" s="100"/>
      <c r="AN261" s="185"/>
      <c r="AO261" s="185"/>
      <c r="AP261" s="185"/>
    </row>
    <row r="262" ht="18.75" customHeight="1">
      <c r="A262" s="104">
        <v>259.0</v>
      </c>
      <c r="B262" s="105" t="s">
        <v>376</v>
      </c>
      <c r="C262" s="106">
        <v>9.0</v>
      </c>
      <c r="D262" s="107">
        <v>0.0011</v>
      </c>
      <c r="E262" s="108">
        <v>18.0</v>
      </c>
      <c r="F262" s="109">
        <v>310.0</v>
      </c>
      <c r="G262" s="110">
        <v>0.0581</v>
      </c>
      <c r="H262" s="111">
        <v>74.0</v>
      </c>
      <c r="I262" s="112">
        <v>16.0</v>
      </c>
      <c r="J262" s="113">
        <v>66.0</v>
      </c>
      <c r="K262" s="114">
        <v>7.3</v>
      </c>
      <c r="L262" s="115">
        <f t="shared" si="2"/>
        <v>7.259135796</v>
      </c>
      <c r="M262" s="116">
        <v>6.4</v>
      </c>
      <c r="N262" s="61">
        <f t="shared" si="3"/>
        <v>1.121212121</v>
      </c>
      <c r="O262" s="62">
        <f t="shared" si="4"/>
        <v>1.257116621</v>
      </c>
      <c r="Q262" s="63">
        <f t="shared" si="5"/>
        <v>93.02662994</v>
      </c>
      <c r="AF262" s="13">
        <f t="shared" si="6"/>
        <v>2</v>
      </c>
      <c r="AH262" s="185"/>
      <c r="AI262" s="185"/>
      <c r="AJ262" s="185"/>
      <c r="AK262" s="100"/>
      <c r="AL262" s="100"/>
      <c r="AM262" s="100"/>
      <c r="AN262" s="185"/>
      <c r="AO262" s="185"/>
      <c r="AP262" s="185"/>
    </row>
    <row r="263" ht="18.75" customHeight="1">
      <c r="A263" s="79">
        <v>260.0</v>
      </c>
      <c r="B263" s="80" t="s">
        <v>377</v>
      </c>
      <c r="C263" s="81">
        <v>20.0</v>
      </c>
      <c r="D263" s="82">
        <v>0.0025</v>
      </c>
      <c r="E263" s="83">
        <v>104.0</v>
      </c>
      <c r="F263" s="84">
        <v>1046.0</v>
      </c>
      <c r="G263" s="85">
        <v>0.0994</v>
      </c>
      <c r="H263" s="86">
        <v>40.0</v>
      </c>
      <c r="I263" s="87">
        <v>150.0</v>
      </c>
      <c r="J263" s="88">
        <v>57.0</v>
      </c>
      <c r="K263" s="89">
        <v>6.2</v>
      </c>
      <c r="L263" s="90">
        <f t="shared" si="2"/>
        <v>6.223035827</v>
      </c>
      <c r="M263" s="91">
        <v>7.9</v>
      </c>
      <c r="N263" s="61">
        <f t="shared" si="3"/>
        <v>0.701754386</v>
      </c>
      <c r="O263" s="62">
        <f t="shared" si="4"/>
        <v>0.4924592182</v>
      </c>
      <c r="Q263" s="63">
        <f t="shared" si="5"/>
        <v>19.69836873</v>
      </c>
      <c r="AF263" s="13">
        <f t="shared" si="6"/>
        <v>2</v>
      </c>
      <c r="AH263" s="185"/>
      <c r="AI263" s="185"/>
      <c r="AJ263" s="185"/>
      <c r="AK263" s="100"/>
      <c r="AL263" s="100"/>
      <c r="AM263" s="100"/>
      <c r="AN263" s="185"/>
      <c r="AO263" s="185"/>
      <c r="AP263" s="185"/>
    </row>
    <row r="264" ht="18.75" customHeight="1">
      <c r="A264" s="104">
        <v>261.0</v>
      </c>
      <c r="B264" s="105" t="s">
        <v>378</v>
      </c>
      <c r="C264" s="106">
        <v>0.0</v>
      </c>
      <c r="D264" s="107">
        <v>0.0</v>
      </c>
      <c r="E264" s="108">
        <v>0.0</v>
      </c>
      <c r="F264" s="109">
        <v>0.0</v>
      </c>
      <c r="G264" s="110">
        <v>0.0</v>
      </c>
      <c r="H264" s="111">
        <v>0.0</v>
      </c>
      <c r="I264" s="112">
        <v>0.0</v>
      </c>
      <c r="J264" s="113">
        <v>0.0</v>
      </c>
      <c r="K264" s="114">
        <v>0.0</v>
      </c>
      <c r="L264" s="115" t="str">
        <f t="shared" si="2"/>
        <v>0</v>
      </c>
      <c r="M264" s="116">
        <v>0.0</v>
      </c>
      <c r="N264" s="61">
        <f t="shared" si="3"/>
        <v>0</v>
      </c>
      <c r="O264" s="62">
        <f t="shared" si="4"/>
        <v>0</v>
      </c>
      <c r="Q264" s="63">
        <f t="shared" si="5"/>
        <v>0</v>
      </c>
      <c r="AF264" s="13">
        <f t="shared" si="6"/>
        <v>4</v>
      </c>
      <c r="AH264" s="185"/>
      <c r="AI264" s="185"/>
      <c r="AJ264" s="185"/>
      <c r="AK264" s="100"/>
      <c r="AL264" s="100"/>
      <c r="AM264" s="100"/>
      <c r="AN264" s="185"/>
      <c r="AO264" s="185"/>
      <c r="AP264" s="185"/>
    </row>
    <row r="265" ht="18.75" customHeight="1">
      <c r="A265" s="79">
        <v>262.0</v>
      </c>
      <c r="B265" s="80" t="s">
        <v>379</v>
      </c>
      <c r="C265" s="81">
        <v>22.0</v>
      </c>
      <c r="D265" s="82">
        <v>0.0027</v>
      </c>
      <c r="E265" s="83">
        <v>55.0</v>
      </c>
      <c r="F265" s="84">
        <v>501.0</v>
      </c>
      <c r="G265" s="85">
        <v>0.1098</v>
      </c>
      <c r="H265" s="86">
        <v>28.0</v>
      </c>
      <c r="I265" s="87">
        <v>85.0</v>
      </c>
      <c r="J265" s="88">
        <v>43.0</v>
      </c>
      <c r="K265" s="89">
        <v>5.8</v>
      </c>
      <c r="L265" s="90">
        <f t="shared" si="2"/>
        <v>5.846713299</v>
      </c>
      <c r="M265" s="91">
        <v>6.6</v>
      </c>
      <c r="N265" s="61">
        <f t="shared" si="3"/>
        <v>0.6511627907</v>
      </c>
      <c r="O265" s="62">
        <f t="shared" si="4"/>
        <v>0.42401298</v>
      </c>
      <c r="Q265" s="63">
        <f t="shared" si="5"/>
        <v>11.87236344</v>
      </c>
      <c r="AF265" s="13">
        <f t="shared" si="6"/>
        <v>3</v>
      </c>
      <c r="AH265" s="185"/>
      <c r="AI265" s="185"/>
      <c r="AJ265" s="185"/>
      <c r="AK265" s="100"/>
      <c r="AL265" s="100"/>
      <c r="AM265" s="100"/>
      <c r="AN265" s="185"/>
      <c r="AO265" s="185"/>
      <c r="AP265" s="185"/>
    </row>
    <row r="266" ht="18.75" customHeight="1">
      <c r="A266" s="104">
        <v>263.0</v>
      </c>
      <c r="B266" s="105" t="s">
        <v>380</v>
      </c>
      <c r="C266" s="106">
        <v>-6.0</v>
      </c>
      <c r="D266" s="107">
        <v>-7.0E-4</v>
      </c>
      <c r="E266" s="108">
        <v>16.0</v>
      </c>
      <c r="F266" s="109">
        <v>164.0</v>
      </c>
      <c r="G266" s="110">
        <v>0.0976</v>
      </c>
      <c r="H266" s="111">
        <v>9.0</v>
      </c>
      <c r="I266" s="112">
        <v>31.0</v>
      </c>
      <c r="J266" s="113">
        <v>17.0</v>
      </c>
      <c r="K266" s="114">
        <v>4.1</v>
      </c>
      <c r="L266" s="115">
        <f t="shared" si="2"/>
        <v>4.145247044</v>
      </c>
      <c r="M266" s="116">
        <v>5.7</v>
      </c>
      <c r="N266" s="61">
        <f t="shared" si="3"/>
        <v>0.5294117647</v>
      </c>
      <c r="O266" s="62">
        <f t="shared" si="4"/>
        <v>0.2802768166</v>
      </c>
      <c r="Q266" s="63">
        <f t="shared" si="5"/>
        <v>2.522491349</v>
      </c>
      <c r="AF266" s="13">
        <f t="shared" si="6"/>
        <v>4</v>
      </c>
      <c r="AH266" s="185"/>
      <c r="AI266" s="185"/>
      <c r="AJ266" s="185"/>
      <c r="AK266" s="100"/>
      <c r="AL266" s="100"/>
      <c r="AM266" s="100"/>
      <c r="AN266" s="185"/>
      <c r="AO266" s="185"/>
      <c r="AP266" s="185"/>
    </row>
    <row r="267" ht="18.75" customHeight="1">
      <c r="A267" s="79">
        <v>264.0</v>
      </c>
      <c r="B267" s="80" t="s">
        <v>381</v>
      </c>
      <c r="C267" s="81">
        <v>6.0</v>
      </c>
      <c r="D267" s="82">
        <v>7.0E-4</v>
      </c>
      <c r="E267" s="83">
        <v>13.0</v>
      </c>
      <c r="F267" s="84">
        <v>462.0</v>
      </c>
      <c r="G267" s="85">
        <v>0.0281</v>
      </c>
      <c r="H267" s="86">
        <v>16.0</v>
      </c>
      <c r="I267" s="87">
        <v>33.0</v>
      </c>
      <c r="J267" s="88">
        <v>40.0</v>
      </c>
      <c r="K267" s="89">
        <v>3.2</v>
      </c>
      <c r="L267" s="90">
        <f t="shared" si="2"/>
        <v>3.291257258</v>
      </c>
      <c r="M267" s="91">
        <v>4.7</v>
      </c>
      <c r="N267" s="61">
        <f t="shared" si="3"/>
        <v>0.4</v>
      </c>
      <c r="O267" s="62">
        <f t="shared" si="4"/>
        <v>0.16</v>
      </c>
      <c r="Q267" s="63">
        <f t="shared" si="5"/>
        <v>2.56</v>
      </c>
      <c r="AF267" s="13">
        <f t="shared" si="6"/>
        <v>4</v>
      </c>
      <c r="AH267" s="185"/>
      <c r="AI267" s="185"/>
      <c r="AJ267" s="185"/>
      <c r="AK267" s="100"/>
      <c r="AL267" s="100"/>
      <c r="AM267" s="100"/>
      <c r="AN267" s="185"/>
      <c r="AO267" s="185"/>
      <c r="AP267" s="185"/>
    </row>
    <row r="268" ht="18.75" customHeight="1">
      <c r="A268" s="189">
        <v>265.0</v>
      </c>
      <c r="B268" s="184" t="s">
        <v>382</v>
      </c>
      <c r="C268" s="106">
        <v>5.0</v>
      </c>
      <c r="D268" s="107">
        <v>6.0E-4</v>
      </c>
      <c r="E268" s="108">
        <v>13.0</v>
      </c>
      <c r="F268" s="109">
        <v>270.0</v>
      </c>
      <c r="G268" s="110">
        <v>0.0481</v>
      </c>
      <c r="H268" s="111">
        <v>61.0</v>
      </c>
      <c r="I268" s="190">
        <v>0.0</v>
      </c>
      <c r="J268" s="113">
        <v>0.0</v>
      </c>
      <c r="K268" s="114">
        <v>11.8</v>
      </c>
      <c r="L268" s="115">
        <f t="shared" si="2"/>
        <v>11.84202258</v>
      </c>
      <c r="M268" s="116">
        <v>11.2</v>
      </c>
      <c r="N268" s="61">
        <f t="shared" si="3"/>
        <v>13</v>
      </c>
      <c r="O268" s="62">
        <f t="shared" si="4"/>
        <v>169</v>
      </c>
      <c r="Q268" s="63">
        <f t="shared" si="5"/>
        <v>10309</v>
      </c>
      <c r="AF268" s="13">
        <f t="shared" si="6"/>
        <v>1</v>
      </c>
      <c r="AH268" s="185"/>
      <c r="AI268" s="185"/>
      <c r="AJ268" s="185"/>
      <c r="AK268" s="100"/>
      <c r="AL268" s="100"/>
      <c r="AM268" s="100"/>
      <c r="AN268" s="185"/>
      <c r="AO268" s="185"/>
      <c r="AP268" s="185"/>
    </row>
    <row r="269" ht="18.75" customHeight="1">
      <c r="A269" s="79">
        <v>266.0</v>
      </c>
      <c r="B269" s="80" t="s">
        <v>383</v>
      </c>
      <c r="C269" s="81">
        <v>11.0</v>
      </c>
      <c r="D269" s="82">
        <v>0.0014</v>
      </c>
      <c r="E269" s="83">
        <v>69.0</v>
      </c>
      <c r="F269" s="84">
        <v>578.0</v>
      </c>
      <c r="G269" s="85">
        <v>0.1194</v>
      </c>
      <c r="H269" s="86">
        <v>52.0</v>
      </c>
      <c r="I269" s="87">
        <v>72.0</v>
      </c>
      <c r="J269" s="88">
        <v>54.0</v>
      </c>
      <c r="K269" s="89">
        <v>7.4</v>
      </c>
      <c r="L269" s="90">
        <f t="shared" si="2"/>
        <v>7.368263063</v>
      </c>
      <c r="M269" s="91">
        <v>8.1</v>
      </c>
      <c r="N269" s="61">
        <f t="shared" si="3"/>
        <v>0.962962963</v>
      </c>
      <c r="O269" s="62">
        <f t="shared" si="4"/>
        <v>0.927297668</v>
      </c>
      <c r="Q269" s="63">
        <f t="shared" si="5"/>
        <v>48.21947874</v>
      </c>
      <c r="AF269" s="13">
        <f t="shared" si="6"/>
        <v>2</v>
      </c>
      <c r="AH269" s="185"/>
      <c r="AI269" s="185"/>
      <c r="AJ269" s="185"/>
      <c r="AK269" s="100"/>
      <c r="AL269" s="100"/>
      <c r="AM269" s="100"/>
      <c r="AN269" s="185"/>
      <c r="AO269" s="185"/>
      <c r="AP269" s="185"/>
    </row>
    <row r="270" ht="18.75" customHeight="1">
      <c r="A270" s="104">
        <v>267.0</v>
      </c>
      <c r="B270" s="105" t="s">
        <v>384</v>
      </c>
      <c r="C270" s="106">
        <v>3.0</v>
      </c>
      <c r="D270" s="107">
        <v>4.0E-4</v>
      </c>
      <c r="E270" s="108">
        <v>25.0</v>
      </c>
      <c r="F270" s="109">
        <v>283.0</v>
      </c>
      <c r="G270" s="110">
        <v>0.0883</v>
      </c>
      <c r="H270" s="111">
        <v>74.0</v>
      </c>
      <c r="I270" s="112">
        <v>26.0</v>
      </c>
      <c r="J270" s="113">
        <v>77.0</v>
      </c>
      <c r="K270" s="114">
        <v>7.3</v>
      </c>
      <c r="L270" s="115">
        <f t="shared" si="2"/>
        <v>7.328334436</v>
      </c>
      <c r="M270" s="116">
        <v>7.9</v>
      </c>
      <c r="N270" s="61">
        <f t="shared" si="3"/>
        <v>0.961038961</v>
      </c>
      <c r="O270" s="62">
        <f t="shared" si="4"/>
        <v>0.9235958846</v>
      </c>
      <c r="Q270" s="63">
        <f t="shared" si="5"/>
        <v>68.34609546</v>
      </c>
      <c r="AF270" s="13">
        <f t="shared" si="6"/>
        <v>2</v>
      </c>
      <c r="AH270" s="185"/>
      <c r="AI270" s="185"/>
      <c r="AJ270" s="185"/>
      <c r="AK270" s="100"/>
      <c r="AL270" s="100"/>
      <c r="AM270" s="100"/>
      <c r="AN270" s="185"/>
      <c r="AO270" s="185"/>
      <c r="AP270" s="185"/>
    </row>
    <row r="271" ht="18.75" customHeight="1">
      <c r="A271" s="79">
        <v>268.0</v>
      </c>
      <c r="B271" s="80" t="s">
        <v>385</v>
      </c>
      <c r="C271" s="81">
        <v>5.0</v>
      </c>
      <c r="D271" s="82">
        <v>6.0E-4</v>
      </c>
      <c r="E271" s="83">
        <v>88.0</v>
      </c>
      <c r="F271" s="84">
        <v>553.0</v>
      </c>
      <c r="G271" s="85">
        <v>0.1591</v>
      </c>
      <c r="H271" s="86">
        <v>149.0</v>
      </c>
      <c r="I271" s="87">
        <v>81.0</v>
      </c>
      <c r="J271" s="88">
        <v>137.0</v>
      </c>
      <c r="K271" s="89">
        <v>9.2</v>
      </c>
      <c r="L271" s="90">
        <f t="shared" si="2"/>
        <v>9.160627066</v>
      </c>
      <c r="M271" s="91">
        <v>9.2</v>
      </c>
      <c r="N271" s="61">
        <f t="shared" si="3"/>
        <v>1.087591241</v>
      </c>
      <c r="O271" s="62">
        <f t="shared" si="4"/>
        <v>1.182854707</v>
      </c>
      <c r="Q271" s="63">
        <f t="shared" si="5"/>
        <v>176.2453514</v>
      </c>
      <c r="AF271" s="13">
        <f t="shared" si="6"/>
        <v>1</v>
      </c>
      <c r="AH271" s="185"/>
      <c r="AI271" s="185"/>
      <c r="AJ271" s="185"/>
      <c r="AK271" s="100"/>
      <c r="AL271" s="100"/>
      <c r="AM271" s="100"/>
      <c r="AN271" s="185"/>
      <c r="AO271" s="185"/>
      <c r="AP271" s="185"/>
    </row>
    <row r="272" ht="18.75" customHeight="1">
      <c r="A272" s="104">
        <v>269.0</v>
      </c>
      <c r="B272" s="105" t="s">
        <v>386</v>
      </c>
      <c r="C272" s="106">
        <v>15.0</v>
      </c>
      <c r="D272" s="107">
        <v>0.0019</v>
      </c>
      <c r="E272" s="108">
        <v>117.0</v>
      </c>
      <c r="F272" s="109">
        <v>2949.0</v>
      </c>
      <c r="G272" s="110">
        <v>0.0397</v>
      </c>
      <c r="H272" s="111">
        <v>28.0</v>
      </c>
      <c r="I272" s="112">
        <v>111.0</v>
      </c>
      <c r="J272" s="113">
        <v>27.0</v>
      </c>
      <c r="K272" s="114">
        <v>5.9</v>
      </c>
      <c r="L272" s="115">
        <f t="shared" si="2"/>
        <v>5.901189799</v>
      </c>
      <c r="M272" s="116">
        <v>5.8</v>
      </c>
      <c r="N272" s="61">
        <f t="shared" si="3"/>
        <v>1.037037037</v>
      </c>
      <c r="O272" s="62">
        <f t="shared" si="4"/>
        <v>1.075445816</v>
      </c>
      <c r="Q272" s="63">
        <f t="shared" si="5"/>
        <v>30.11248285</v>
      </c>
      <c r="AF272" s="13">
        <f t="shared" si="6"/>
        <v>3</v>
      </c>
      <c r="AH272" s="185"/>
      <c r="AI272" s="185"/>
      <c r="AJ272" s="185"/>
      <c r="AK272" s="100"/>
      <c r="AL272" s="100"/>
      <c r="AM272" s="100"/>
      <c r="AN272" s="185"/>
      <c r="AO272" s="185"/>
      <c r="AP272" s="185"/>
    </row>
    <row r="273" ht="18.75" customHeight="1">
      <c r="A273" s="79">
        <v>270.0</v>
      </c>
      <c r="B273" s="80" t="s">
        <v>387</v>
      </c>
      <c r="C273" s="81">
        <v>2.0</v>
      </c>
      <c r="D273" s="82">
        <v>2.0E-4</v>
      </c>
      <c r="E273" s="83">
        <v>6.0</v>
      </c>
      <c r="F273" s="84">
        <v>328.0</v>
      </c>
      <c r="G273" s="85">
        <v>0.0183</v>
      </c>
      <c r="H273" s="86">
        <v>10.0</v>
      </c>
      <c r="I273" s="87">
        <v>8.0</v>
      </c>
      <c r="J273" s="88">
        <v>13.0</v>
      </c>
      <c r="K273" s="89">
        <v>3.9</v>
      </c>
      <c r="L273" s="90">
        <f t="shared" si="2"/>
        <v>4.006606564</v>
      </c>
      <c r="M273" s="91">
        <v>3.9</v>
      </c>
      <c r="N273" s="61">
        <f t="shared" si="3"/>
        <v>0.7692307692</v>
      </c>
      <c r="O273" s="62">
        <f t="shared" si="4"/>
        <v>0.5917159763</v>
      </c>
      <c r="Q273" s="63">
        <f t="shared" si="5"/>
        <v>5.917159763</v>
      </c>
      <c r="AF273" s="13">
        <f t="shared" si="6"/>
        <v>4</v>
      </c>
      <c r="AH273" s="185"/>
      <c r="AI273" s="185"/>
      <c r="AJ273" s="185"/>
      <c r="AK273" s="100"/>
      <c r="AL273" s="100"/>
      <c r="AM273" s="100"/>
      <c r="AN273" s="185"/>
      <c r="AO273" s="185"/>
      <c r="AP273" s="185"/>
    </row>
    <row r="274" ht="18.75" customHeight="1">
      <c r="A274" s="104">
        <v>271.0</v>
      </c>
      <c r="B274" s="105" t="s">
        <v>388</v>
      </c>
      <c r="C274" s="106">
        <v>4.0</v>
      </c>
      <c r="D274" s="107">
        <v>5.0E-4</v>
      </c>
      <c r="E274" s="108">
        <v>8.0</v>
      </c>
      <c r="F274" s="109">
        <v>216.0</v>
      </c>
      <c r="G274" s="110">
        <v>0.037</v>
      </c>
      <c r="H274" s="111">
        <v>34.0</v>
      </c>
      <c r="I274" s="112">
        <v>10.0</v>
      </c>
      <c r="J274" s="113">
        <v>42.0</v>
      </c>
      <c r="K274" s="114">
        <v>5.5</v>
      </c>
      <c r="L274" s="115">
        <f t="shared" si="2"/>
        <v>5.566242337</v>
      </c>
      <c r="M274" s="116">
        <v>6.4</v>
      </c>
      <c r="N274" s="61">
        <f t="shared" si="3"/>
        <v>0.8095238095</v>
      </c>
      <c r="O274" s="62">
        <f t="shared" si="4"/>
        <v>0.6553287982</v>
      </c>
      <c r="Q274" s="63">
        <f t="shared" si="5"/>
        <v>22.28117914</v>
      </c>
      <c r="AF274" s="13">
        <f t="shared" si="6"/>
        <v>3</v>
      </c>
      <c r="AH274" s="185"/>
      <c r="AI274" s="185"/>
      <c r="AJ274" s="185"/>
      <c r="AK274" s="100"/>
      <c r="AL274" s="100"/>
      <c r="AM274" s="100"/>
      <c r="AN274" s="185"/>
      <c r="AO274" s="185"/>
      <c r="AP274" s="185"/>
    </row>
    <row r="275" ht="18.75" customHeight="1">
      <c r="A275" s="79">
        <v>272.0</v>
      </c>
      <c r="B275" s="80" t="s">
        <v>389</v>
      </c>
      <c r="C275" s="81">
        <v>11.0</v>
      </c>
      <c r="D275" s="82">
        <v>0.0014</v>
      </c>
      <c r="E275" s="83">
        <v>50.0</v>
      </c>
      <c r="F275" s="84">
        <v>837.0</v>
      </c>
      <c r="G275" s="85">
        <v>0.0597</v>
      </c>
      <c r="H275" s="86">
        <v>54.0</v>
      </c>
      <c r="I275" s="87">
        <v>68.0</v>
      </c>
      <c r="J275" s="88">
        <v>73.0</v>
      </c>
      <c r="K275" s="89">
        <v>6.1</v>
      </c>
      <c r="L275" s="90">
        <f t="shared" si="2"/>
        <v>6.132283257</v>
      </c>
      <c r="M275" s="91">
        <v>6.2</v>
      </c>
      <c r="N275" s="61">
        <f t="shared" si="3"/>
        <v>0.7397260274</v>
      </c>
      <c r="O275" s="62">
        <f t="shared" si="4"/>
        <v>0.5471945956</v>
      </c>
      <c r="Q275" s="63">
        <f t="shared" si="5"/>
        <v>29.54850816</v>
      </c>
      <c r="AF275" s="13">
        <f t="shared" si="6"/>
        <v>2</v>
      </c>
      <c r="AH275" s="185"/>
      <c r="AI275" s="185"/>
      <c r="AJ275" s="185"/>
      <c r="AK275" s="100"/>
      <c r="AL275" s="100"/>
      <c r="AM275" s="100"/>
      <c r="AN275" s="185"/>
      <c r="AO275" s="185"/>
      <c r="AP275" s="185"/>
    </row>
    <row r="276" ht="18.75" customHeight="1">
      <c r="A276" s="104">
        <v>273.0</v>
      </c>
      <c r="B276" s="105" t="s">
        <v>390</v>
      </c>
      <c r="C276" s="106">
        <v>3.0</v>
      </c>
      <c r="D276" s="107">
        <v>4.0E-4</v>
      </c>
      <c r="E276" s="108">
        <v>15.0</v>
      </c>
      <c r="F276" s="109">
        <v>517.0</v>
      </c>
      <c r="G276" s="110">
        <v>0.029</v>
      </c>
      <c r="H276" s="111">
        <v>24.0</v>
      </c>
      <c r="I276" s="112">
        <v>17.0</v>
      </c>
      <c r="J276" s="113">
        <v>27.0</v>
      </c>
      <c r="K276" s="114">
        <v>5.3</v>
      </c>
      <c r="L276" s="115">
        <f t="shared" si="2"/>
        <v>5.304987759</v>
      </c>
      <c r="M276" s="116">
        <v>5.4</v>
      </c>
      <c r="N276" s="61">
        <f t="shared" si="3"/>
        <v>0.8888888889</v>
      </c>
      <c r="O276" s="62">
        <f t="shared" si="4"/>
        <v>0.7901234568</v>
      </c>
      <c r="Q276" s="63">
        <f t="shared" si="5"/>
        <v>18.96296296</v>
      </c>
      <c r="AF276" s="13">
        <f t="shared" si="6"/>
        <v>3</v>
      </c>
      <c r="AH276" s="185"/>
      <c r="AI276" s="185"/>
      <c r="AJ276" s="185"/>
      <c r="AK276" s="100"/>
      <c r="AL276" s="100"/>
      <c r="AM276" s="100"/>
      <c r="AN276" s="185"/>
      <c r="AO276" s="185"/>
      <c r="AP276" s="185"/>
    </row>
    <row r="277" ht="18.75" customHeight="1">
      <c r="A277" s="79">
        <v>274.0</v>
      </c>
      <c r="B277" s="80" t="s">
        <v>391</v>
      </c>
      <c r="C277" s="81">
        <v>1.0</v>
      </c>
      <c r="D277" s="82">
        <v>1.0E-4</v>
      </c>
      <c r="E277" s="83">
        <v>3.0</v>
      </c>
      <c r="F277" s="84">
        <v>130.0</v>
      </c>
      <c r="G277" s="85">
        <v>0.0231</v>
      </c>
      <c r="H277" s="86">
        <v>11.0</v>
      </c>
      <c r="I277" s="87">
        <v>3.0</v>
      </c>
      <c r="J277" s="88">
        <v>11.0</v>
      </c>
      <c r="K277" s="89">
        <v>4.7</v>
      </c>
      <c r="L277" s="90">
        <f t="shared" si="2"/>
        <v>4.686645273</v>
      </c>
      <c r="M277" s="91">
        <v>4.6</v>
      </c>
      <c r="N277" s="61">
        <f t="shared" si="3"/>
        <v>1</v>
      </c>
      <c r="O277" s="62">
        <f t="shared" si="4"/>
        <v>1</v>
      </c>
      <c r="Q277" s="63">
        <f t="shared" si="5"/>
        <v>11</v>
      </c>
      <c r="AF277" s="13">
        <f t="shared" si="6"/>
        <v>3</v>
      </c>
      <c r="AH277" s="185"/>
      <c r="AI277" s="185"/>
      <c r="AJ277" s="185"/>
      <c r="AK277" s="100"/>
      <c r="AL277" s="100"/>
      <c r="AM277" s="100"/>
      <c r="AN277" s="185"/>
      <c r="AO277" s="185"/>
      <c r="AP277" s="185"/>
    </row>
    <row r="278" ht="18.75" customHeight="1">
      <c r="A278" s="104">
        <v>275.0</v>
      </c>
      <c r="B278" s="105" t="s">
        <v>392</v>
      </c>
      <c r="C278" s="106">
        <v>6.0</v>
      </c>
      <c r="D278" s="107">
        <v>7.0E-4</v>
      </c>
      <c r="E278" s="108">
        <v>20.0</v>
      </c>
      <c r="F278" s="109">
        <v>400.0</v>
      </c>
      <c r="G278" s="110">
        <v>0.05</v>
      </c>
      <c r="H278" s="111">
        <v>44.0</v>
      </c>
      <c r="I278" s="112">
        <v>21.0</v>
      </c>
      <c r="J278" s="113">
        <v>46.0</v>
      </c>
      <c r="K278" s="114">
        <v>6.3</v>
      </c>
      <c r="L278" s="115">
        <f t="shared" si="2"/>
        <v>6.320286109</v>
      </c>
      <c r="M278" s="116">
        <v>6.1</v>
      </c>
      <c r="N278" s="61">
        <f t="shared" si="3"/>
        <v>0.9565217391</v>
      </c>
      <c r="O278" s="62">
        <f t="shared" si="4"/>
        <v>0.9149338374</v>
      </c>
      <c r="Q278" s="63">
        <f t="shared" si="5"/>
        <v>40.25708885</v>
      </c>
      <c r="AF278" s="13">
        <f t="shared" si="6"/>
        <v>2</v>
      </c>
      <c r="AH278" s="185"/>
      <c r="AI278" s="185"/>
      <c r="AJ278" s="185"/>
      <c r="AK278" s="100"/>
      <c r="AL278" s="100"/>
      <c r="AM278" s="100"/>
      <c r="AN278" s="185"/>
      <c r="AO278" s="185"/>
      <c r="AP278" s="185"/>
    </row>
    <row r="279" ht="18.75" customHeight="1">
      <c r="A279" s="79">
        <v>276.0</v>
      </c>
      <c r="B279" s="80" t="s">
        <v>393</v>
      </c>
      <c r="C279" s="81">
        <v>18.0</v>
      </c>
      <c r="D279" s="82">
        <v>0.0022</v>
      </c>
      <c r="E279" s="83">
        <v>56.0</v>
      </c>
      <c r="F279" s="84">
        <v>940.0</v>
      </c>
      <c r="G279" s="85">
        <v>0.0596</v>
      </c>
      <c r="H279" s="86">
        <v>27.0</v>
      </c>
      <c r="I279" s="87">
        <v>58.0</v>
      </c>
      <c r="J279" s="88">
        <v>28.0</v>
      </c>
      <c r="K279" s="89">
        <v>6.0</v>
      </c>
      <c r="L279" s="90">
        <f t="shared" si="2"/>
        <v>5.968101578</v>
      </c>
      <c r="M279" s="91">
        <v>6.0</v>
      </c>
      <c r="N279" s="61">
        <f t="shared" si="3"/>
        <v>0.9642857143</v>
      </c>
      <c r="O279" s="62">
        <f t="shared" si="4"/>
        <v>0.9298469388</v>
      </c>
      <c r="Q279" s="63">
        <f t="shared" si="5"/>
        <v>25.10586735</v>
      </c>
      <c r="AF279" s="13">
        <f t="shared" si="6"/>
        <v>3</v>
      </c>
      <c r="AH279" s="185"/>
      <c r="AI279" s="185"/>
      <c r="AJ279" s="185"/>
      <c r="AK279" s="100"/>
      <c r="AL279" s="100"/>
      <c r="AM279" s="100"/>
      <c r="AN279" s="185"/>
      <c r="AO279" s="185"/>
      <c r="AP279" s="185"/>
    </row>
    <row r="280" ht="18.75" customHeight="1">
      <c r="A280" s="104">
        <v>277.0</v>
      </c>
      <c r="B280" s="105" t="s">
        <v>394</v>
      </c>
      <c r="C280" s="106">
        <v>0.0</v>
      </c>
      <c r="D280" s="107">
        <v>0.0</v>
      </c>
      <c r="E280" s="108">
        <v>0.0</v>
      </c>
      <c r="F280" s="109">
        <v>0.0</v>
      </c>
      <c r="G280" s="110">
        <v>0.0</v>
      </c>
      <c r="H280" s="111">
        <v>0.0</v>
      </c>
      <c r="I280" s="112">
        <v>0.0</v>
      </c>
      <c r="J280" s="113">
        <v>0.0</v>
      </c>
      <c r="K280" s="114">
        <v>0.0</v>
      </c>
      <c r="L280" s="115" t="str">
        <f t="shared" si="2"/>
        <v>0</v>
      </c>
      <c r="M280" s="116">
        <v>0.0</v>
      </c>
      <c r="N280" s="61">
        <f t="shared" si="3"/>
        <v>0</v>
      </c>
      <c r="O280" s="62">
        <f t="shared" si="4"/>
        <v>0</v>
      </c>
      <c r="Q280" s="63">
        <f t="shared" si="5"/>
        <v>0</v>
      </c>
      <c r="AF280" s="13">
        <f t="shared" si="6"/>
        <v>4</v>
      </c>
      <c r="AH280" s="185"/>
      <c r="AI280" s="185"/>
      <c r="AJ280" s="185"/>
      <c r="AK280" s="100"/>
      <c r="AL280" s="100"/>
      <c r="AM280" s="100"/>
      <c r="AN280" s="185"/>
      <c r="AO280" s="185"/>
      <c r="AP280" s="185"/>
    </row>
    <row r="281" ht="18.75" customHeight="1">
      <c r="A281" s="79">
        <v>278.0</v>
      </c>
      <c r="B281" s="80" t="s">
        <v>395</v>
      </c>
      <c r="C281" s="81">
        <v>6.0</v>
      </c>
      <c r="D281" s="82">
        <v>7.0E-4</v>
      </c>
      <c r="E281" s="83">
        <v>19.0</v>
      </c>
      <c r="F281" s="84">
        <v>393.0</v>
      </c>
      <c r="G281" s="85">
        <v>0.0483</v>
      </c>
      <c r="H281" s="86">
        <v>35.0</v>
      </c>
      <c r="I281" s="87">
        <v>11.0</v>
      </c>
      <c r="J281" s="88">
        <v>20.0</v>
      </c>
      <c r="K281" s="89">
        <v>7.2</v>
      </c>
      <c r="L281" s="90">
        <f t="shared" si="2"/>
        <v>7.278329637</v>
      </c>
      <c r="M281" s="91">
        <v>5.1</v>
      </c>
      <c r="N281" s="61">
        <f t="shared" si="3"/>
        <v>1.75</v>
      </c>
      <c r="O281" s="62">
        <f t="shared" si="4"/>
        <v>3.0625</v>
      </c>
      <c r="Q281" s="63">
        <f t="shared" si="5"/>
        <v>107.1875</v>
      </c>
      <c r="AF281" s="13">
        <f t="shared" si="6"/>
        <v>2</v>
      </c>
      <c r="AH281" s="185"/>
      <c r="AI281" s="185"/>
      <c r="AJ281" s="185"/>
      <c r="AK281" s="100"/>
      <c r="AL281" s="100"/>
      <c r="AM281" s="100"/>
      <c r="AN281" s="185"/>
      <c r="AO281" s="185"/>
      <c r="AP281" s="185"/>
    </row>
    <row r="282" ht="18.75" customHeight="1">
      <c r="A282" s="104">
        <v>279.0</v>
      </c>
      <c r="B282" s="105" t="s">
        <v>396</v>
      </c>
      <c r="C282" s="106">
        <v>2.0</v>
      </c>
      <c r="D282" s="107">
        <v>2.0E-4</v>
      </c>
      <c r="E282" s="108">
        <v>43.0</v>
      </c>
      <c r="F282" s="109">
        <v>545.0</v>
      </c>
      <c r="G282" s="110">
        <v>0.0789</v>
      </c>
      <c r="H282" s="111">
        <v>19.0</v>
      </c>
      <c r="I282" s="112">
        <v>48.0</v>
      </c>
      <c r="J282" s="113">
        <v>21.0</v>
      </c>
      <c r="K282" s="114">
        <v>5.7</v>
      </c>
      <c r="L282" s="115">
        <f t="shared" si="2"/>
        <v>5.730522062</v>
      </c>
      <c r="M282" s="116">
        <v>5.7</v>
      </c>
      <c r="N282" s="61">
        <f t="shared" si="3"/>
        <v>0.9047619048</v>
      </c>
      <c r="O282" s="62">
        <f t="shared" si="4"/>
        <v>0.8185941043</v>
      </c>
      <c r="Q282" s="63">
        <f t="shared" si="5"/>
        <v>15.55328798</v>
      </c>
      <c r="AF282" s="13">
        <f t="shared" si="6"/>
        <v>3</v>
      </c>
      <c r="AH282" s="185"/>
      <c r="AI282" s="185"/>
      <c r="AJ282" s="185"/>
      <c r="AK282" s="100"/>
      <c r="AL282" s="100"/>
      <c r="AM282" s="100"/>
      <c r="AN282" s="185"/>
      <c r="AO282" s="185"/>
      <c r="AP282" s="185"/>
    </row>
    <row r="283" ht="18.75" customHeight="1">
      <c r="A283" s="79">
        <v>280.0</v>
      </c>
      <c r="B283" s="80" t="s">
        <v>397</v>
      </c>
      <c r="C283" s="81">
        <v>0.0</v>
      </c>
      <c r="D283" s="82">
        <v>0.0</v>
      </c>
      <c r="E283" s="83">
        <v>0.0</v>
      </c>
      <c r="F283" s="84">
        <v>0.0</v>
      </c>
      <c r="G283" s="85">
        <v>0.0</v>
      </c>
      <c r="H283" s="86">
        <v>0.0</v>
      </c>
      <c r="I283" s="87">
        <v>0.0</v>
      </c>
      <c r="J283" s="88">
        <v>0.0</v>
      </c>
      <c r="K283" s="89">
        <v>0.0</v>
      </c>
      <c r="L283" s="90" t="str">
        <f t="shared" si="2"/>
        <v>0</v>
      </c>
      <c r="M283" s="91">
        <v>0.0</v>
      </c>
      <c r="N283" s="61">
        <f t="shared" si="3"/>
        <v>0</v>
      </c>
      <c r="O283" s="62">
        <f t="shared" si="4"/>
        <v>0</v>
      </c>
      <c r="Q283" s="63">
        <f t="shared" si="5"/>
        <v>0</v>
      </c>
      <c r="AF283" s="13">
        <f t="shared" si="6"/>
        <v>4</v>
      </c>
      <c r="AH283" s="185"/>
      <c r="AI283" s="185"/>
      <c r="AJ283" s="185"/>
      <c r="AK283" s="100"/>
      <c r="AL283" s="100"/>
      <c r="AM283" s="100"/>
      <c r="AN283" s="185"/>
      <c r="AO283" s="185"/>
      <c r="AP283" s="185"/>
    </row>
    <row r="284" ht="18.75" customHeight="1">
      <c r="A284" s="104">
        <v>281.0</v>
      </c>
      <c r="B284" s="105" t="s">
        <v>398</v>
      </c>
      <c r="C284" s="106">
        <v>3.0</v>
      </c>
      <c r="D284" s="107">
        <v>4.0E-4</v>
      </c>
      <c r="E284" s="108">
        <v>14.0</v>
      </c>
      <c r="F284" s="109">
        <v>354.0</v>
      </c>
      <c r="G284" s="110">
        <v>0.0395</v>
      </c>
      <c r="H284" s="111">
        <v>19.0</v>
      </c>
      <c r="I284" s="112">
        <v>20.0</v>
      </c>
      <c r="J284" s="113">
        <v>27.0</v>
      </c>
      <c r="K284" s="114">
        <v>4.7</v>
      </c>
      <c r="L284" s="115">
        <f t="shared" si="2"/>
        <v>4.735393205</v>
      </c>
      <c r="M284" s="191">
        <v>5.7</v>
      </c>
      <c r="N284" s="61">
        <f t="shared" si="3"/>
        <v>0.7037037037</v>
      </c>
      <c r="O284" s="62">
        <f t="shared" si="4"/>
        <v>0.4951989026</v>
      </c>
      <c r="Q284" s="63">
        <f t="shared" si="5"/>
        <v>9.40877915</v>
      </c>
      <c r="AF284" s="13">
        <f t="shared" si="6"/>
        <v>3</v>
      </c>
      <c r="AH284" s="185"/>
      <c r="AI284" s="185"/>
      <c r="AJ284" s="185"/>
      <c r="AK284" s="100"/>
      <c r="AL284" s="100"/>
      <c r="AM284" s="100"/>
      <c r="AN284" s="185"/>
      <c r="AO284" s="185"/>
      <c r="AP284" s="185"/>
    </row>
    <row r="285" ht="18.75" customHeight="1">
      <c r="A285" s="79">
        <v>282.0</v>
      </c>
      <c r="B285" s="80" t="s">
        <v>399</v>
      </c>
      <c r="C285" s="81">
        <v>34.0</v>
      </c>
      <c r="D285" s="82">
        <v>0.0042</v>
      </c>
      <c r="E285" s="83">
        <v>136.0</v>
      </c>
      <c r="F285" s="84">
        <v>2736.0</v>
      </c>
      <c r="G285" s="85">
        <v>0.0497</v>
      </c>
      <c r="H285" s="86">
        <v>36.0</v>
      </c>
      <c r="I285" s="87">
        <v>123.0</v>
      </c>
      <c r="J285" s="88">
        <v>33.0</v>
      </c>
      <c r="K285" s="89">
        <v>6.4</v>
      </c>
      <c r="L285" s="90">
        <f t="shared" si="2"/>
        <v>6.378791692</v>
      </c>
      <c r="M285" s="91">
        <v>6.4</v>
      </c>
      <c r="N285" s="61">
        <f t="shared" si="3"/>
        <v>1.090909091</v>
      </c>
      <c r="O285" s="62">
        <f t="shared" si="4"/>
        <v>1.190082645</v>
      </c>
      <c r="Q285" s="63">
        <f t="shared" si="5"/>
        <v>42.84297521</v>
      </c>
      <c r="AF285" s="13">
        <f t="shared" si="6"/>
        <v>2</v>
      </c>
      <c r="AH285" s="185"/>
      <c r="AI285" s="185"/>
      <c r="AJ285" s="185"/>
      <c r="AK285" s="100"/>
      <c r="AL285" s="100"/>
      <c r="AM285" s="100"/>
      <c r="AN285" s="185"/>
      <c r="AO285" s="185"/>
      <c r="AP285" s="185"/>
    </row>
    <row r="286" ht="18.75" customHeight="1">
      <c r="A286" s="104">
        <v>283.0</v>
      </c>
      <c r="B286" s="105" t="s">
        <v>400</v>
      </c>
      <c r="C286" s="106">
        <v>18.0</v>
      </c>
      <c r="D286" s="107">
        <v>0.0022</v>
      </c>
      <c r="E286" s="108">
        <v>66.0</v>
      </c>
      <c r="F286" s="109">
        <v>948.0</v>
      </c>
      <c r="G286" s="110">
        <v>0.0696</v>
      </c>
      <c r="H286" s="111">
        <v>90.0</v>
      </c>
      <c r="I286" s="112">
        <v>47.0</v>
      </c>
      <c r="J286" s="113">
        <v>64.0</v>
      </c>
      <c r="K286" s="114">
        <v>8.0</v>
      </c>
      <c r="L286" s="115">
        <f t="shared" si="2"/>
        <v>8.051662844</v>
      </c>
      <c r="M286" s="116">
        <v>7.2</v>
      </c>
      <c r="N286" s="61">
        <f t="shared" si="3"/>
        <v>1.40625</v>
      </c>
      <c r="O286" s="62">
        <f t="shared" si="4"/>
        <v>1.977539063</v>
      </c>
      <c r="Q286" s="63">
        <f t="shared" si="5"/>
        <v>177.9785156</v>
      </c>
      <c r="AF286" s="13">
        <f t="shared" si="6"/>
        <v>1</v>
      </c>
      <c r="AH286" s="185"/>
      <c r="AI286" s="185"/>
      <c r="AJ286" s="185"/>
      <c r="AK286" s="100"/>
      <c r="AL286" s="100"/>
      <c r="AM286" s="100"/>
      <c r="AN286" s="185"/>
      <c r="AO286" s="185"/>
      <c r="AP286" s="185"/>
    </row>
    <row r="287" ht="18.75" customHeight="1">
      <c r="A287" s="79">
        <v>284.0</v>
      </c>
      <c r="B287" s="80" t="s">
        <v>401</v>
      </c>
      <c r="C287" s="81">
        <v>63.0</v>
      </c>
      <c r="D287" s="82">
        <v>0.0078</v>
      </c>
      <c r="E287" s="83">
        <v>283.0</v>
      </c>
      <c r="F287" s="84">
        <v>4045.0</v>
      </c>
      <c r="G287" s="85">
        <v>0.07</v>
      </c>
      <c r="H287" s="86">
        <v>49.0</v>
      </c>
      <c r="I287" s="87">
        <v>323.0</v>
      </c>
      <c r="J287" s="88">
        <v>56.0</v>
      </c>
      <c r="K287" s="89">
        <v>6.5</v>
      </c>
      <c r="L287" s="90">
        <f t="shared" si="2"/>
        <v>6.499757513</v>
      </c>
      <c r="M287" s="91">
        <v>7.1</v>
      </c>
      <c r="N287" s="61">
        <f t="shared" si="3"/>
        <v>0.875</v>
      </c>
      <c r="O287" s="62">
        <f t="shared" si="4"/>
        <v>0.765625</v>
      </c>
      <c r="Q287" s="63">
        <f t="shared" si="5"/>
        <v>37.515625</v>
      </c>
      <c r="AF287" s="13">
        <f t="shared" si="6"/>
        <v>2</v>
      </c>
      <c r="AH287" s="185"/>
      <c r="AI287" s="185"/>
      <c r="AJ287" s="185"/>
      <c r="AK287" s="100"/>
      <c r="AL287" s="100"/>
      <c r="AM287" s="100"/>
      <c r="AN287" s="185"/>
      <c r="AO287" s="185"/>
      <c r="AP287" s="185"/>
    </row>
    <row r="288" ht="18.75" customHeight="1">
      <c r="A288" s="104">
        <v>285.0</v>
      </c>
      <c r="B288" s="105" t="s">
        <v>402</v>
      </c>
      <c r="C288" s="106">
        <v>14.0</v>
      </c>
      <c r="D288" s="107">
        <v>0.0017</v>
      </c>
      <c r="E288" s="108">
        <v>111.0</v>
      </c>
      <c r="F288" s="109">
        <v>2784.0</v>
      </c>
      <c r="G288" s="110">
        <v>0.0399</v>
      </c>
      <c r="H288" s="111">
        <v>28.0</v>
      </c>
      <c r="I288" s="112">
        <v>121.0</v>
      </c>
      <c r="J288" s="113">
        <v>31.0</v>
      </c>
      <c r="K288" s="114">
        <v>5.7</v>
      </c>
      <c r="L288" s="115">
        <f t="shared" si="2"/>
        <v>5.627389122</v>
      </c>
      <c r="M288" s="116">
        <v>5.7</v>
      </c>
      <c r="N288" s="61">
        <f t="shared" si="3"/>
        <v>0.9032258065</v>
      </c>
      <c r="O288" s="62">
        <f t="shared" si="4"/>
        <v>0.8158168574</v>
      </c>
      <c r="Q288" s="63">
        <f t="shared" si="5"/>
        <v>22.84287201</v>
      </c>
      <c r="AF288" s="13">
        <f t="shared" si="6"/>
        <v>3</v>
      </c>
      <c r="AH288" s="185"/>
      <c r="AI288" s="185"/>
      <c r="AJ288" s="185"/>
      <c r="AK288" s="100"/>
      <c r="AL288" s="100"/>
      <c r="AM288" s="100"/>
      <c r="AN288" s="185"/>
      <c r="AO288" s="185"/>
      <c r="AP288" s="185"/>
    </row>
    <row r="289" ht="18.75" customHeight="1">
      <c r="A289" s="79">
        <v>286.0</v>
      </c>
      <c r="B289" s="80" t="s">
        <v>403</v>
      </c>
      <c r="C289" s="81">
        <v>13.0</v>
      </c>
      <c r="D289" s="82">
        <v>0.0016</v>
      </c>
      <c r="E289" s="83">
        <v>49.0</v>
      </c>
      <c r="F289" s="84">
        <v>1239.0</v>
      </c>
      <c r="G289" s="85">
        <v>0.0395</v>
      </c>
      <c r="H289" s="86">
        <v>31.0</v>
      </c>
      <c r="I289" s="87">
        <v>44.0</v>
      </c>
      <c r="J289" s="88">
        <v>28.0</v>
      </c>
      <c r="K289" s="89">
        <v>6.1</v>
      </c>
      <c r="L289" s="90">
        <f t="shared" si="2"/>
        <v>6.131302593</v>
      </c>
      <c r="M289" s="91">
        <v>5.8</v>
      </c>
      <c r="N289" s="61">
        <f t="shared" si="3"/>
        <v>1.107142857</v>
      </c>
      <c r="O289" s="62">
        <f t="shared" si="4"/>
        <v>1.225765306</v>
      </c>
      <c r="Q289" s="63">
        <f t="shared" si="5"/>
        <v>37.99872449</v>
      </c>
      <c r="AF289" s="13">
        <f t="shared" si="6"/>
        <v>2</v>
      </c>
      <c r="AH289" s="185"/>
      <c r="AI289" s="185"/>
      <c r="AJ289" s="185"/>
      <c r="AK289" s="100"/>
      <c r="AL289" s="100"/>
      <c r="AM289" s="100"/>
      <c r="AN289" s="185"/>
      <c r="AO289" s="185"/>
      <c r="AP289" s="185"/>
    </row>
    <row r="290" ht="18.75" customHeight="1">
      <c r="A290" s="104">
        <v>287.0</v>
      </c>
      <c r="B290" s="105" t="s">
        <v>404</v>
      </c>
      <c r="C290" s="106">
        <v>31.0</v>
      </c>
      <c r="D290" s="107">
        <v>0.0039</v>
      </c>
      <c r="E290" s="108">
        <v>198.0</v>
      </c>
      <c r="F290" s="109">
        <v>3313.0</v>
      </c>
      <c r="G290" s="110">
        <v>0.0598</v>
      </c>
      <c r="H290" s="111">
        <v>50.0</v>
      </c>
      <c r="I290" s="112">
        <v>150.0</v>
      </c>
      <c r="J290" s="113">
        <v>38.0</v>
      </c>
      <c r="K290" s="114">
        <v>7.2</v>
      </c>
      <c r="L290" s="115">
        <f t="shared" si="2"/>
        <v>7.208396697</v>
      </c>
      <c r="M290" s="116">
        <v>6.8</v>
      </c>
      <c r="N290" s="61">
        <f t="shared" si="3"/>
        <v>1.315789474</v>
      </c>
      <c r="O290" s="62">
        <f t="shared" si="4"/>
        <v>1.731301939</v>
      </c>
      <c r="Q290" s="63">
        <f t="shared" si="5"/>
        <v>86.56509695</v>
      </c>
      <c r="AF290" s="13">
        <f t="shared" si="6"/>
        <v>2</v>
      </c>
      <c r="AH290" s="185"/>
      <c r="AI290" s="185"/>
      <c r="AJ290" s="185"/>
      <c r="AK290" s="100"/>
      <c r="AL290" s="100"/>
      <c r="AM290" s="100"/>
      <c r="AN290" s="185"/>
      <c r="AO290" s="185"/>
      <c r="AP290" s="185"/>
    </row>
    <row r="291" ht="18.75" customHeight="1">
      <c r="A291" s="79">
        <v>288.0</v>
      </c>
      <c r="B291" s="80" t="s">
        <v>57</v>
      </c>
      <c r="C291" s="81">
        <v>24.0</v>
      </c>
      <c r="D291" s="82">
        <v>0.003</v>
      </c>
      <c r="E291" s="83">
        <v>190.0</v>
      </c>
      <c r="F291" s="84">
        <v>1273.0</v>
      </c>
      <c r="G291" s="85">
        <v>0.1493</v>
      </c>
      <c r="H291" s="86">
        <v>303.0</v>
      </c>
      <c r="I291" s="87">
        <v>152.0</v>
      </c>
      <c r="J291" s="88">
        <v>242.0</v>
      </c>
      <c r="K291" s="89">
        <v>10.0</v>
      </c>
      <c r="L291" s="90">
        <f t="shared" si="2"/>
        <v>10.02957296</v>
      </c>
      <c r="M291" s="91">
        <v>9.6</v>
      </c>
      <c r="N291" s="61">
        <f t="shared" si="3"/>
        <v>1.252066116</v>
      </c>
      <c r="O291" s="62">
        <f t="shared" si="4"/>
        <v>1.567669558</v>
      </c>
      <c r="Q291" s="63">
        <f t="shared" si="5"/>
        <v>475.0038761</v>
      </c>
      <c r="AF291" s="13">
        <f t="shared" si="6"/>
        <v>1</v>
      </c>
      <c r="AH291" s="185"/>
      <c r="AI291" s="185"/>
      <c r="AJ291" s="185"/>
      <c r="AK291" s="100"/>
      <c r="AL291" s="100"/>
      <c r="AM291" s="100"/>
      <c r="AN291" s="185"/>
      <c r="AO291" s="185"/>
      <c r="AP291" s="185"/>
    </row>
    <row r="292" ht="18.75" customHeight="1">
      <c r="A292" s="104">
        <v>289.0</v>
      </c>
      <c r="B292" s="105" t="s">
        <v>405</v>
      </c>
      <c r="C292" s="106">
        <v>29.0</v>
      </c>
      <c r="D292" s="107">
        <v>0.0036</v>
      </c>
      <c r="E292" s="108">
        <v>158.0</v>
      </c>
      <c r="F292" s="109">
        <v>3173.0</v>
      </c>
      <c r="G292" s="110">
        <v>0.0498</v>
      </c>
      <c r="H292" s="111">
        <v>36.0</v>
      </c>
      <c r="I292" s="112">
        <v>219.0</v>
      </c>
      <c r="J292" s="113">
        <v>50.0</v>
      </c>
      <c r="K292" s="114">
        <v>5.6</v>
      </c>
      <c r="L292" s="115">
        <f t="shared" si="2"/>
        <v>5.549010805</v>
      </c>
      <c r="M292" s="116">
        <v>6.2</v>
      </c>
      <c r="N292" s="61">
        <f t="shared" si="3"/>
        <v>0.72</v>
      </c>
      <c r="O292" s="62">
        <f t="shared" si="4"/>
        <v>0.5184</v>
      </c>
      <c r="Q292" s="63">
        <f t="shared" si="5"/>
        <v>18.6624</v>
      </c>
      <c r="AF292" s="13">
        <f t="shared" si="6"/>
        <v>3</v>
      </c>
      <c r="AH292" s="185"/>
      <c r="AI292" s="185"/>
      <c r="AJ292" s="185"/>
      <c r="AK292" s="100"/>
      <c r="AL292" s="100"/>
      <c r="AM292" s="100"/>
      <c r="AN292" s="185"/>
      <c r="AO292" s="185"/>
      <c r="AP292" s="185"/>
    </row>
    <row r="293" ht="18.75" customHeight="1">
      <c r="A293" s="79">
        <v>290.0</v>
      </c>
      <c r="B293" s="80" t="s">
        <v>406</v>
      </c>
      <c r="C293" s="81">
        <v>15.0</v>
      </c>
      <c r="D293" s="82">
        <v>0.0019</v>
      </c>
      <c r="E293" s="83">
        <v>52.0</v>
      </c>
      <c r="F293" s="84">
        <v>882.0</v>
      </c>
      <c r="G293" s="85">
        <v>0.059</v>
      </c>
      <c r="H293" s="86">
        <v>49.0</v>
      </c>
      <c r="I293" s="87">
        <v>50.0</v>
      </c>
      <c r="J293" s="88">
        <v>47.0</v>
      </c>
      <c r="K293" s="89">
        <v>6.7</v>
      </c>
      <c r="L293" s="90">
        <f t="shared" si="2"/>
        <v>6.712665691</v>
      </c>
      <c r="M293" s="91">
        <v>6.2</v>
      </c>
      <c r="N293" s="61">
        <f t="shared" si="3"/>
        <v>1.042553191</v>
      </c>
      <c r="O293" s="62">
        <f t="shared" si="4"/>
        <v>1.086917157</v>
      </c>
      <c r="Q293" s="63">
        <f t="shared" si="5"/>
        <v>53.2589407</v>
      </c>
      <c r="AF293" s="13">
        <f t="shared" si="6"/>
        <v>2</v>
      </c>
      <c r="AH293" s="185"/>
      <c r="AI293" s="185"/>
      <c r="AJ293" s="185"/>
      <c r="AK293" s="100"/>
      <c r="AL293" s="100"/>
      <c r="AM293" s="100"/>
      <c r="AN293" s="185"/>
      <c r="AO293" s="185"/>
      <c r="AP293" s="185"/>
    </row>
    <row r="294" ht="18.75" customHeight="1">
      <c r="A294" s="104">
        <v>291.0</v>
      </c>
      <c r="B294" s="105" t="s">
        <v>407</v>
      </c>
      <c r="C294" s="106">
        <v>10.0</v>
      </c>
      <c r="D294" s="107">
        <v>0.0012</v>
      </c>
      <c r="E294" s="108">
        <v>73.0</v>
      </c>
      <c r="F294" s="109">
        <v>1057.0</v>
      </c>
      <c r="G294" s="110">
        <v>0.0691</v>
      </c>
      <c r="H294" s="111">
        <v>33.0</v>
      </c>
      <c r="I294" s="112">
        <v>87.0</v>
      </c>
      <c r="J294" s="113">
        <v>39.0</v>
      </c>
      <c r="K294" s="114">
        <v>6.0</v>
      </c>
      <c r="L294" s="115">
        <f t="shared" si="2"/>
        <v>6.026149392</v>
      </c>
      <c r="M294" s="116">
        <v>6.5</v>
      </c>
      <c r="N294" s="61">
        <f t="shared" si="3"/>
        <v>0.8461538462</v>
      </c>
      <c r="O294" s="62">
        <f t="shared" si="4"/>
        <v>0.7159763314</v>
      </c>
      <c r="Q294" s="63">
        <f t="shared" si="5"/>
        <v>23.62721893</v>
      </c>
      <c r="AF294" s="13">
        <f t="shared" si="6"/>
        <v>2</v>
      </c>
      <c r="AH294" s="185"/>
      <c r="AI294" s="185"/>
      <c r="AJ294" s="185"/>
      <c r="AK294" s="100"/>
      <c r="AL294" s="100"/>
      <c r="AM294" s="100"/>
      <c r="AN294" s="185"/>
      <c r="AO294" s="185"/>
      <c r="AP294" s="185"/>
    </row>
    <row r="295" ht="18.75" customHeight="1">
      <c r="A295" s="79">
        <v>292.0</v>
      </c>
      <c r="B295" s="80" t="s">
        <v>408</v>
      </c>
      <c r="C295" s="81">
        <v>9.0</v>
      </c>
      <c r="D295" s="82">
        <v>0.0011</v>
      </c>
      <c r="E295" s="83">
        <v>28.0</v>
      </c>
      <c r="F295" s="84">
        <v>575.0</v>
      </c>
      <c r="G295" s="85">
        <v>0.0487</v>
      </c>
      <c r="H295" s="86">
        <v>33.0</v>
      </c>
      <c r="I295" s="87">
        <v>30.0</v>
      </c>
      <c r="J295" s="88">
        <v>36.0</v>
      </c>
      <c r="K295" s="89">
        <v>6.0</v>
      </c>
      <c r="L295" s="90">
        <f t="shared" si="2"/>
        <v>5.931234807</v>
      </c>
      <c r="M295" s="91">
        <v>6.5</v>
      </c>
      <c r="N295" s="61">
        <f t="shared" si="3"/>
        <v>0.9166666667</v>
      </c>
      <c r="O295" s="62">
        <f t="shared" si="4"/>
        <v>0.8402777778</v>
      </c>
      <c r="Q295" s="63">
        <f t="shared" si="5"/>
        <v>27.72916667</v>
      </c>
      <c r="AF295" s="13">
        <f t="shared" si="6"/>
        <v>3</v>
      </c>
      <c r="AH295" s="185"/>
      <c r="AI295" s="185"/>
      <c r="AJ295" s="185"/>
      <c r="AK295" s="100"/>
      <c r="AL295" s="100"/>
      <c r="AM295" s="100"/>
      <c r="AN295" s="185"/>
      <c r="AO295" s="185"/>
      <c r="AP295" s="185"/>
    </row>
    <row r="296" ht="18.75" customHeight="1">
      <c r="A296" s="104">
        <v>293.0</v>
      </c>
      <c r="B296" s="105" t="s">
        <v>409</v>
      </c>
      <c r="C296" s="106">
        <v>14.0</v>
      </c>
      <c r="D296" s="107">
        <v>0.0017</v>
      </c>
      <c r="E296" s="108">
        <v>92.0</v>
      </c>
      <c r="F296" s="109">
        <v>543.0</v>
      </c>
      <c r="G296" s="110">
        <v>0.1694</v>
      </c>
      <c r="H296" s="111">
        <v>110.0</v>
      </c>
      <c r="I296" s="112">
        <v>100.0</v>
      </c>
      <c r="J296" s="113">
        <v>120.0</v>
      </c>
      <c r="K296" s="114">
        <v>8.7</v>
      </c>
      <c r="L296" s="115">
        <f t="shared" si="2"/>
        <v>8.643957612</v>
      </c>
      <c r="M296" s="116">
        <v>8.9</v>
      </c>
      <c r="N296" s="61">
        <f t="shared" si="3"/>
        <v>0.9166666667</v>
      </c>
      <c r="O296" s="62">
        <f t="shared" si="4"/>
        <v>0.8402777778</v>
      </c>
      <c r="Q296" s="63">
        <f t="shared" si="5"/>
        <v>92.43055556</v>
      </c>
      <c r="AF296" s="13">
        <f t="shared" si="6"/>
        <v>1</v>
      </c>
      <c r="AH296" s="185"/>
      <c r="AI296" s="185"/>
      <c r="AJ296" s="185"/>
      <c r="AK296" s="100"/>
      <c r="AL296" s="100"/>
      <c r="AM296" s="100"/>
      <c r="AN296" s="185"/>
      <c r="AO296" s="185"/>
      <c r="AP296" s="185"/>
    </row>
    <row r="297" ht="18.75" customHeight="1">
      <c r="A297" s="79">
        <v>294.0</v>
      </c>
      <c r="B297" s="80" t="s">
        <v>410</v>
      </c>
      <c r="C297" s="81">
        <v>30.0</v>
      </c>
      <c r="D297" s="82">
        <v>0.0037</v>
      </c>
      <c r="E297" s="83">
        <v>331.0</v>
      </c>
      <c r="F297" s="84">
        <v>5526.0</v>
      </c>
      <c r="G297" s="85">
        <v>0.0599</v>
      </c>
      <c r="H297" s="86">
        <v>56.0</v>
      </c>
      <c r="I297" s="87">
        <v>320.0</v>
      </c>
      <c r="J297" s="88">
        <v>54.0</v>
      </c>
      <c r="K297" s="89">
        <v>6.8</v>
      </c>
      <c r="L297" s="90">
        <f t="shared" si="2"/>
        <v>6.846836979</v>
      </c>
      <c r="M297" s="91">
        <v>6.9</v>
      </c>
      <c r="N297" s="61">
        <f t="shared" si="3"/>
        <v>1.037037037</v>
      </c>
      <c r="O297" s="62">
        <f t="shared" si="4"/>
        <v>1.075445816</v>
      </c>
      <c r="Q297" s="63">
        <f t="shared" si="5"/>
        <v>60.22496571</v>
      </c>
      <c r="AF297" s="13">
        <f t="shared" si="6"/>
        <v>2</v>
      </c>
      <c r="AH297" s="185"/>
      <c r="AI297" s="185"/>
      <c r="AJ297" s="185"/>
      <c r="AK297" s="100"/>
      <c r="AL297" s="100"/>
      <c r="AM297" s="100"/>
      <c r="AN297" s="185"/>
      <c r="AO297" s="185"/>
      <c r="AP297" s="185"/>
    </row>
    <row r="298" ht="18.75" customHeight="1">
      <c r="A298" s="104">
        <v>295.0</v>
      </c>
      <c r="B298" s="105" t="s">
        <v>411</v>
      </c>
      <c r="C298" s="106">
        <v>2.0</v>
      </c>
      <c r="D298" s="107">
        <v>2.0E-4</v>
      </c>
      <c r="E298" s="108">
        <v>4.0</v>
      </c>
      <c r="F298" s="109">
        <v>160.0</v>
      </c>
      <c r="G298" s="110">
        <v>0.025</v>
      </c>
      <c r="H298" s="111">
        <v>13.0</v>
      </c>
      <c r="I298" s="112">
        <v>10.0</v>
      </c>
      <c r="J298" s="113">
        <v>33.0</v>
      </c>
      <c r="K298" s="114">
        <v>3.0</v>
      </c>
      <c r="L298" s="115">
        <f t="shared" si="2"/>
        <v>3.014332949</v>
      </c>
      <c r="M298" s="116">
        <v>4.7</v>
      </c>
      <c r="N298" s="61">
        <f t="shared" si="3"/>
        <v>0.3939393939</v>
      </c>
      <c r="O298" s="62">
        <f t="shared" si="4"/>
        <v>0.1551882461</v>
      </c>
      <c r="Q298" s="63">
        <f t="shared" si="5"/>
        <v>2.017447199</v>
      </c>
      <c r="AF298" s="13">
        <f t="shared" si="6"/>
        <v>4</v>
      </c>
      <c r="AH298" s="185"/>
      <c r="AI298" s="185"/>
      <c r="AJ298" s="185"/>
      <c r="AK298" s="100"/>
      <c r="AL298" s="100"/>
      <c r="AM298" s="100"/>
      <c r="AN298" s="185"/>
      <c r="AO298" s="185"/>
      <c r="AP298" s="185"/>
    </row>
    <row r="299" ht="18.75" customHeight="1">
      <c r="A299" s="79">
        <v>296.0</v>
      </c>
      <c r="B299" s="80" t="s">
        <v>412</v>
      </c>
      <c r="C299" s="81">
        <v>166.0</v>
      </c>
      <c r="D299" s="82">
        <v>0.0206</v>
      </c>
      <c r="E299" s="83">
        <v>808.0</v>
      </c>
      <c r="F299" s="84">
        <v>13475.0</v>
      </c>
      <c r="G299" s="85">
        <v>0.06</v>
      </c>
      <c r="H299" s="86">
        <v>33.0</v>
      </c>
      <c r="I299" s="87">
        <v>638.0</v>
      </c>
      <c r="J299" s="88">
        <v>26.0</v>
      </c>
      <c r="K299" s="89">
        <v>6.7</v>
      </c>
      <c r="L299" s="90">
        <f t="shared" si="2"/>
        <v>6.723329608</v>
      </c>
      <c r="M299" s="91">
        <v>6.1</v>
      </c>
      <c r="N299" s="61">
        <f t="shared" si="3"/>
        <v>1.269230769</v>
      </c>
      <c r="O299" s="62">
        <f t="shared" si="4"/>
        <v>1.610946746</v>
      </c>
      <c r="Q299" s="63">
        <f t="shared" si="5"/>
        <v>53.1612426</v>
      </c>
      <c r="AF299" s="13">
        <f t="shared" si="6"/>
        <v>2</v>
      </c>
      <c r="AH299" s="185"/>
      <c r="AI299" s="185"/>
      <c r="AJ299" s="185"/>
      <c r="AK299" s="100"/>
      <c r="AL299" s="100"/>
      <c r="AM299" s="100"/>
      <c r="AN299" s="185"/>
      <c r="AO299" s="185"/>
      <c r="AP299" s="185"/>
    </row>
    <row r="300" ht="18.75" customHeight="1">
      <c r="A300" s="104">
        <v>297.0</v>
      </c>
      <c r="B300" s="105" t="s">
        <v>413</v>
      </c>
      <c r="C300" s="106">
        <v>4.0</v>
      </c>
      <c r="D300" s="107">
        <v>5.0E-4</v>
      </c>
      <c r="E300" s="108">
        <v>15.0</v>
      </c>
      <c r="F300" s="109">
        <v>317.0</v>
      </c>
      <c r="G300" s="110">
        <v>0.0473</v>
      </c>
      <c r="H300" s="111">
        <v>55.0</v>
      </c>
      <c r="I300" s="112">
        <v>13.0</v>
      </c>
      <c r="J300" s="113">
        <v>47.0</v>
      </c>
      <c r="K300" s="114">
        <v>6.9</v>
      </c>
      <c r="L300" s="115">
        <f t="shared" si="2"/>
        <v>6.912954352</v>
      </c>
      <c r="M300" s="116">
        <v>6.2</v>
      </c>
      <c r="N300" s="61">
        <f t="shared" si="3"/>
        <v>1.170212766</v>
      </c>
      <c r="O300" s="62">
        <f t="shared" si="4"/>
        <v>1.369397918</v>
      </c>
      <c r="Q300" s="63">
        <f t="shared" si="5"/>
        <v>75.31688547</v>
      </c>
      <c r="AF300" s="13">
        <f t="shared" si="6"/>
        <v>2</v>
      </c>
      <c r="AH300" s="185"/>
      <c r="AI300" s="185"/>
      <c r="AJ300" s="185"/>
      <c r="AK300" s="100"/>
      <c r="AL300" s="100"/>
      <c r="AM300" s="100"/>
      <c r="AN300" s="185"/>
      <c r="AO300" s="185"/>
      <c r="AP300" s="185"/>
    </row>
    <row r="301" ht="18.75" customHeight="1">
      <c r="A301" s="79">
        <v>298.0</v>
      </c>
      <c r="B301" s="80" t="s">
        <v>414</v>
      </c>
      <c r="C301" s="81">
        <v>-4.0</v>
      </c>
      <c r="D301" s="82">
        <v>-5.0E-4</v>
      </c>
      <c r="E301" s="83">
        <v>89.0</v>
      </c>
      <c r="F301" s="84">
        <v>1120.0</v>
      </c>
      <c r="G301" s="85">
        <v>0.0795</v>
      </c>
      <c r="H301" s="86">
        <v>13.0</v>
      </c>
      <c r="I301" s="87">
        <v>111.0</v>
      </c>
      <c r="J301" s="88">
        <v>17.0</v>
      </c>
      <c r="K301" s="89">
        <v>5.1</v>
      </c>
      <c r="L301" s="90">
        <f t="shared" si="2"/>
        <v>5.022171384</v>
      </c>
      <c r="M301" s="91">
        <v>5.7</v>
      </c>
      <c r="N301" s="61">
        <f t="shared" si="3"/>
        <v>0.7647058824</v>
      </c>
      <c r="O301" s="62">
        <f t="shared" si="4"/>
        <v>0.5847750865</v>
      </c>
      <c r="Q301" s="63">
        <f t="shared" si="5"/>
        <v>7.602076125</v>
      </c>
      <c r="AF301" s="13">
        <f t="shared" si="6"/>
        <v>3</v>
      </c>
      <c r="AH301" s="185"/>
      <c r="AI301" s="185"/>
      <c r="AJ301" s="185"/>
      <c r="AK301" s="100"/>
      <c r="AL301" s="100"/>
      <c r="AM301" s="100"/>
      <c r="AN301" s="185"/>
      <c r="AO301" s="185"/>
      <c r="AP301" s="185"/>
    </row>
    <row r="302" ht="18.75" customHeight="1">
      <c r="A302" s="104">
        <v>299.0</v>
      </c>
      <c r="B302" s="105" t="s">
        <v>415</v>
      </c>
      <c r="C302" s="106">
        <v>0.0</v>
      </c>
      <c r="D302" s="107">
        <v>0.0</v>
      </c>
      <c r="E302" s="108">
        <v>2.0</v>
      </c>
      <c r="F302" s="109">
        <v>50.0</v>
      </c>
      <c r="G302" s="110">
        <v>0.04</v>
      </c>
      <c r="H302" s="111">
        <v>10.0</v>
      </c>
      <c r="I302" s="112">
        <v>0.0</v>
      </c>
      <c r="J302" s="113">
        <v>0.0</v>
      </c>
      <c r="K302" s="114">
        <v>6.1</v>
      </c>
      <c r="L302" s="115">
        <f t="shared" si="2"/>
        <v>6.188879454</v>
      </c>
      <c r="M302" s="116">
        <v>10.2</v>
      </c>
      <c r="N302" s="61">
        <f t="shared" si="3"/>
        <v>2</v>
      </c>
      <c r="O302" s="62">
        <f t="shared" si="4"/>
        <v>4</v>
      </c>
      <c r="Q302" s="63">
        <f t="shared" si="5"/>
        <v>40</v>
      </c>
      <c r="AF302" s="13">
        <f t="shared" si="6"/>
        <v>2</v>
      </c>
      <c r="AH302" s="185"/>
      <c r="AI302" s="185"/>
      <c r="AJ302" s="185"/>
      <c r="AK302" s="100"/>
      <c r="AL302" s="100"/>
      <c r="AM302" s="100"/>
      <c r="AN302" s="185"/>
      <c r="AO302" s="185"/>
      <c r="AP302" s="185"/>
    </row>
    <row r="303" ht="18.75" customHeight="1">
      <c r="A303" s="79">
        <v>300.0</v>
      </c>
      <c r="B303" s="80" t="s">
        <v>416</v>
      </c>
      <c r="C303" s="81">
        <v>13.0</v>
      </c>
      <c r="D303" s="82">
        <v>0.0016</v>
      </c>
      <c r="E303" s="83">
        <v>82.0</v>
      </c>
      <c r="F303" s="84">
        <v>513.0</v>
      </c>
      <c r="G303" s="85">
        <v>0.1598</v>
      </c>
      <c r="H303" s="86">
        <v>49.0</v>
      </c>
      <c r="I303" s="87">
        <v>92.0</v>
      </c>
      <c r="J303" s="88">
        <v>55.0</v>
      </c>
      <c r="K303" s="89">
        <v>7.7</v>
      </c>
      <c r="L303" s="90">
        <f t="shared" si="2"/>
        <v>7.658294524</v>
      </c>
      <c r="M303" s="91">
        <v>7.5</v>
      </c>
      <c r="N303" s="61">
        <f t="shared" si="3"/>
        <v>0.8909090909</v>
      </c>
      <c r="O303" s="62">
        <f t="shared" si="4"/>
        <v>0.7937190083</v>
      </c>
      <c r="Q303" s="63">
        <f t="shared" si="5"/>
        <v>38.8922314</v>
      </c>
      <c r="AF303" s="13">
        <f t="shared" si="6"/>
        <v>1</v>
      </c>
      <c r="AH303" s="185"/>
      <c r="AI303" s="185"/>
      <c r="AJ303" s="185"/>
      <c r="AK303" s="100"/>
      <c r="AL303" s="100"/>
      <c r="AM303" s="100"/>
      <c r="AN303" s="185"/>
      <c r="AO303" s="185"/>
      <c r="AP303" s="185"/>
    </row>
    <row r="304" ht="18.75" customHeight="1">
      <c r="A304" s="104">
        <v>301.0</v>
      </c>
      <c r="B304" s="105" t="s">
        <v>417</v>
      </c>
      <c r="C304" s="106">
        <v>61.0</v>
      </c>
      <c r="D304" s="107">
        <v>0.0076</v>
      </c>
      <c r="E304" s="108">
        <v>552.0</v>
      </c>
      <c r="F304" s="109">
        <v>5018.0</v>
      </c>
      <c r="G304" s="110">
        <v>0.11</v>
      </c>
      <c r="H304" s="111">
        <v>73.0</v>
      </c>
      <c r="I304" s="112">
        <v>467.0</v>
      </c>
      <c r="J304" s="113">
        <v>62.0</v>
      </c>
      <c r="K304" s="114">
        <v>8.0</v>
      </c>
      <c r="L304" s="115">
        <f t="shared" si="2"/>
        <v>7.992109553</v>
      </c>
      <c r="M304" s="116">
        <v>7.8</v>
      </c>
      <c r="N304" s="61">
        <f t="shared" si="3"/>
        <v>1.177419355</v>
      </c>
      <c r="O304" s="62">
        <f t="shared" si="4"/>
        <v>1.386316337</v>
      </c>
      <c r="Q304" s="63">
        <f t="shared" si="5"/>
        <v>101.2010926</v>
      </c>
      <c r="AF304" s="13">
        <f t="shared" si="6"/>
        <v>1</v>
      </c>
      <c r="AH304" s="185"/>
      <c r="AI304" s="185"/>
      <c r="AJ304" s="185"/>
      <c r="AK304" s="100"/>
      <c r="AL304" s="100"/>
      <c r="AM304" s="100"/>
      <c r="AN304" s="185"/>
      <c r="AO304" s="185"/>
      <c r="AP304" s="185"/>
    </row>
    <row r="305" ht="18.75" customHeight="1">
      <c r="A305" s="79">
        <v>302.0</v>
      </c>
      <c r="B305" s="80" t="s">
        <v>418</v>
      </c>
      <c r="C305" s="81">
        <v>16.0</v>
      </c>
      <c r="D305" s="82">
        <v>0.002</v>
      </c>
      <c r="E305" s="83">
        <v>117.0</v>
      </c>
      <c r="F305" s="84">
        <v>2935.0</v>
      </c>
      <c r="G305" s="85">
        <v>0.0399</v>
      </c>
      <c r="H305" s="86">
        <v>26.0</v>
      </c>
      <c r="I305" s="87">
        <v>102.0</v>
      </c>
      <c r="J305" s="88">
        <v>22.0</v>
      </c>
      <c r="K305" s="89">
        <v>6.0</v>
      </c>
      <c r="L305" s="90">
        <f t="shared" si="2"/>
        <v>6.090954707</v>
      </c>
      <c r="M305" s="91">
        <v>5.7</v>
      </c>
      <c r="N305" s="61">
        <f t="shared" si="3"/>
        <v>1.181818182</v>
      </c>
      <c r="O305" s="62">
        <f t="shared" si="4"/>
        <v>1.396694215</v>
      </c>
      <c r="Q305" s="63">
        <f t="shared" si="5"/>
        <v>36.31404959</v>
      </c>
      <c r="AF305" s="13">
        <f t="shared" si="6"/>
        <v>2</v>
      </c>
      <c r="AH305" s="185"/>
      <c r="AI305" s="185"/>
      <c r="AJ305" s="185"/>
      <c r="AK305" s="100"/>
      <c r="AL305" s="100"/>
      <c r="AM305" s="100"/>
      <c r="AN305" s="185"/>
      <c r="AO305" s="185"/>
      <c r="AP305" s="185"/>
    </row>
    <row r="306" ht="18.75" customHeight="1">
      <c r="A306" s="104">
        <v>303.0</v>
      </c>
      <c r="B306" s="105" t="s">
        <v>419</v>
      </c>
      <c r="C306" s="106">
        <v>8.0</v>
      </c>
      <c r="D306" s="107">
        <v>0.001</v>
      </c>
      <c r="E306" s="108">
        <v>25.0</v>
      </c>
      <c r="F306" s="109">
        <v>626.0</v>
      </c>
      <c r="G306" s="110">
        <v>0.0399</v>
      </c>
      <c r="H306" s="111">
        <v>34.0</v>
      </c>
      <c r="I306" s="112">
        <v>24.0</v>
      </c>
      <c r="J306" s="113">
        <v>33.0</v>
      </c>
      <c r="K306" s="114">
        <v>6.1</v>
      </c>
      <c r="L306" s="115">
        <f t="shared" si="2"/>
        <v>6.084816451</v>
      </c>
      <c r="M306" s="116">
        <v>5.8</v>
      </c>
      <c r="N306" s="61">
        <f t="shared" si="3"/>
        <v>1.03030303</v>
      </c>
      <c r="O306" s="62">
        <f t="shared" si="4"/>
        <v>1.061524334</v>
      </c>
      <c r="Q306" s="63">
        <f t="shared" si="5"/>
        <v>36.09182736</v>
      </c>
      <c r="AF306" s="13">
        <f t="shared" si="6"/>
        <v>2</v>
      </c>
      <c r="AH306" s="185"/>
      <c r="AI306" s="185"/>
      <c r="AJ306" s="185"/>
      <c r="AK306" s="100"/>
      <c r="AL306" s="100"/>
      <c r="AM306" s="100"/>
      <c r="AN306" s="185"/>
      <c r="AO306" s="185"/>
      <c r="AP306" s="185"/>
    </row>
    <row r="307" ht="18.75" customHeight="1">
      <c r="A307" s="79">
        <v>304.0</v>
      </c>
      <c r="B307" s="80" t="s">
        <v>420</v>
      </c>
      <c r="C307" s="81">
        <v>0.0</v>
      </c>
      <c r="D307" s="82">
        <v>0.0</v>
      </c>
      <c r="E307" s="83">
        <v>0.0</v>
      </c>
      <c r="F307" s="84">
        <v>0.0</v>
      </c>
      <c r="G307" s="85">
        <v>0.0</v>
      </c>
      <c r="H307" s="86">
        <v>0.0</v>
      </c>
      <c r="I307" s="87">
        <v>0.0</v>
      </c>
      <c r="J307" s="88">
        <v>0.0</v>
      </c>
      <c r="K307" s="89">
        <v>0.0</v>
      </c>
      <c r="L307" s="90" t="str">
        <f t="shared" si="2"/>
        <v>0</v>
      </c>
      <c r="M307" s="91">
        <v>0.0</v>
      </c>
      <c r="N307" s="61">
        <f t="shared" si="3"/>
        <v>0</v>
      </c>
      <c r="O307" s="62">
        <f t="shared" si="4"/>
        <v>0</v>
      </c>
      <c r="Q307" s="63">
        <f t="shared" si="5"/>
        <v>0</v>
      </c>
      <c r="AF307" s="13">
        <f t="shared" si="6"/>
        <v>4</v>
      </c>
      <c r="AH307" s="185"/>
      <c r="AI307" s="185"/>
      <c r="AJ307" s="185"/>
      <c r="AK307" s="100"/>
      <c r="AL307" s="100"/>
      <c r="AM307" s="100"/>
      <c r="AN307" s="185"/>
      <c r="AO307" s="185"/>
      <c r="AP307" s="185"/>
    </row>
    <row r="308" ht="18.75" customHeight="1">
      <c r="A308" s="104">
        <v>305.0</v>
      </c>
      <c r="B308" s="105" t="s">
        <v>421</v>
      </c>
      <c r="C308" s="106">
        <v>28.0</v>
      </c>
      <c r="D308" s="107">
        <v>0.0035</v>
      </c>
      <c r="E308" s="108">
        <v>224.0</v>
      </c>
      <c r="F308" s="109">
        <v>5620.0</v>
      </c>
      <c r="G308" s="110">
        <v>0.0399</v>
      </c>
      <c r="H308" s="111">
        <v>30.0</v>
      </c>
      <c r="I308" s="112">
        <v>270.0</v>
      </c>
      <c r="J308" s="113">
        <v>36.0</v>
      </c>
      <c r="K308" s="114">
        <v>5.5</v>
      </c>
      <c r="L308" s="115">
        <f t="shared" si="2"/>
        <v>5.535304268</v>
      </c>
      <c r="M308" s="116">
        <v>6.3</v>
      </c>
      <c r="N308" s="61">
        <f t="shared" si="3"/>
        <v>0.8333333333</v>
      </c>
      <c r="O308" s="62">
        <f t="shared" si="4"/>
        <v>0.6944444444</v>
      </c>
      <c r="Q308" s="63">
        <f t="shared" si="5"/>
        <v>20.83333333</v>
      </c>
      <c r="AF308" s="13">
        <f t="shared" si="6"/>
        <v>3</v>
      </c>
      <c r="AH308" s="185"/>
      <c r="AI308" s="185"/>
      <c r="AJ308" s="185"/>
      <c r="AK308" s="100"/>
      <c r="AL308" s="100"/>
      <c r="AM308" s="100"/>
      <c r="AN308" s="185"/>
      <c r="AO308" s="185"/>
      <c r="AP308" s="185"/>
    </row>
    <row r="309" ht="18.75" customHeight="1">
      <c r="A309" s="79">
        <v>306.0</v>
      </c>
      <c r="B309" s="80" t="s">
        <v>422</v>
      </c>
      <c r="C309" s="81">
        <v>13.0</v>
      </c>
      <c r="D309" s="82">
        <v>0.0016</v>
      </c>
      <c r="E309" s="83">
        <v>47.0</v>
      </c>
      <c r="F309" s="84">
        <v>294.0</v>
      </c>
      <c r="G309" s="85">
        <v>0.1599</v>
      </c>
      <c r="H309" s="86">
        <v>73.0</v>
      </c>
      <c r="I309" s="87">
        <v>20.0</v>
      </c>
      <c r="J309" s="88">
        <v>31.0</v>
      </c>
      <c r="K309" s="89">
        <v>10.0</v>
      </c>
      <c r="L309" s="90">
        <f t="shared" si="2"/>
        <v>10.00215391</v>
      </c>
      <c r="M309" s="91">
        <v>7.6</v>
      </c>
      <c r="N309" s="61">
        <f t="shared" si="3"/>
        <v>2.35483871</v>
      </c>
      <c r="O309" s="62">
        <f t="shared" si="4"/>
        <v>5.545265349</v>
      </c>
      <c r="Q309" s="63">
        <f t="shared" si="5"/>
        <v>404.8043704</v>
      </c>
      <c r="AF309" s="13">
        <f t="shared" si="6"/>
        <v>1</v>
      </c>
      <c r="AH309" s="185"/>
      <c r="AI309" s="185"/>
      <c r="AJ309" s="185"/>
      <c r="AK309" s="100"/>
      <c r="AL309" s="100"/>
      <c r="AM309" s="100"/>
      <c r="AN309" s="185"/>
      <c r="AO309" s="185"/>
      <c r="AP309" s="185"/>
    </row>
    <row r="310" ht="18.75" customHeight="1">
      <c r="A310" s="104">
        <v>307.0</v>
      </c>
      <c r="B310" s="105" t="s">
        <v>423</v>
      </c>
      <c r="C310" s="106">
        <v>3.0</v>
      </c>
      <c r="D310" s="107">
        <v>4.0E-4</v>
      </c>
      <c r="E310" s="108">
        <v>3.0</v>
      </c>
      <c r="F310" s="109">
        <v>78.0</v>
      </c>
      <c r="G310" s="110">
        <v>0.0385</v>
      </c>
      <c r="H310" s="111">
        <v>3.0</v>
      </c>
      <c r="I310" s="112">
        <v>7.0</v>
      </c>
      <c r="J310" s="113">
        <v>6.0</v>
      </c>
      <c r="K310" s="114">
        <v>1.8</v>
      </c>
      <c r="L310" s="115">
        <f t="shared" si="2"/>
        <v>2.193567928</v>
      </c>
      <c r="M310" s="116">
        <v>3.1</v>
      </c>
      <c r="N310" s="61">
        <f t="shared" si="3"/>
        <v>0.5</v>
      </c>
      <c r="O310" s="62">
        <f t="shared" si="4"/>
        <v>0.25</v>
      </c>
      <c r="Q310" s="63">
        <f t="shared" si="5"/>
        <v>0.75</v>
      </c>
      <c r="AF310" s="13">
        <f t="shared" si="6"/>
        <v>4</v>
      </c>
      <c r="AH310" s="185"/>
      <c r="AI310" s="185"/>
      <c r="AJ310" s="185"/>
      <c r="AK310" s="100"/>
      <c r="AL310" s="100"/>
      <c r="AM310" s="100"/>
      <c r="AN310" s="185"/>
      <c r="AO310" s="185"/>
      <c r="AP310" s="185"/>
    </row>
    <row r="311" ht="18.75" customHeight="1">
      <c r="A311" s="79">
        <v>308.0</v>
      </c>
      <c r="B311" s="80" t="s">
        <v>424</v>
      </c>
      <c r="C311" s="81">
        <v>0.0</v>
      </c>
      <c r="D311" s="82">
        <v>0.0</v>
      </c>
      <c r="E311" s="83">
        <v>0.0</v>
      </c>
      <c r="F311" s="84">
        <v>0.0</v>
      </c>
      <c r="G311" s="85">
        <v>0.0</v>
      </c>
      <c r="H311" s="86">
        <v>0.0</v>
      </c>
      <c r="I311" s="87">
        <v>0.0</v>
      </c>
      <c r="J311" s="88">
        <v>0.0</v>
      </c>
      <c r="K311" s="89">
        <v>0.0</v>
      </c>
      <c r="L311" s="90" t="str">
        <f t="shared" si="2"/>
        <v>0</v>
      </c>
      <c r="M311" s="91">
        <v>0.0</v>
      </c>
      <c r="N311" s="61">
        <f t="shared" si="3"/>
        <v>0</v>
      </c>
      <c r="O311" s="62">
        <f t="shared" si="4"/>
        <v>0</v>
      </c>
      <c r="Q311" s="63">
        <f t="shared" si="5"/>
        <v>0</v>
      </c>
      <c r="AF311" s="13">
        <f t="shared" si="6"/>
        <v>4</v>
      </c>
      <c r="AH311" s="185"/>
      <c r="AI311" s="185"/>
      <c r="AJ311" s="185"/>
      <c r="AK311" s="100"/>
      <c r="AL311" s="100"/>
      <c r="AM311" s="100"/>
      <c r="AN311" s="185"/>
      <c r="AO311" s="185"/>
      <c r="AP311" s="185"/>
    </row>
    <row r="312" ht="18.75" customHeight="1">
      <c r="A312" s="104">
        <v>309.0</v>
      </c>
      <c r="B312" s="105" t="s">
        <v>425</v>
      </c>
      <c r="C312" s="106">
        <v>0.0</v>
      </c>
      <c r="D312" s="107">
        <v>0.0</v>
      </c>
      <c r="E312" s="108">
        <v>0.0</v>
      </c>
      <c r="F312" s="109">
        <v>0.0</v>
      </c>
      <c r="G312" s="110">
        <v>0.0</v>
      </c>
      <c r="H312" s="111">
        <v>0.0</v>
      </c>
      <c r="I312" s="112">
        <v>0.0</v>
      </c>
      <c r="J312" s="113">
        <v>0.0</v>
      </c>
      <c r="K312" s="114">
        <v>0.0</v>
      </c>
      <c r="L312" s="115" t="str">
        <f t="shared" si="2"/>
        <v>0</v>
      </c>
      <c r="M312" s="116">
        <v>0.0</v>
      </c>
      <c r="N312" s="61">
        <f t="shared" si="3"/>
        <v>0</v>
      </c>
      <c r="O312" s="62">
        <f t="shared" si="4"/>
        <v>0</v>
      </c>
      <c r="Q312" s="63">
        <f t="shared" si="5"/>
        <v>0</v>
      </c>
      <c r="AF312" s="13">
        <f t="shared" si="6"/>
        <v>4</v>
      </c>
      <c r="AH312" s="185"/>
      <c r="AI312" s="185"/>
      <c r="AJ312" s="185"/>
      <c r="AK312" s="100"/>
      <c r="AL312" s="100"/>
      <c r="AM312" s="100"/>
      <c r="AN312" s="185"/>
      <c r="AO312" s="185"/>
      <c r="AP312" s="185"/>
    </row>
    <row r="313" ht="18.75" customHeight="1">
      <c r="A313" s="79">
        <v>310.0</v>
      </c>
      <c r="B313" s="80" t="s">
        <v>426</v>
      </c>
      <c r="C313" s="81">
        <v>10.0</v>
      </c>
      <c r="D313" s="82">
        <v>0.0012</v>
      </c>
      <c r="E313" s="83">
        <v>117.0</v>
      </c>
      <c r="F313" s="84">
        <v>1965.0</v>
      </c>
      <c r="G313" s="85">
        <v>0.0595</v>
      </c>
      <c r="H313" s="86">
        <v>43.0</v>
      </c>
      <c r="I313" s="87">
        <v>139.0</v>
      </c>
      <c r="J313" s="88">
        <v>51.0</v>
      </c>
      <c r="K313" s="89">
        <v>6.2</v>
      </c>
      <c r="L313" s="90">
        <f t="shared" si="2"/>
        <v>6.163699082</v>
      </c>
      <c r="M313" s="91">
        <v>6.9</v>
      </c>
      <c r="N313" s="61">
        <f t="shared" si="3"/>
        <v>0.8431372549</v>
      </c>
      <c r="O313" s="62">
        <f t="shared" si="4"/>
        <v>0.7108804306</v>
      </c>
      <c r="Q313" s="63">
        <f t="shared" si="5"/>
        <v>30.56785852</v>
      </c>
      <c r="AF313" s="13">
        <f t="shared" si="6"/>
        <v>2</v>
      </c>
      <c r="AH313" s="185"/>
      <c r="AI313" s="185"/>
      <c r="AJ313" s="185"/>
      <c r="AK313" s="100"/>
      <c r="AL313" s="100"/>
      <c r="AM313" s="100"/>
      <c r="AN313" s="185"/>
      <c r="AO313" s="185"/>
      <c r="AP313" s="185"/>
    </row>
    <row r="314" ht="18.75" customHeight="1">
      <c r="A314" s="104">
        <v>311.0</v>
      </c>
      <c r="B314" s="105" t="s">
        <v>427</v>
      </c>
      <c r="C314" s="106">
        <v>19.0</v>
      </c>
      <c r="D314" s="107">
        <v>0.0024</v>
      </c>
      <c r="E314" s="108">
        <v>75.0</v>
      </c>
      <c r="F314" s="109">
        <v>1898.0</v>
      </c>
      <c r="G314" s="110">
        <v>0.0395</v>
      </c>
      <c r="H314" s="111">
        <v>37.0</v>
      </c>
      <c r="I314" s="112">
        <v>65.0</v>
      </c>
      <c r="J314" s="113">
        <v>32.0</v>
      </c>
      <c r="K314" s="114">
        <v>6.4</v>
      </c>
      <c r="L314" s="115">
        <f t="shared" si="2"/>
        <v>6.395031932</v>
      </c>
      <c r="M314" s="116">
        <v>6.2</v>
      </c>
      <c r="N314" s="61">
        <f t="shared" si="3"/>
        <v>1.15625</v>
      </c>
      <c r="O314" s="62">
        <f t="shared" si="4"/>
        <v>1.336914063</v>
      </c>
      <c r="Q314" s="63">
        <f t="shared" si="5"/>
        <v>49.46582031</v>
      </c>
      <c r="AF314" s="13">
        <f t="shared" si="6"/>
        <v>2</v>
      </c>
      <c r="AH314" s="185"/>
      <c r="AI314" s="185"/>
      <c r="AJ314" s="185"/>
      <c r="AK314" s="100"/>
      <c r="AL314" s="100"/>
      <c r="AM314" s="100"/>
      <c r="AN314" s="185"/>
      <c r="AO314" s="185"/>
      <c r="AP314" s="185"/>
    </row>
    <row r="315" ht="18.75" customHeight="1">
      <c r="A315" s="79">
        <v>312.0</v>
      </c>
      <c r="B315" s="80" t="s">
        <v>428</v>
      </c>
      <c r="C315" s="81">
        <v>0.0</v>
      </c>
      <c r="D315" s="82">
        <v>0.0</v>
      </c>
      <c r="E315" s="83">
        <v>0.0</v>
      </c>
      <c r="F315" s="84">
        <v>0.0</v>
      </c>
      <c r="G315" s="85">
        <v>0.0</v>
      </c>
      <c r="H315" s="86">
        <v>0.0</v>
      </c>
      <c r="I315" s="87">
        <v>0.0</v>
      </c>
      <c r="J315" s="88">
        <v>0.0</v>
      </c>
      <c r="K315" s="89">
        <v>0.0</v>
      </c>
      <c r="L315" s="90" t="str">
        <f t="shared" si="2"/>
        <v>0</v>
      </c>
      <c r="M315" s="91">
        <v>0.0</v>
      </c>
      <c r="N315" s="61">
        <f t="shared" si="3"/>
        <v>0</v>
      </c>
      <c r="O315" s="62">
        <f t="shared" si="4"/>
        <v>0</v>
      </c>
      <c r="Q315" s="63">
        <f t="shared" si="5"/>
        <v>0</v>
      </c>
      <c r="AF315" s="13">
        <f t="shared" si="6"/>
        <v>4</v>
      </c>
      <c r="AH315" s="185"/>
      <c r="AI315" s="185"/>
      <c r="AJ315" s="185"/>
      <c r="AK315" s="100"/>
      <c r="AL315" s="100"/>
      <c r="AM315" s="100"/>
      <c r="AN315" s="185"/>
      <c r="AO315" s="185"/>
      <c r="AP315" s="185"/>
    </row>
    <row r="316" ht="18.75" customHeight="1">
      <c r="A316" s="104">
        <v>313.0</v>
      </c>
      <c r="B316" s="105" t="s">
        <v>429</v>
      </c>
      <c r="C316" s="106">
        <v>1.0</v>
      </c>
      <c r="D316" s="107">
        <v>1.0E-4</v>
      </c>
      <c r="E316" s="108">
        <v>17.0</v>
      </c>
      <c r="F316" s="109">
        <v>137.0</v>
      </c>
      <c r="G316" s="110">
        <v>0.1241</v>
      </c>
      <c r="H316" s="111">
        <v>59.0</v>
      </c>
      <c r="I316" s="112">
        <v>7.0</v>
      </c>
      <c r="J316" s="113">
        <v>24.0</v>
      </c>
      <c r="K316" s="114">
        <v>9.4</v>
      </c>
      <c r="L316" s="115">
        <f t="shared" si="2"/>
        <v>9.427754671</v>
      </c>
      <c r="M316" s="116">
        <v>7.4</v>
      </c>
      <c r="N316" s="61">
        <f t="shared" si="3"/>
        <v>2.458333333</v>
      </c>
      <c r="O316" s="62">
        <f t="shared" si="4"/>
        <v>6.043402778</v>
      </c>
      <c r="Q316" s="63">
        <f t="shared" si="5"/>
        <v>356.5607639</v>
      </c>
      <c r="AF316" s="13">
        <f t="shared" si="6"/>
        <v>1</v>
      </c>
      <c r="AH316" s="185"/>
      <c r="AI316" s="185"/>
      <c r="AJ316" s="185"/>
      <c r="AK316" s="100"/>
      <c r="AL316" s="100"/>
      <c r="AM316" s="100"/>
      <c r="AN316" s="185"/>
      <c r="AO316" s="185"/>
      <c r="AP316" s="185"/>
    </row>
    <row r="317" ht="18.75" customHeight="1">
      <c r="A317" s="79">
        <v>314.0</v>
      </c>
      <c r="B317" s="80" t="s">
        <v>430</v>
      </c>
      <c r="C317" s="81">
        <v>8.0</v>
      </c>
      <c r="D317" s="82">
        <v>0.001</v>
      </c>
      <c r="E317" s="83">
        <v>40.0</v>
      </c>
      <c r="F317" s="84">
        <v>583.0</v>
      </c>
      <c r="G317" s="85">
        <v>0.0686</v>
      </c>
      <c r="H317" s="86">
        <v>92.0</v>
      </c>
      <c r="I317" s="87">
        <v>30.0</v>
      </c>
      <c r="J317" s="88">
        <v>69.0</v>
      </c>
      <c r="K317" s="89">
        <v>7.9</v>
      </c>
      <c r="L317" s="90">
        <f t="shared" si="2"/>
        <v>7.954652722</v>
      </c>
      <c r="M317" s="91">
        <v>7.8</v>
      </c>
      <c r="N317" s="61">
        <f t="shared" si="3"/>
        <v>1.333333333</v>
      </c>
      <c r="O317" s="62">
        <f t="shared" si="4"/>
        <v>1.777777778</v>
      </c>
      <c r="Q317" s="63">
        <f t="shared" si="5"/>
        <v>163.5555556</v>
      </c>
      <c r="AF317" s="13">
        <f t="shared" si="6"/>
        <v>1</v>
      </c>
      <c r="AH317" s="185"/>
      <c r="AI317" s="185"/>
      <c r="AJ317" s="185"/>
      <c r="AK317" s="100"/>
      <c r="AL317" s="100"/>
      <c r="AM317" s="100"/>
      <c r="AN317" s="185"/>
      <c r="AO317" s="185"/>
      <c r="AP317" s="185"/>
    </row>
    <row r="318" ht="18.75" customHeight="1">
      <c r="A318" s="104">
        <v>315.0</v>
      </c>
      <c r="B318" s="105" t="s">
        <v>431</v>
      </c>
      <c r="C318" s="106">
        <v>1.0</v>
      </c>
      <c r="D318" s="107">
        <v>1.0E-4</v>
      </c>
      <c r="E318" s="108">
        <v>10.0</v>
      </c>
      <c r="F318" s="109">
        <v>366.0</v>
      </c>
      <c r="G318" s="110">
        <v>0.0273</v>
      </c>
      <c r="H318" s="111">
        <v>15.0</v>
      </c>
      <c r="I318" s="112">
        <v>25.0</v>
      </c>
      <c r="J318" s="113">
        <v>38.0</v>
      </c>
      <c r="K318" s="114">
        <v>3.2</v>
      </c>
      <c r="L318" s="115">
        <f t="shared" si="2"/>
        <v>3.190228284</v>
      </c>
      <c r="M318" s="116">
        <v>5.1</v>
      </c>
      <c r="N318" s="61">
        <f t="shared" si="3"/>
        <v>0.3947368421</v>
      </c>
      <c r="O318" s="62">
        <f t="shared" si="4"/>
        <v>0.1558171745</v>
      </c>
      <c r="Q318" s="63">
        <f t="shared" si="5"/>
        <v>2.337257618</v>
      </c>
      <c r="AF318" s="13">
        <f t="shared" si="6"/>
        <v>4</v>
      </c>
      <c r="AH318" s="185"/>
      <c r="AI318" s="185"/>
      <c r="AJ318" s="185"/>
      <c r="AK318" s="100"/>
      <c r="AL318" s="100"/>
      <c r="AM318" s="100"/>
      <c r="AN318" s="185"/>
      <c r="AO318" s="185"/>
      <c r="AP318" s="185"/>
    </row>
    <row r="319" ht="18.75" customHeight="1">
      <c r="A319" s="79">
        <v>316.0</v>
      </c>
      <c r="B319" s="80" t="s">
        <v>432</v>
      </c>
      <c r="C319" s="81">
        <v>0.0</v>
      </c>
      <c r="D319" s="82">
        <v>0.0</v>
      </c>
      <c r="E319" s="83">
        <v>7.0</v>
      </c>
      <c r="F319" s="84">
        <v>244.0</v>
      </c>
      <c r="G319" s="85">
        <v>0.0287</v>
      </c>
      <c r="H319" s="86">
        <v>30.0</v>
      </c>
      <c r="I319" s="87">
        <v>13.0</v>
      </c>
      <c r="J319" s="88">
        <v>56.0</v>
      </c>
      <c r="K319" s="89">
        <v>4.5</v>
      </c>
      <c r="L319" s="90">
        <f t="shared" si="2"/>
        <v>4.511638764</v>
      </c>
      <c r="M319" s="91">
        <v>7.7</v>
      </c>
      <c r="N319" s="61">
        <f t="shared" si="3"/>
        <v>0.5357142857</v>
      </c>
      <c r="O319" s="62">
        <f t="shared" si="4"/>
        <v>0.2869897959</v>
      </c>
      <c r="Q319" s="63">
        <f t="shared" si="5"/>
        <v>8.609693878</v>
      </c>
      <c r="AF319" s="13">
        <f t="shared" si="6"/>
        <v>3</v>
      </c>
      <c r="AH319" s="185"/>
      <c r="AI319" s="185"/>
      <c r="AJ319" s="185"/>
      <c r="AK319" s="100"/>
      <c r="AL319" s="100"/>
      <c r="AM319" s="100"/>
      <c r="AN319" s="185"/>
      <c r="AO319" s="185"/>
      <c r="AP319" s="185"/>
    </row>
    <row r="320" ht="18.75" customHeight="1">
      <c r="A320" s="104">
        <v>317.0</v>
      </c>
      <c r="B320" s="105" t="s">
        <v>433</v>
      </c>
      <c r="C320" s="106">
        <v>10.0</v>
      </c>
      <c r="D320" s="107">
        <v>0.0012</v>
      </c>
      <c r="E320" s="108">
        <v>52.0</v>
      </c>
      <c r="F320" s="109">
        <v>347.0</v>
      </c>
      <c r="G320" s="110">
        <v>0.1499</v>
      </c>
      <c r="H320" s="111">
        <v>71.0</v>
      </c>
      <c r="I320" s="112">
        <v>48.0</v>
      </c>
      <c r="J320" s="113">
        <v>66.0</v>
      </c>
      <c r="K320" s="114">
        <v>8.3</v>
      </c>
      <c r="L320" s="115">
        <f t="shared" si="2"/>
        <v>8.282480147</v>
      </c>
      <c r="M320" s="116">
        <v>8.9</v>
      </c>
      <c r="N320" s="61">
        <f t="shared" si="3"/>
        <v>1.075757576</v>
      </c>
      <c r="O320" s="62">
        <f t="shared" si="4"/>
        <v>1.157254362</v>
      </c>
      <c r="Q320" s="63">
        <f t="shared" si="5"/>
        <v>82.16505969</v>
      </c>
      <c r="AF320" s="13">
        <f t="shared" si="6"/>
        <v>1</v>
      </c>
      <c r="AH320" s="185"/>
      <c r="AI320" s="185"/>
      <c r="AJ320" s="185"/>
      <c r="AK320" s="100"/>
      <c r="AL320" s="100"/>
      <c r="AM320" s="100"/>
      <c r="AN320" s="185"/>
      <c r="AO320" s="185"/>
      <c r="AP320" s="185"/>
    </row>
    <row r="321" ht="18.75" customHeight="1">
      <c r="A321" s="79">
        <v>318.0</v>
      </c>
      <c r="B321" s="80" t="s">
        <v>434</v>
      </c>
      <c r="C321" s="81">
        <v>0.0</v>
      </c>
      <c r="D321" s="82">
        <v>0.0</v>
      </c>
      <c r="E321" s="83">
        <v>0.0</v>
      </c>
      <c r="F321" s="84">
        <v>0.0</v>
      </c>
      <c r="G321" s="85">
        <v>0.0</v>
      </c>
      <c r="H321" s="86">
        <v>0.0</v>
      </c>
      <c r="I321" s="87">
        <v>0.0</v>
      </c>
      <c r="J321" s="88">
        <v>0.0</v>
      </c>
      <c r="K321" s="89">
        <v>0.0</v>
      </c>
      <c r="L321" s="90" t="str">
        <f t="shared" si="2"/>
        <v>0</v>
      </c>
      <c r="M321" s="91">
        <v>0.0</v>
      </c>
      <c r="N321" s="61">
        <f t="shared" si="3"/>
        <v>0</v>
      </c>
      <c r="O321" s="62">
        <f t="shared" si="4"/>
        <v>0</v>
      </c>
      <c r="Q321" s="63">
        <f t="shared" si="5"/>
        <v>0</v>
      </c>
      <c r="AF321" s="13">
        <f t="shared" si="6"/>
        <v>4</v>
      </c>
      <c r="AH321" s="185"/>
      <c r="AI321" s="185"/>
      <c r="AJ321" s="185"/>
      <c r="AK321" s="100"/>
      <c r="AL321" s="100"/>
      <c r="AM321" s="100"/>
      <c r="AN321" s="185"/>
      <c r="AO321" s="185"/>
      <c r="AP321" s="185"/>
    </row>
    <row r="322" ht="18.75" customHeight="1">
      <c r="A322" s="104">
        <v>319.0</v>
      </c>
      <c r="B322" s="105" t="s">
        <v>435</v>
      </c>
      <c r="C322" s="106">
        <v>3.0</v>
      </c>
      <c r="D322" s="107">
        <v>4.0E-4</v>
      </c>
      <c r="E322" s="108">
        <v>13.0</v>
      </c>
      <c r="F322" s="109">
        <v>325.0</v>
      </c>
      <c r="G322" s="110">
        <v>0.04</v>
      </c>
      <c r="H322" s="111">
        <v>23.0</v>
      </c>
      <c r="I322" s="112">
        <v>17.0</v>
      </c>
      <c r="J322" s="113">
        <v>30.0</v>
      </c>
      <c r="K322" s="114">
        <v>5.1</v>
      </c>
      <c r="L322" s="115">
        <f t="shared" si="2"/>
        <v>5.104087884</v>
      </c>
      <c r="M322" s="116">
        <v>5.7</v>
      </c>
      <c r="N322" s="61">
        <f t="shared" si="3"/>
        <v>0.7666666667</v>
      </c>
      <c r="O322" s="62">
        <f t="shared" si="4"/>
        <v>0.5877777778</v>
      </c>
      <c r="Q322" s="63">
        <f t="shared" si="5"/>
        <v>13.51888889</v>
      </c>
      <c r="AF322" s="13">
        <f t="shared" si="6"/>
        <v>3</v>
      </c>
      <c r="AH322" s="185"/>
      <c r="AI322" s="185"/>
      <c r="AJ322" s="185"/>
      <c r="AK322" s="100"/>
      <c r="AL322" s="100"/>
      <c r="AM322" s="100"/>
      <c r="AN322" s="185"/>
      <c r="AO322" s="185"/>
      <c r="AP322" s="185"/>
    </row>
    <row r="323" ht="18.75" customHeight="1">
      <c r="A323" s="79">
        <v>320.0</v>
      </c>
      <c r="B323" s="80" t="s">
        <v>436</v>
      </c>
      <c r="C323" s="81">
        <v>0.0</v>
      </c>
      <c r="D323" s="82">
        <v>0.0</v>
      </c>
      <c r="E323" s="83">
        <v>0.0</v>
      </c>
      <c r="F323" s="84">
        <v>0.0</v>
      </c>
      <c r="G323" s="85">
        <v>0.0</v>
      </c>
      <c r="H323" s="86">
        <v>0.0</v>
      </c>
      <c r="I323" s="87">
        <v>0.0</v>
      </c>
      <c r="J323" s="88">
        <v>0.0</v>
      </c>
      <c r="K323" s="89">
        <v>0.0</v>
      </c>
      <c r="L323" s="90" t="str">
        <f t="shared" si="2"/>
        <v>0</v>
      </c>
      <c r="M323" s="91">
        <v>0.0</v>
      </c>
      <c r="N323" s="61">
        <f t="shared" si="3"/>
        <v>0</v>
      </c>
      <c r="O323" s="62">
        <f t="shared" si="4"/>
        <v>0</v>
      </c>
      <c r="Q323" s="63">
        <f t="shared" si="5"/>
        <v>0</v>
      </c>
      <c r="AF323" s="13">
        <f t="shared" si="6"/>
        <v>4</v>
      </c>
      <c r="AH323" s="185"/>
      <c r="AI323" s="185"/>
      <c r="AJ323" s="185"/>
      <c r="AK323" s="100"/>
      <c r="AL323" s="100"/>
      <c r="AM323" s="100"/>
      <c r="AN323" s="185"/>
      <c r="AO323" s="185"/>
      <c r="AP323" s="185"/>
    </row>
    <row r="324" ht="18.75" customHeight="1">
      <c r="A324" s="104">
        <v>321.0</v>
      </c>
      <c r="B324" s="105" t="s">
        <v>437</v>
      </c>
      <c r="C324" s="106">
        <v>17.0</v>
      </c>
      <c r="D324" s="107">
        <v>0.0021</v>
      </c>
      <c r="E324" s="108">
        <v>232.0</v>
      </c>
      <c r="F324" s="109">
        <v>1787.0</v>
      </c>
      <c r="G324" s="110">
        <v>0.1298</v>
      </c>
      <c r="H324" s="111">
        <v>56.0</v>
      </c>
      <c r="I324" s="112">
        <v>305.0</v>
      </c>
      <c r="J324" s="113">
        <v>74.0</v>
      </c>
      <c r="K324" s="114">
        <v>7.1</v>
      </c>
      <c r="L324" s="115">
        <f t="shared" si="2"/>
        <v>7.090424886</v>
      </c>
      <c r="M324" s="116">
        <v>7.9</v>
      </c>
      <c r="N324" s="61">
        <f t="shared" si="3"/>
        <v>0.7567567568</v>
      </c>
      <c r="O324" s="62">
        <f t="shared" si="4"/>
        <v>0.5726807889</v>
      </c>
      <c r="Q324" s="63">
        <f t="shared" si="5"/>
        <v>32.07012418</v>
      </c>
      <c r="AF324" s="13">
        <f t="shared" si="6"/>
        <v>2</v>
      </c>
      <c r="AH324" s="185"/>
      <c r="AI324" s="185"/>
      <c r="AJ324" s="185"/>
      <c r="AK324" s="100"/>
      <c r="AL324" s="100"/>
      <c r="AM324" s="100"/>
      <c r="AN324" s="185"/>
      <c r="AO324" s="185"/>
      <c r="AP324" s="185"/>
    </row>
    <row r="325" ht="18.75" customHeight="1">
      <c r="A325" s="79">
        <v>322.0</v>
      </c>
      <c r="B325" s="80" t="s">
        <v>438</v>
      </c>
      <c r="C325" s="81">
        <v>8.0</v>
      </c>
      <c r="D325" s="82">
        <v>0.001</v>
      </c>
      <c r="E325" s="83">
        <v>31.0</v>
      </c>
      <c r="F325" s="84">
        <v>635.0</v>
      </c>
      <c r="G325" s="85">
        <v>0.0488</v>
      </c>
      <c r="H325" s="86">
        <v>24.0</v>
      </c>
      <c r="I325" s="87">
        <v>23.0</v>
      </c>
      <c r="J325" s="88">
        <v>18.0</v>
      </c>
      <c r="K325" s="89">
        <v>6.4</v>
      </c>
      <c r="L325" s="90">
        <f t="shared" si="2"/>
        <v>6.363417975</v>
      </c>
      <c r="M325" s="91">
        <v>5.4</v>
      </c>
      <c r="N325" s="61">
        <f t="shared" si="3"/>
        <v>1.333333333</v>
      </c>
      <c r="O325" s="62">
        <f t="shared" si="4"/>
        <v>1.777777778</v>
      </c>
      <c r="Q325" s="63">
        <f t="shared" si="5"/>
        <v>42.66666667</v>
      </c>
      <c r="AF325" s="13">
        <f t="shared" si="6"/>
        <v>2</v>
      </c>
      <c r="AH325" s="185"/>
      <c r="AI325" s="185"/>
      <c r="AJ325" s="185"/>
      <c r="AK325" s="100"/>
      <c r="AL325" s="100"/>
      <c r="AM325" s="100"/>
      <c r="AN325" s="185"/>
      <c r="AO325" s="185"/>
      <c r="AP325" s="185"/>
    </row>
    <row r="326" ht="18.75" customHeight="1">
      <c r="A326" s="104">
        <v>323.0</v>
      </c>
      <c r="B326" s="105" t="s">
        <v>439</v>
      </c>
      <c r="C326" s="106">
        <v>1.0</v>
      </c>
      <c r="D326" s="107">
        <v>1.0E-4</v>
      </c>
      <c r="E326" s="108">
        <v>8.0</v>
      </c>
      <c r="F326" s="109">
        <v>214.0</v>
      </c>
      <c r="G326" s="110">
        <v>0.0374</v>
      </c>
      <c r="H326" s="111">
        <v>4.0</v>
      </c>
      <c r="I326" s="112">
        <v>10.0</v>
      </c>
      <c r="J326" s="113">
        <v>5.0</v>
      </c>
      <c r="K326" s="114">
        <v>3.4</v>
      </c>
      <c r="L326" s="115">
        <f t="shared" si="2"/>
        <v>3.407507258</v>
      </c>
      <c r="M326" s="116">
        <v>2.8</v>
      </c>
      <c r="N326" s="61">
        <f t="shared" si="3"/>
        <v>0.8</v>
      </c>
      <c r="O326" s="62">
        <f t="shared" si="4"/>
        <v>0.64</v>
      </c>
      <c r="Q326" s="63">
        <f t="shared" si="5"/>
        <v>2.56</v>
      </c>
      <c r="AF326" s="13">
        <f t="shared" si="6"/>
        <v>4</v>
      </c>
      <c r="AH326" s="185"/>
      <c r="AI326" s="185"/>
      <c r="AJ326" s="185"/>
      <c r="AK326" s="100"/>
      <c r="AL326" s="100"/>
      <c r="AM326" s="100"/>
      <c r="AN326" s="185"/>
      <c r="AO326" s="185"/>
      <c r="AP326" s="185"/>
    </row>
    <row r="327" ht="18.75" customHeight="1">
      <c r="A327" s="79">
        <v>324.0</v>
      </c>
      <c r="B327" s="80" t="s">
        <v>440</v>
      </c>
      <c r="C327" s="81">
        <v>4.0</v>
      </c>
      <c r="D327" s="82">
        <v>5.0E-4</v>
      </c>
      <c r="E327" s="83">
        <v>40.0</v>
      </c>
      <c r="F327" s="84">
        <v>252.0</v>
      </c>
      <c r="G327" s="85">
        <v>0.1587</v>
      </c>
      <c r="H327" s="86">
        <v>184.0</v>
      </c>
      <c r="I327" s="87">
        <v>31.0</v>
      </c>
      <c r="J327" s="88">
        <v>143.0</v>
      </c>
      <c r="K327" s="89">
        <v>9.7</v>
      </c>
      <c r="L327" s="90">
        <f t="shared" si="2"/>
        <v>9.702868012</v>
      </c>
      <c r="M327" s="91">
        <v>10.1</v>
      </c>
      <c r="N327" s="61">
        <f t="shared" si="3"/>
        <v>1.286713287</v>
      </c>
      <c r="O327" s="62">
        <f t="shared" si="4"/>
        <v>1.655631082</v>
      </c>
      <c r="Q327" s="63">
        <f t="shared" si="5"/>
        <v>304.6361191</v>
      </c>
      <c r="AF327" s="13">
        <f t="shared" si="6"/>
        <v>1</v>
      </c>
      <c r="AH327" s="185"/>
      <c r="AI327" s="185"/>
      <c r="AJ327" s="185"/>
      <c r="AK327" s="100"/>
      <c r="AL327" s="100"/>
      <c r="AM327" s="100"/>
      <c r="AN327" s="185"/>
      <c r="AO327" s="185"/>
      <c r="AP327" s="185"/>
    </row>
    <row r="328" ht="18.75" customHeight="1">
      <c r="A328" s="192"/>
      <c r="B328" s="192"/>
      <c r="C328" s="193"/>
      <c r="D328" s="193"/>
      <c r="E328" s="194"/>
      <c r="F328" s="195"/>
      <c r="G328" s="196"/>
      <c r="H328" s="197"/>
      <c r="I328" s="198"/>
      <c r="J328" s="199"/>
      <c r="K328" s="200"/>
      <c r="L328" s="200" t="str">
        <f t="shared" si="2"/>
        <v/>
      </c>
      <c r="M328" s="201"/>
      <c r="N328" s="61" t="str">
        <f t="shared" si="3"/>
        <v/>
      </c>
      <c r="O328" s="62" t="str">
        <f t="shared" si="4"/>
        <v/>
      </c>
      <c r="Q328" s="63" t="str">
        <f t="shared" si="5"/>
        <v/>
      </c>
      <c r="AF328" s="13">
        <f t="shared" si="6"/>
        <v>1</v>
      </c>
      <c r="AH328" s="185"/>
      <c r="AI328" s="185"/>
      <c r="AJ328" s="185"/>
      <c r="AK328" s="100"/>
      <c r="AL328" s="100"/>
      <c r="AM328" s="100"/>
      <c r="AN328" s="185"/>
      <c r="AO328" s="185"/>
      <c r="AP328" s="185"/>
    </row>
    <row r="329" ht="18.75" customHeight="1">
      <c r="K329" s="200"/>
      <c r="L329" s="200" t="str">
        <f t="shared" si="2"/>
        <v/>
      </c>
      <c r="M329" s="201"/>
      <c r="N329" s="61" t="str">
        <f t="shared" si="3"/>
        <v/>
      </c>
      <c r="O329" s="62" t="str">
        <f t="shared" si="4"/>
        <v/>
      </c>
      <c r="Q329" s="63" t="str">
        <f t="shared" si="5"/>
        <v/>
      </c>
      <c r="AC329" s="13"/>
      <c r="AH329" s="185"/>
      <c r="AI329" s="185"/>
      <c r="AJ329" s="185"/>
      <c r="AK329" s="100"/>
      <c r="AL329" s="100"/>
      <c r="AM329" s="100"/>
      <c r="AN329" s="185"/>
      <c r="AO329" s="185"/>
      <c r="AP329" s="185"/>
    </row>
    <row r="330" ht="18.75" customHeight="1">
      <c r="K330" s="200"/>
      <c r="L330" s="200" t="str">
        <f t="shared" si="2"/>
        <v/>
      </c>
      <c r="M330" s="201"/>
      <c r="N330" s="61" t="str">
        <f t="shared" si="3"/>
        <v/>
      </c>
      <c r="O330" s="62" t="str">
        <f t="shared" si="4"/>
        <v/>
      </c>
      <c r="Q330" s="63" t="str">
        <f t="shared" si="5"/>
        <v/>
      </c>
      <c r="AC330" s="13"/>
      <c r="AH330" s="185"/>
      <c r="AI330" s="185"/>
      <c r="AJ330" s="185"/>
      <c r="AK330" s="100"/>
      <c r="AL330" s="100"/>
      <c r="AM330" s="100"/>
      <c r="AN330" s="185"/>
      <c r="AO330" s="185"/>
      <c r="AP330" s="185"/>
    </row>
    <row r="331" ht="18.75" customHeight="1">
      <c r="K331" s="200"/>
      <c r="L331" s="200" t="str">
        <f t="shared" si="2"/>
        <v/>
      </c>
      <c r="M331" s="201"/>
      <c r="N331" s="61" t="str">
        <f t="shared" si="3"/>
        <v/>
      </c>
      <c r="O331" s="62" t="str">
        <f t="shared" si="4"/>
        <v/>
      </c>
      <c r="Q331" s="63" t="str">
        <f t="shared" si="5"/>
        <v/>
      </c>
      <c r="AC331" s="13"/>
      <c r="AH331" s="185"/>
      <c r="AI331" s="185"/>
      <c r="AJ331" s="185"/>
      <c r="AK331" s="100"/>
      <c r="AL331" s="100"/>
      <c r="AM331" s="100"/>
      <c r="AN331" s="185"/>
      <c r="AO331" s="185"/>
      <c r="AP331" s="185"/>
    </row>
    <row r="332" ht="18.75" customHeight="1">
      <c r="K332" s="200"/>
      <c r="L332" s="200" t="str">
        <f t="shared" si="2"/>
        <v/>
      </c>
      <c r="M332" s="201"/>
      <c r="N332" s="61" t="str">
        <f t="shared" si="3"/>
        <v/>
      </c>
      <c r="O332" s="62" t="str">
        <f t="shared" si="4"/>
        <v/>
      </c>
      <c r="Q332" s="63" t="str">
        <f t="shared" si="5"/>
        <v/>
      </c>
      <c r="AC332" s="13"/>
      <c r="AH332" s="185"/>
      <c r="AI332" s="185"/>
      <c r="AJ332" s="185"/>
      <c r="AK332" s="100"/>
      <c r="AL332" s="100"/>
      <c r="AM332" s="100"/>
      <c r="AN332" s="185"/>
      <c r="AO332" s="185"/>
      <c r="AP332" s="185"/>
    </row>
    <row r="333" ht="18.75" customHeight="1">
      <c r="K333" s="200"/>
      <c r="L333" s="200" t="str">
        <f t="shared" si="2"/>
        <v/>
      </c>
      <c r="M333" s="201"/>
      <c r="N333" s="61" t="str">
        <f t="shared" si="3"/>
        <v/>
      </c>
      <c r="O333" s="62" t="str">
        <f t="shared" si="4"/>
        <v/>
      </c>
      <c r="Q333" s="63" t="str">
        <f t="shared" si="5"/>
        <v/>
      </c>
      <c r="AC333" s="13"/>
      <c r="AH333" s="185"/>
      <c r="AI333" s="185"/>
      <c r="AJ333" s="185"/>
      <c r="AK333" s="100"/>
      <c r="AL333" s="100"/>
      <c r="AM333" s="100"/>
      <c r="AN333" s="185"/>
      <c r="AO333" s="185"/>
      <c r="AP333" s="185"/>
    </row>
    <row r="334" ht="18.75" customHeight="1">
      <c r="K334" s="200"/>
      <c r="L334" s="200" t="str">
        <f t="shared" si="2"/>
        <v/>
      </c>
      <c r="M334" s="201"/>
      <c r="N334" s="61" t="str">
        <f t="shared" si="3"/>
        <v/>
      </c>
      <c r="O334" s="62" t="str">
        <f t="shared" si="4"/>
        <v/>
      </c>
      <c r="Q334" s="63" t="str">
        <f t="shared" si="5"/>
        <v/>
      </c>
      <c r="AC334" s="13"/>
      <c r="AH334" s="185"/>
      <c r="AI334" s="185"/>
      <c r="AJ334" s="185"/>
      <c r="AK334" s="100"/>
      <c r="AL334" s="100"/>
      <c r="AM334" s="100"/>
      <c r="AN334" s="185"/>
      <c r="AO334" s="185"/>
      <c r="AP334" s="185"/>
    </row>
    <row r="335" ht="18.75" customHeight="1">
      <c r="K335" s="200"/>
      <c r="L335" s="200" t="str">
        <f t="shared" si="2"/>
        <v/>
      </c>
      <c r="M335" s="201"/>
      <c r="N335" s="61" t="str">
        <f t="shared" si="3"/>
        <v/>
      </c>
      <c r="O335" s="62" t="str">
        <f t="shared" si="4"/>
        <v/>
      </c>
      <c r="Q335" s="63" t="str">
        <f t="shared" si="5"/>
        <v/>
      </c>
      <c r="AC335" s="13"/>
      <c r="AH335" s="185"/>
      <c r="AI335" s="185"/>
      <c r="AJ335" s="185"/>
      <c r="AK335" s="100"/>
      <c r="AL335" s="100"/>
      <c r="AM335" s="100"/>
      <c r="AN335" s="185"/>
      <c r="AO335" s="185"/>
      <c r="AP335" s="185"/>
    </row>
    <row r="336" ht="18.75" customHeight="1">
      <c r="K336" s="200"/>
      <c r="L336" s="200" t="str">
        <f t="shared" si="2"/>
        <v/>
      </c>
      <c r="M336" s="201"/>
      <c r="N336" s="61" t="str">
        <f t="shared" si="3"/>
        <v/>
      </c>
      <c r="O336" s="62" t="str">
        <f t="shared" si="4"/>
        <v/>
      </c>
      <c r="Q336" s="63" t="str">
        <f t="shared" si="5"/>
        <v/>
      </c>
      <c r="AC336" s="13"/>
      <c r="AH336" s="185"/>
      <c r="AI336" s="185"/>
      <c r="AJ336" s="185"/>
      <c r="AK336" s="100"/>
      <c r="AL336" s="100"/>
      <c r="AM336" s="100"/>
      <c r="AN336" s="185"/>
      <c r="AO336" s="185"/>
      <c r="AP336" s="185"/>
    </row>
    <row r="337" ht="18.75" customHeight="1">
      <c r="K337" s="200"/>
      <c r="L337" s="200" t="str">
        <f t="shared" si="2"/>
        <v/>
      </c>
      <c r="M337" s="201"/>
      <c r="N337" s="61" t="str">
        <f t="shared" si="3"/>
        <v/>
      </c>
      <c r="O337" s="62" t="str">
        <f t="shared" si="4"/>
        <v/>
      </c>
      <c r="Q337" s="63" t="str">
        <f t="shared" si="5"/>
        <v/>
      </c>
      <c r="AC337" s="13"/>
      <c r="AH337" s="185"/>
      <c r="AI337" s="185"/>
      <c r="AJ337" s="185"/>
      <c r="AK337" s="100"/>
      <c r="AL337" s="100"/>
      <c r="AM337" s="100"/>
      <c r="AN337" s="185"/>
      <c r="AO337" s="185"/>
      <c r="AP337" s="185"/>
    </row>
    <row r="338" ht="18.75" customHeight="1">
      <c r="K338" s="200"/>
      <c r="L338" s="200" t="str">
        <f t="shared" ref="L338:L431" si="11">IF(N338="","",IF(E338=0,"0",SUM($S$7)+LN(Q338)+SUM($R$7*G338)))</f>
        <v/>
      </c>
      <c r="M338" s="201"/>
      <c r="N338" s="61" t="str">
        <f t="shared" si="3"/>
        <v/>
      </c>
      <c r="O338" s="62" t="str">
        <f t="shared" si="4"/>
        <v/>
      </c>
      <c r="Q338" s="63" t="str">
        <f t="shared" si="5"/>
        <v/>
      </c>
      <c r="AC338" s="13"/>
      <c r="AH338" s="185"/>
      <c r="AI338" s="185"/>
      <c r="AJ338" s="185"/>
      <c r="AK338" s="100"/>
      <c r="AL338" s="100"/>
      <c r="AM338" s="100"/>
      <c r="AN338" s="185"/>
      <c r="AO338" s="185"/>
      <c r="AP338" s="185"/>
    </row>
    <row r="339" ht="18.75" customHeight="1">
      <c r="K339" s="200"/>
      <c r="L339" s="200" t="str">
        <f t="shared" si="11"/>
        <v/>
      </c>
      <c r="M339" s="201"/>
      <c r="N339" s="61" t="str">
        <f t="shared" si="3"/>
        <v/>
      </c>
      <c r="O339" s="62" t="str">
        <f t="shared" si="4"/>
        <v/>
      </c>
      <c r="Q339" s="63" t="str">
        <f t="shared" si="5"/>
        <v/>
      </c>
      <c r="AC339" s="13"/>
      <c r="AH339" s="185"/>
      <c r="AI339" s="185"/>
      <c r="AJ339" s="185"/>
      <c r="AK339" s="100"/>
      <c r="AL339" s="100"/>
      <c r="AM339" s="100"/>
      <c r="AN339" s="185"/>
      <c r="AO339" s="185"/>
      <c r="AP339" s="185"/>
    </row>
    <row r="340" ht="18.75" customHeight="1">
      <c r="K340" s="200"/>
      <c r="L340" s="200" t="str">
        <f t="shared" si="11"/>
        <v/>
      </c>
      <c r="M340" s="201"/>
      <c r="N340" s="61" t="str">
        <f t="shared" si="3"/>
        <v/>
      </c>
      <c r="O340" s="62" t="str">
        <f t="shared" si="4"/>
        <v/>
      </c>
      <c r="Q340" s="63" t="str">
        <f t="shared" si="5"/>
        <v/>
      </c>
      <c r="AC340" s="13"/>
      <c r="AH340" s="185"/>
      <c r="AI340" s="185"/>
      <c r="AJ340" s="185"/>
      <c r="AK340" s="100"/>
      <c r="AL340" s="100"/>
      <c r="AM340" s="100"/>
      <c r="AN340" s="185"/>
      <c r="AO340" s="185"/>
      <c r="AP340" s="185"/>
    </row>
    <row r="341" ht="18.75" customHeight="1">
      <c r="K341" s="200"/>
      <c r="L341" s="200" t="str">
        <f t="shared" si="11"/>
        <v/>
      </c>
      <c r="M341" s="201"/>
      <c r="N341" s="61" t="str">
        <f t="shared" si="3"/>
        <v/>
      </c>
      <c r="O341" s="62" t="str">
        <f t="shared" si="4"/>
        <v/>
      </c>
      <c r="Q341" s="63" t="str">
        <f t="shared" si="5"/>
        <v/>
      </c>
      <c r="AC341" s="13"/>
      <c r="AH341" s="185"/>
      <c r="AI341" s="185"/>
      <c r="AJ341" s="185"/>
      <c r="AK341" s="100"/>
      <c r="AL341" s="100"/>
      <c r="AM341" s="100"/>
      <c r="AN341" s="185"/>
      <c r="AO341" s="185"/>
      <c r="AP341" s="185"/>
    </row>
    <row r="342" ht="18.75" customHeight="1">
      <c r="K342" s="200"/>
      <c r="L342" s="200" t="str">
        <f t="shared" si="11"/>
        <v/>
      </c>
      <c r="M342" s="201"/>
      <c r="N342" s="61" t="str">
        <f t="shared" si="3"/>
        <v/>
      </c>
      <c r="O342" s="62" t="str">
        <f t="shared" si="4"/>
        <v/>
      </c>
      <c r="Q342" s="63" t="str">
        <f t="shared" si="5"/>
        <v/>
      </c>
      <c r="AC342" s="13"/>
      <c r="AH342" s="185"/>
      <c r="AI342" s="185"/>
      <c r="AJ342" s="185"/>
      <c r="AK342" s="100"/>
      <c r="AL342" s="100"/>
      <c r="AM342" s="100"/>
      <c r="AN342" s="185"/>
      <c r="AO342" s="185"/>
      <c r="AP342" s="185"/>
    </row>
    <row r="343" ht="18.75" customHeight="1">
      <c r="K343" s="200"/>
      <c r="L343" s="200" t="str">
        <f t="shared" si="11"/>
        <v/>
      </c>
      <c r="M343" s="201"/>
      <c r="N343" s="61" t="str">
        <f t="shared" si="3"/>
        <v/>
      </c>
      <c r="O343" s="62" t="str">
        <f t="shared" si="4"/>
        <v/>
      </c>
      <c r="Q343" s="63" t="str">
        <f t="shared" si="5"/>
        <v/>
      </c>
      <c r="AC343" s="13"/>
      <c r="AH343" s="185"/>
      <c r="AI343" s="185"/>
      <c r="AJ343" s="185"/>
      <c r="AK343" s="100"/>
      <c r="AL343" s="100"/>
      <c r="AM343" s="100"/>
      <c r="AN343" s="185"/>
      <c r="AO343" s="185"/>
      <c r="AP343" s="185"/>
    </row>
    <row r="344" ht="18.75" customHeight="1">
      <c r="K344" s="200"/>
      <c r="L344" s="200" t="str">
        <f t="shared" si="11"/>
        <v/>
      </c>
      <c r="M344" s="201"/>
      <c r="N344" s="61" t="str">
        <f t="shared" si="3"/>
        <v/>
      </c>
      <c r="O344" s="62" t="str">
        <f t="shared" si="4"/>
        <v/>
      </c>
      <c r="Q344" s="63" t="str">
        <f t="shared" si="5"/>
        <v/>
      </c>
      <c r="AC344" s="13"/>
      <c r="AH344" s="185"/>
      <c r="AI344" s="185"/>
      <c r="AJ344" s="185"/>
      <c r="AK344" s="100"/>
      <c r="AL344" s="100"/>
      <c r="AM344" s="100"/>
      <c r="AN344" s="185"/>
      <c r="AO344" s="185"/>
      <c r="AP344" s="185"/>
    </row>
    <row r="345" ht="18.75" customHeight="1">
      <c r="K345" s="200"/>
      <c r="L345" s="200" t="str">
        <f t="shared" si="11"/>
        <v/>
      </c>
      <c r="M345" s="201"/>
      <c r="N345" s="61" t="str">
        <f t="shared" si="3"/>
        <v/>
      </c>
      <c r="O345" s="62" t="str">
        <f t="shared" si="4"/>
        <v/>
      </c>
      <c r="Q345" s="63" t="str">
        <f t="shared" si="5"/>
        <v/>
      </c>
      <c r="AC345" s="13"/>
      <c r="AH345" s="185"/>
      <c r="AI345" s="185"/>
      <c r="AJ345" s="185"/>
      <c r="AK345" s="100"/>
      <c r="AL345" s="100"/>
      <c r="AM345" s="100"/>
      <c r="AN345" s="185"/>
      <c r="AO345" s="185"/>
      <c r="AP345" s="185"/>
    </row>
    <row r="346" ht="18.75" customHeight="1">
      <c r="K346" s="200"/>
      <c r="L346" s="200" t="str">
        <f t="shared" si="11"/>
        <v/>
      </c>
      <c r="M346" s="201"/>
      <c r="N346" s="61" t="str">
        <f t="shared" si="3"/>
        <v/>
      </c>
      <c r="O346" s="62" t="str">
        <f t="shared" si="4"/>
        <v/>
      </c>
      <c r="Q346" s="63" t="str">
        <f t="shared" si="5"/>
        <v/>
      </c>
      <c r="AC346" s="13"/>
      <c r="AH346" s="185"/>
      <c r="AI346" s="185"/>
      <c r="AJ346" s="185"/>
      <c r="AK346" s="100"/>
      <c r="AL346" s="100"/>
      <c r="AM346" s="100"/>
      <c r="AN346" s="185"/>
      <c r="AO346" s="185"/>
      <c r="AP346" s="185"/>
    </row>
    <row r="347" ht="18.75" customHeight="1">
      <c r="K347" s="200"/>
      <c r="L347" s="200" t="str">
        <f t="shared" si="11"/>
        <v/>
      </c>
      <c r="M347" s="201"/>
      <c r="N347" s="61" t="str">
        <f t="shared" si="3"/>
        <v/>
      </c>
      <c r="O347" s="62" t="str">
        <f t="shared" si="4"/>
        <v/>
      </c>
      <c r="Q347" s="63" t="str">
        <f t="shared" si="5"/>
        <v/>
      </c>
      <c r="AC347" s="13"/>
      <c r="AH347" s="185"/>
      <c r="AI347" s="185"/>
      <c r="AJ347" s="185"/>
      <c r="AK347" s="100"/>
      <c r="AL347" s="100"/>
      <c r="AM347" s="100"/>
      <c r="AN347" s="185"/>
      <c r="AO347" s="185"/>
      <c r="AP347" s="185"/>
    </row>
    <row r="348" ht="18.75" customHeight="1">
      <c r="K348" s="200"/>
      <c r="L348" s="200" t="str">
        <f t="shared" si="11"/>
        <v/>
      </c>
      <c r="M348" s="201"/>
      <c r="N348" s="61" t="str">
        <f t="shared" si="3"/>
        <v/>
      </c>
      <c r="O348" s="62" t="str">
        <f t="shared" si="4"/>
        <v/>
      </c>
      <c r="Q348" s="63" t="str">
        <f t="shared" si="5"/>
        <v/>
      </c>
      <c r="AC348" s="13"/>
      <c r="AH348" s="185"/>
      <c r="AI348" s="185"/>
      <c r="AJ348" s="185"/>
      <c r="AK348" s="100"/>
      <c r="AL348" s="100"/>
      <c r="AM348" s="100"/>
      <c r="AN348" s="185"/>
      <c r="AO348" s="185"/>
      <c r="AP348" s="185"/>
    </row>
    <row r="349" ht="18.75" customHeight="1">
      <c r="K349" s="200"/>
      <c r="L349" s="200" t="str">
        <f t="shared" si="11"/>
        <v/>
      </c>
      <c r="M349" s="201"/>
      <c r="N349" s="61" t="str">
        <f t="shared" si="3"/>
        <v/>
      </c>
      <c r="O349" s="62" t="str">
        <f t="shared" si="4"/>
        <v/>
      </c>
      <c r="Q349" s="63" t="str">
        <f t="shared" si="5"/>
        <v/>
      </c>
      <c r="AC349" s="13"/>
      <c r="AH349" s="185"/>
      <c r="AI349" s="185"/>
      <c r="AJ349" s="185"/>
      <c r="AK349" s="100"/>
      <c r="AL349" s="100"/>
      <c r="AM349" s="100"/>
      <c r="AN349" s="185"/>
      <c r="AO349" s="185"/>
      <c r="AP349" s="185"/>
    </row>
    <row r="350" ht="18.75" customHeight="1">
      <c r="K350" s="200"/>
      <c r="L350" s="200" t="str">
        <f t="shared" si="11"/>
        <v/>
      </c>
      <c r="M350" s="201"/>
      <c r="N350" s="61" t="str">
        <f t="shared" si="3"/>
        <v/>
      </c>
      <c r="O350" s="62" t="str">
        <f t="shared" si="4"/>
        <v/>
      </c>
      <c r="Q350" s="63" t="str">
        <f t="shared" si="5"/>
        <v/>
      </c>
      <c r="AC350" s="13"/>
      <c r="AH350" s="185"/>
      <c r="AI350" s="185"/>
      <c r="AJ350" s="185"/>
      <c r="AK350" s="100"/>
      <c r="AL350" s="100"/>
      <c r="AM350" s="100"/>
      <c r="AN350" s="185"/>
      <c r="AO350" s="185"/>
      <c r="AP350" s="185"/>
    </row>
    <row r="351" ht="18.75" customHeight="1">
      <c r="K351" s="200"/>
      <c r="L351" s="200" t="str">
        <f t="shared" si="11"/>
        <v/>
      </c>
      <c r="M351" s="201"/>
      <c r="N351" s="61" t="str">
        <f t="shared" si="3"/>
        <v/>
      </c>
      <c r="O351" s="62" t="str">
        <f t="shared" si="4"/>
        <v/>
      </c>
      <c r="Q351" s="63" t="str">
        <f t="shared" si="5"/>
        <v/>
      </c>
      <c r="AC351" s="13"/>
      <c r="AH351" s="185"/>
      <c r="AI351" s="185"/>
      <c r="AJ351" s="185"/>
      <c r="AK351" s="100"/>
      <c r="AL351" s="100"/>
      <c r="AM351" s="100"/>
      <c r="AN351" s="185"/>
      <c r="AO351" s="185"/>
      <c r="AP351" s="185"/>
    </row>
    <row r="352" ht="18.75" customHeight="1">
      <c r="K352" s="200"/>
      <c r="L352" s="200" t="str">
        <f t="shared" si="11"/>
        <v/>
      </c>
      <c r="M352" s="201"/>
      <c r="N352" s="61" t="str">
        <f t="shared" si="3"/>
        <v/>
      </c>
      <c r="O352" s="62" t="str">
        <f t="shared" si="4"/>
        <v/>
      </c>
      <c r="Q352" s="63" t="str">
        <f t="shared" si="5"/>
        <v/>
      </c>
      <c r="AC352" s="13"/>
      <c r="AH352" s="185"/>
      <c r="AI352" s="185"/>
      <c r="AJ352" s="185"/>
      <c r="AK352" s="100"/>
      <c r="AL352" s="100"/>
      <c r="AM352" s="100"/>
      <c r="AN352" s="185"/>
      <c r="AO352" s="185"/>
      <c r="AP352" s="185"/>
    </row>
    <row r="353" ht="18.75" customHeight="1">
      <c r="K353" s="200"/>
      <c r="L353" s="200" t="str">
        <f t="shared" si="11"/>
        <v/>
      </c>
      <c r="M353" s="201"/>
      <c r="N353" s="61" t="str">
        <f t="shared" si="3"/>
        <v/>
      </c>
      <c r="O353" s="62" t="str">
        <f t="shared" si="4"/>
        <v/>
      </c>
      <c r="Q353" s="63" t="str">
        <f t="shared" si="5"/>
        <v/>
      </c>
      <c r="AC353" s="13"/>
      <c r="AH353" s="185"/>
      <c r="AI353" s="185"/>
      <c r="AJ353" s="185"/>
      <c r="AK353" s="100"/>
      <c r="AL353" s="100"/>
      <c r="AM353" s="100"/>
      <c r="AN353" s="185"/>
      <c r="AO353" s="185"/>
      <c r="AP353" s="185"/>
    </row>
    <row r="354" ht="18.75" customHeight="1">
      <c r="K354" s="200"/>
      <c r="L354" s="200" t="str">
        <f t="shared" si="11"/>
        <v/>
      </c>
      <c r="M354" s="201"/>
      <c r="N354" s="61" t="str">
        <f t="shared" si="3"/>
        <v/>
      </c>
      <c r="O354" s="62" t="str">
        <f t="shared" si="4"/>
        <v/>
      </c>
      <c r="Q354" s="63" t="str">
        <f t="shared" si="5"/>
        <v/>
      </c>
      <c r="AC354" s="13"/>
      <c r="AH354" s="185"/>
      <c r="AI354" s="185"/>
      <c r="AJ354" s="185"/>
      <c r="AK354" s="100"/>
      <c r="AL354" s="100"/>
      <c r="AM354" s="100"/>
      <c r="AN354" s="185"/>
      <c r="AO354" s="185"/>
      <c r="AP354" s="185"/>
    </row>
    <row r="355" ht="18.75" customHeight="1">
      <c r="K355" s="200"/>
      <c r="L355" s="200" t="str">
        <f t="shared" si="11"/>
        <v/>
      </c>
      <c r="M355" s="201"/>
      <c r="N355" s="61" t="str">
        <f t="shared" si="3"/>
        <v/>
      </c>
      <c r="O355" s="62" t="str">
        <f t="shared" si="4"/>
        <v/>
      </c>
      <c r="Q355" s="63" t="str">
        <f t="shared" si="5"/>
        <v/>
      </c>
      <c r="AC355" s="13"/>
      <c r="AH355" s="185"/>
      <c r="AI355" s="185"/>
      <c r="AJ355" s="185"/>
      <c r="AK355" s="100"/>
      <c r="AL355" s="100"/>
      <c r="AM355" s="100"/>
      <c r="AN355" s="185"/>
      <c r="AO355" s="185"/>
      <c r="AP355" s="185"/>
    </row>
    <row r="356" ht="18.75" customHeight="1">
      <c r="K356" s="200"/>
      <c r="L356" s="200" t="str">
        <f t="shared" si="11"/>
        <v/>
      </c>
      <c r="M356" s="201"/>
      <c r="N356" s="61" t="str">
        <f t="shared" si="3"/>
        <v/>
      </c>
      <c r="O356" s="62" t="str">
        <f t="shared" si="4"/>
        <v/>
      </c>
      <c r="Q356" s="63" t="str">
        <f t="shared" si="5"/>
        <v/>
      </c>
      <c r="AC356" s="13"/>
      <c r="AH356" s="185"/>
      <c r="AI356" s="185"/>
      <c r="AJ356" s="185"/>
      <c r="AK356" s="100"/>
      <c r="AL356" s="100"/>
      <c r="AM356" s="100"/>
      <c r="AN356" s="185"/>
      <c r="AO356" s="185"/>
      <c r="AP356" s="185"/>
    </row>
    <row r="357" ht="18.75" customHeight="1">
      <c r="K357" s="200"/>
      <c r="L357" s="200" t="str">
        <f t="shared" si="11"/>
        <v/>
      </c>
      <c r="M357" s="201"/>
      <c r="N357" s="61" t="str">
        <f t="shared" si="3"/>
        <v/>
      </c>
      <c r="O357" s="62" t="str">
        <f t="shared" si="4"/>
        <v/>
      </c>
      <c r="Q357" s="63" t="str">
        <f t="shared" si="5"/>
        <v/>
      </c>
      <c r="AC357" s="13"/>
      <c r="AH357" s="185"/>
      <c r="AI357" s="185"/>
      <c r="AJ357" s="185"/>
      <c r="AK357" s="100"/>
      <c r="AL357" s="100"/>
      <c r="AM357" s="100"/>
      <c r="AN357" s="185"/>
      <c r="AO357" s="185"/>
      <c r="AP357" s="185"/>
    </row>
    <row r="358" ht="18.75" customHeight="1">
      <c r="K358" s="200"/>
      <c r="L358" s="200" t="str">
        <f t="shared" si="11"/>
        <v/>
      </c>
      <c r="M358" s="201"/>
      <c r="N358" s="61" t="str">
        <f t="shared" si="3"/>
        <v/>
      </c>
      <c r="O358" s="62" t="str">
        <f t="shared" si="4"/>
        <v/>
      </c>
      <c r="Q358" s="63" t="str">
        <f t="shared" si="5"/>
        <v/>
      </c>
      <c r="AC358" s="13"/>
      <c r="AH358" s="185"/>
      <c r="AI358" s="185"/>
      <c r="AJ358" s="185"/>
      <c r="AK358" s="100"/>
      <c r="AL358" s="100"/>
      <c r="AM358" s="100"/>
      <c r="AN358" s="185"/>
      <c r="AO358" s="185"/>
      <c r="AP358" s="185"/>
    </row>
    <row r="359" ht="18.75" customHeight="1">
      <c r="K359" s="200"/>
      <c r="L359" s="200" t="str">
        <f t="shared" si="11"/>
        <v/>
      </c>
      <c r="M359" s="201"/>
      <c r="N359" s="61" t="str">
        <f t="shared" si="3"/>
        <v/>
      </c>
      <c r="O359" s="62" t="str">
        <f t="shared" si="4"/>
        <v/>
      </c>
      <c r="Q359" s="63" t="str">
        <f t="shared" si="5"/>
        <v/>
      </c>
      <c r="AC359" s="13"/>
      <c r="AH359" s="185"/>
      <c r="AI359" s="185"/>
      <c r="AJ359" s="185"/>
      <c r="AK359" s="100"/>
      <c r="AL359" s="100"/>
      <c r="AM359" s="100"/>
      <c r="AN359" s="185"/>
      <c r="AO359" s="185"/>
      <c r="AP359" s="185"/>
    </row>
    <row r="360" ht="18.75" customHeight="1">
      <c r="K360" s="200"/>
      <c r="L360" s="200" t="str">
        <f t="shared" si="11"/>
        <v/>
      </c>
      <c r="M360" s="201"/>
      <c r="N360" s="61" t="str">
        <f t="shared" si="3"/>
        <v/>
      </c>
      <c r="O360" s="62" t="str">
        <f t="shared" si="4"/>
        <v/>
      </c>
      <c r="Q360" s="63" t="str">
        <f t="shared" si="5"/>
        <v/>
      </c>
      <c r="AC360" s="13"/>
      <c r="AH360" s="185"/>
      <c r="AI360" s="185"/>
      <c r="AJ360" s="185"/>
      <c r="AK360" s="100"/>
      <c r="AL360" s="100"/>
      <c r="AM360" s="100"/>
      <c r="AN360" s="185"/>
      <c r="AO360" s="185"/>
      <c r="AP360" s="185"/>
    </row>
    <row r="361" ht="18.75" customHeight="1">
      <c r="K361" s="200"/>
      <c r="L361" s="200" t="str">
        <f t="shared" si="11"/>
        <v/>
      </c>
      <c r="M361" s="201"/>
      <c r="N361" s="61" t="str">
        <f t="shared" si="3"/>
        <v/>
      </c>
      <c r="O361" s="62" t="str">
        <f t="shared" si="4"/>
        <v/>
      </c>
      <c r="Q361" s="63" t="str">
        <f t="shared" si="5"/>
        <v/>
      </c>
      <c r="AC361" s="13"/>
      <c r="AH361" s="185"/>
      <c r="AI361" s="185"/>
      <c r="AJ361" s="185"/>
      <c r="AK361" s="100"/>
      <c r="AL361" s="100"/>
      <c r="AM361" s="100"/>
      <c r="AN361" s="185"/>
      <c r="AO361" s="185"/>
      <c r="AP361" s="185"/>
    </row>
    <row r="362" ht="18.75" customHeight="1">
      <c r="K362" s="200"/>
      <c r="L362" s="200" t="str">
        <f t="shared" si="11"/>
        <v/>
      </c>
      <c r="M362" s="201"/>
      <c r="N362" s="61" t="str">
        <f t="shared" si="3"/>
        <v/>
      </c>
      <c r="O362" s="62" t="str">
        <f t="shared" si="4"/>
        <v/>
      </c>
      <c r="Q362" s="63" t="str">
        <f t="shared" si="5"/>
        <v/>
      </c>
      <c r="AC362" s="13"/>
      <c r="AH362" s="185"/>
      <c r="AI362" s="185"/>
      <c r="AJ362" s="185"/>
      <c r="AK362" s="100"/>
      <c r="AL362" s="100"/>
      <c r="AM362" s="100"/>
      <c r="AN362" s="185"/>
      <c r="AO362" s="185"/>
      <c r="AP362" s="185"/>
    </row>
    <row r="363" ht="18.75" customHeight="1">
      <c r="K363" s="200"/>
      <c r="L363" s="200" t="str">
        <f t="shared" si="11"/>
        <v/>
      </c>
      <c r="M363" s="201"/>
      <c r="N363" s="61" t="str">
        <f t="shared" si="3"/>
        <v/>
      </c>
      <c r="O363" s="62" t="str">
        <f t="shared" si="4"/>
        <v/>
      </c>
      <c r="Q363" s="63" t="str">
        <f t="shared" si="5"/>
        <v/>
      </c>
      <c r="AC363" s="13"/>
      <c r="AH363" s="185"/>
      <c r="AI363" s="185"/>
      <c r="AJ363" s="185"/>
      <c r="AK363" s="100"/>
      <c r="AL363" s="100"/>
      <c r="AM363" s="100"/>
      <c r="AN363" s="185"/>
      <c r="AO363" s="185"/>
      <c r="AP363" s="185"/>
    </row>
    <row r="364" ht="18.75" customHeight="1">
      <c r="K364" s="200"/>
      <c r="L364" s="200" t="str">
        <f t="shared" si="11"/>
        <v/>
      </c>
      <c r="M364" s="201"/>
      <c r="N364" s="61" t="str">
        <f t="shared" si="3"/>
        <v/>
      </c>
      <c r="O364" s="62" t="str">
        <f t="shared" si="4"/>
        <v/>
      </c>
      <c r="Q364" s="63" t="str">
        <f t="shared" si="5"/>
        <v/>
      </c>
      <c r="AC364" s="13"/>
      <c r="AH364" s="185"/>
      <c r="AI364" s="185"/>
      <c r="AJ364" s="185"/>
      <c r="AK364" s="100"/>
      <c r="AL364" s="100"/>
      <c r="AM364" s="100"/>
      <c r="AN364" s="185"/>
      <c r="AO364" s="185"/>
      <c r="AP364" s="185"/>
    </row>
    <row r="365" ht="18.75" customHeight="1">
      <c r="K365" s="200"/>
      <c r="L365" s="200" t="str">
        <f t="shared" si="11"/>
        <v/>
      </c>
      <c r="M365" s="201"/>
      <c r="N365" s="61" t="str">
        <f t="shared" si="3"/>
        <v/>
      </c>
      <c r="O365" s="62" t="str">
        <f t="shared" si="4"/>
        <v/>
      </c>
      <c r="Q365" s="63" t="str">
        <f t="shared" si="5"/>
        <v/>
      </c>
      <c r="AC365" s="13"/>
      <c r="AH365" s="185"/>
      <c r="AI365" s="185"/>
      <c r="AJ365" s="185"/>
      <c r="AK365" s="100"/>
      <c r="AL365" s="100"/>
      <c r="AM365" s="100"/>
      <c r="AN365" s="185"/>
      <c r="AO365" s="185"/>
      <c r="AP365" s="185"/>
    </row>
    <row r="366" ht="18.75" customHeight="1">
      <c r="K366" s="200"/>
      <c r="L366" s="200" t="str">
        <f t="shared" si="11"/>
        <v/>
      </c>
      <c r="M366" s="201"/>
      <c r="N366" s="61" t="str">
        <f t="shared" si="3"/>
        <v/>
      </c>
      <c r="O366" s="62" t="str">
        <f t="shared" si="4"/>
        <v/>
      </c>
      <c r="Q366" s="63" t="str">
        <f t="shared" si="5"/>
        <v/>
      </c>
      <c r="AC366" s="13"/>
      <c r="AH366" s="185"/>
      <c r="AI366" s="185"/>
      <c r="AJ366" s="185"/>
      <c r="AK366" s="100"/>
      <c r="AL366" s="100"/>
      <c r="AM366" s="100"/>
      <c r="AN366" s="185"/>
      <c r="AO366" s="185"/>
      <c r="AP366" s="185"/>
    </row>
    <row r="367" ht="18.75" customHeight="1">
      <c r="K367" s="200"/>
      <c r="L367" s="200" t="str">
        <f t="shared" si="11"/>
        <v/>
      </c>
      <c r="M367" s="201"/>
      <c r="N367" s="61" t="str">
        <f t="shared" si="3"/>
        <v/>
      </c>
      <c r="O367" s="62" t="str">
        <f t="shared" si="4"/>
        <v/>
      </c>
      <c r="Q367" s="63" t="str">
        <f t="shared" si="5"/>
        <v/>
      </c>
      <c r="AC367" s="13"/>
      <c r="AH367" s="185"/>
      <c r="AI367" s="185"/>
      <c r="AJ367" s="185"/>
      <c r="AK367" s="100"/>
      <c r="AL367" s="100"/>
      <c r="AM367" s="100"/>
      <c r="AN367" s="185"/>
      <c r="AO367" s="185"/>
      <c r="AP367" s="185"/>
    </row>
    <row r="368" ht="18.75" customHeight="1">
      <c r="K368" s="200"/>
      <c r="L368" s="200" t="str">
        <f t="shared" si="11"/>
        <v/>
      </c>
      <c r="M368" s="201"/>
      <c r="N368" s="61" t="str">
        <f t="shared" si="3"/>
        <v/>
      </c>
      <c r="O368" s="62" t="str">
        <f t="shared" si="4"/>
        <v/>
      </c>
      <c r="Q368" s="63" t="str">
        <f t="shared" si="5"/>
        <v/>
      </c>
      <c r="AC368" s="13"/>
      <c r="AH368" s="185"/>
      <c r="AI368" s="185"/>
      <c r="AJ368" s="185"/>
      <c r="AK368" s="100"/>
      <c r="AL368" s="100"/>
      <c r="AM368" s="100"/>
      <c r="AN368" s="185"/>
      <c r="AO368" s="185"/>
      <c r="AP368" s="185"/>
    </row>
    <row r="369" ht="18.75" customHeight="1">
      <c r="K369" s="200"/>
      <c r="L369" s="200" t="str">
        <f t="shared" si="11"/>
        <v/>
      </c>
      <c r="M369" s="201"/>
      <c r="N369" s="61" t="str">
        <f t="shared" si="3"/>
        <v/>
      </c>
      <c r="O369" s="62" t="str">
        <f t="shared" si="4"/>
        <v/>
      </c>
      <c r="Q369" s="63" t="str">
        <f t="shared" si="5"/>
        <v/>
      </c>
      <c r="AC369" s="13"/>
      <c r="AH369" s="185"/>
      <c r="AI369" s="185"/>
      <c r="AJ369" s="185"/>
      <c r="AK369" s="100"/>
      <c r="AL369" s="100"/>
      <c r="AM369" s="100"/>
      <c r="AN369" s="185"/>
      <c r="AO369" s="185"/>
      <c r="AP369" s="185"/>
    </row>
    <row r="370" ht="18.75" customHeight="1">
      <c r="K370" s="200"/>
      <c r="L370" s="200" t="str">
        <f t="shared" si="11"/>
        <v/>
      </c>
      <c r="M370" s="201"/>
      <c r="N370" s="61" t="str">
        <f t="shared" si="3"/>
        <v/>
      </c>
      <c r="O370" s="62" t="str">
        <f t="shared" si="4"/>
        <v/>
      </c>
      <c r="Q370" s="63" t="str">
        <f t="shared" si="5"/>
        <v/>
      </c>
      <c r="AC370" s="13"/>
      <c r="AH370" s="185"/>
      <c r="AI370" s="185"/>
      <c r="AJ370" s="185"/>
      <c r="AK370" s="100"/>
      <c r="AL370" s="100"/>
      <c r="AM370" s="100"/>
      <c r="AN370" s="185"/>
      <c r="AO370" s="185"/>
      <c r="AP370" s="185"/>
    </row>
    <row r="371" ht="18.75" customHeight="1">
      <c r="K371" s="200"/>
      <c r="L371" s="200" t="str">
        <f t="shared" si="11"/>
        <v/>
      </c>
      <c r="M371" s="201"/>
      <c r="N371" s="61" t="str">
        <f t="shared" si="3"/>
        <v/>
      </c>
      <c r="O371" s="62" t="str">
        <f t="shared" si="4"/>
        <v/>
      </c>
      <c r="Q371" s="63" t="str">
        <f t="shared" si="5"/>
        <v/>
      </c>
      <c r="AC371" s="13"/>
      <c r="AH371" s="185"/>
      <c r="AI371" s="185"/>
      <c r="AJ371" s="185"/>
      <c r="AK371" s="100"/>
      <c r="AL371" s="100"/>
      <c r="AM371" s="100"/>
      <c r="AN371" s="185"/>
      <c r="AO371" s="185"/>
      <c r="AP371" s="185"/>
    </row>
    <row r="372" ht="18.75" customHeight="1">
      <c r="K372" s="200"/>
      <c r="L372" s="200" t="str">
        <f t="shared" si="11"/>
        <v/>
      </c>
      <c r="M372" s="201"/>
      <c r="N372" s="61" t="str">
        <f t="shared" si="3"/>
        <v/>
      </c>
      <c r="O372" s="62" t="str">
        <f t="shared" si="4"/>
        <v/>
      </c>
      <c r="Q372" s="63" t="str">
        <f t="shared" si="5"/>
        <v/>
      </c>
      <c r="AC372" s="13"/>
      <c r="AH372" s="185"/>
      <c r="AI372" s="185"/>
      <c r="AJ372" s="185"/>
      <c r="AK372" s="100"/>
      <c r="AL372" s="100"/>
      <c r="AM372" s="100"/>
      <c r="AN372" s="185"/>
      <c r="AO372" s="185"/>
      <c r="AP372" s="185"/>
    </row>
    <row r="373" ht="18.75" customHeight="1">
      <c r="K373" s="200"/>
      <c r="L373" s="200" t="str">
        <f t="shared" si="11"/>
        <v/>
      </c>
      <c r="M373" s="201"/>
      <c r="N373" s="61" t="str">
        <f t="shared" si="3"/>
        <v/>
      </c>
      <c r="O373" s="62" t="str">
        <f t="shared" si="4"/>
        <v/>
      </c>
      <c r="Q373" s="63" t="str">
        <f t="shared" si="5"/>
        <v/>
      </c>
      <c r="AC373" s="13"/>
      <c r="AH373" s="185"/>
      <c r="AI373" s="185"/>
      <c r="AJ373" s="185"/>
      <c r="AK373" s="100"/>
      <c r="AL373" s="100"/>
      <c r="AM373" s="100"/>
      <c r="AN373" s="185"/>
      <c r="AO373" s="185"/>
      <c r="AP373" s="185"/>
    </row>
    <row r="374" ht="18.75" customHeight="1">
      <c r="K374" s="200"/>
      <c r="L374" s="200" t="str">
        <f t="shared" si="11"/>
        <v/>
      </c>
      <c r="M374" s="201"/>
      <c r="N374" s="61" t="str">
        <f t="shared" si="3"/>
        <v/>
      </c>
      <c r="O374" s="62" t="str">
        <f t="shared" si="4"/>
        <v/>
      </c>
      <c r="Q374" s="63" t="str">
        <f t="shared" si="5"/>
        <v/>
      </c>
      <c r="AC374" s="13"/>
      <c r="AH374" s="185"/>
      <c r="AI374" s="185"/>
      <c r="AJ374" s="185"/>
      <c r="AK374" s="100"/>
      <c r="AL374" s="100"/>
      <c r="AM374" s="100"/>
      <c r="AN374" s="185"/>
      <c r="AO374" s="185"/>
      <c r="AP374" s="185"/>
    </row>
    <row r="375" ht="18.75" customHeight="1">
      <c r="K375" s="200"/>
      <c r="L375" s="200" t="str">
        <f t="shared" si="11"/>
        <v/>
      </c>
      <c r="M375" s="201"/>
      <c r="N375" s="61" t="str">
        <f t="shared" si="3"/>
        <v/>
      </c>
      <c r="O375" s="62" t="str">
        <f t="shared" si="4"/>
        <v/>
      </c>
      <c r="Q375" s="63" t="str">
        <f t="shared" si="5"/>
        <v/>
      </c>
      <c r="AC375" s="13"/>
      <c r="AH375" s="185"/>
      <c r="AI375" s="185"/>
      <c r="AJ375" s="185"/>
      <c r="AK375" s="100"/>
      <c r="AL375" s="100"/>
      <c r="AM375" s="100"/>
      <c r="AN375" s="185"/>
      <c r="AO375" s="185"/>
      <c r="AP375" s="185"/>
    </row>
    <row r="376" ht="18.75" customHeight="1">
      <c r="K376" s="200"/>
      <c r="L376" s="200" t="str">
        <f t="shared" si="11"/>
        <v/>
      </c>
      <c r="M376" s="201"/>
      <c r="N376" s="61" t="str">
        <f t="shared" si="3"/>
        <v/>
      </c>
      <c r="O376" s="62" t="str">
        <f t="shared" si="4"/>
        <v/>
      </c>
      <c r="Q376" s="63" t="str">
        <f t="shared" si="5"/>
        <v/>
      </c>
      <c r="AC376" s="13"/>
      <c r="AH376" s="185"/>
      <c r="AI376" s="185"/>
      <c r="AJ376" s="185"/>
      <c r="AK376" s="100"/>
      <c r="AL376" s="100"/>
      <c r="AM376" s="100"/>
      <c r="AN376" s="185"/>
      <c r="AO376" s="185"/>
      <c r="AP376" s="185"/>
    </row>
    <row r="377" ht="18.75" customHeight="1">
      <c r="K377" s="200"/>
      <c r="L377" s="200" t="str">
        <f t="shared" si="11"/>
        <v/>
      </c>
      <c r="M377" s="201"/>
      <c r="N377" s="61" t="str">
        <f t="shared" si="3"/>
        <v/>
      </c>
      <c r="O377" s="62" t="str">
        <f t="shared" si="4"/>
        <v/>
      </c>
      <c r="Q377" s="63" t="str">
        <f t="shared" si="5"/>
        <v/>
      </c>
      <c r="AC377" s="13"/>
      <c r="AH377" s="185"/>
      <c r="AI377" s="185"/>
      <c r="AJ377" s="185"/>
      <c r="AK377" s="100"/>
      <c r="AL377" s="100"/>
      <c r="AM377" s="100"/>
      <c r="AN377" s="185"/>
      <c r="AO377" s="185"/>
      <c r="AP377" s="185"/>
    </row>
    <row r="378" ht="18.75" customHeight="1">
      <c r="K378" s="200"/>
      <c r="L378" s="200" t="str">
        <f t="shared" si="11"/>
        <v/>
      </c>
      <c r="M378" s="201"/>
      <c r="N378" s="61" t="str">
        <f t="shared" si="3"/>
        <v/>
      </c>
      <c r="O378" s="62" t="str">
        <f t="shared" si="4"/>
        <v/>
      </c>
      <c r="Q378" s="63" t="str">
        <f t="shared" si="5"/>
        <v/>
      </c>
      <c r="AC378" s="13"/>
      <c r="AH378" s="185"/>
      <c r="AI378" s="185"/>
      <c r="AJ378" s="185"/>
      <c r="AK378" s="100"/>
      <c r="AL378" s="100"/>
      <c r="AM378" s="100"/>
      <c r="AN378" s="185"/>
      <c r="AO378" s="185"/>
      <c r="AP378" s="185"/>
    </row>
    <row r="379" ht="18.75" customHeight="1">
      <c r="K379" s="200"/>
      <c r="L379" s="200" t="str">
        <f t="shared" si="11"/>
        <v/>
      </c>
      <c r="M379" s="201"/>
      <c r="N379" s="61" t="str">
        <f t="shared" si="3"/>
        <v/>
      </c>
      <c r="O379" s="62" t="str">
        <f t="shared" si="4"/>
        <v/>
      </c>
      <c r="Q379" s="63" t="str">
        <f t="shared" si="5"/>
        <v/>
      </c>
      <c r="AC379" s="13"/>
      <c r="AH379" s="185"/>
      <c r="AI379" s="185"/>
      <c r="AJ379" s="185"/>
      <c r="AK379" s="100"/>
      <c r="AL379" s="100"/>
      <c r="AM379" s="100"/>
      <c r="AN379" s="185"/>
      <c r="AO379" s="185"/>
      <c r="AP379" s="185"/>
    </row>
    <row r="380" ht="18.75" customHeight="1">
      <c r="K380" s="200"/>
      <c r="L380" s="200" t="str">
        <f t="shared" si="11"/>
        <v/>
      </c>
      <c r="M380" s="201"/>
      <c r="N380" s="61" t="str">
        <f t="shared" si="3"/>
        <v/>
      </c>
      <c r="O380" s="62" t="str">
        <f t="shared" si="4"/>
        <v/>
      </c>
      <c r="Q380" s="63" t="str">
        <f t="shared" si="5"/>
        <v/>
      </c>
      <c r="AC380" s="13"/>
      <c r="AH380" s="185"/>
      <c r="AI380" s="185"/>
      <c r="AJ380" s="185"/>
      <c r="AK380" s="100"/>
      <c r="AL380" s="100"/>
      <c r="AM380" s="100"/>
      <c r="AN380" s="185"/>
      <c r="AO380" s="185"/>
      <c r="AP380" s="185"/>
    </row>
    <row r="381" ht="18.75" customHeight="1">
      <c r="K381" s="200"/>
      <c r="L381" s="200" t="str">
        <f t="shared" si="11"/>
        <v/>
      </c>
      <c r="M381" s="201"/>
      <c r="N381" s="61" t="str">
        <f t="shared" si="3"/>
        <v/>
      </c>
      <c r="O381" s="62" t="str">
        <f t="shared" si="4"/>
        <v/>
      </c>
      <c r="Q381" s="63" t="str">
        <f t="shared" si="5"/>
        <v/>
      </c>
      <c r="AC381" s="13"/>
      <c r="AH381" s="185"/>
      <c r="AI381" s="185"/>
      <c r="AJ381" s="185"/>
      <c r="AK381" s="100"/>
      <c r="AL381" s="100"/>
      <c r="AM381" s="100"/>
      <c r="AN381" s="185"/>
      <c r="AO381" s="185"/>
      <c r="AP381" s="185"/>
    </row>
    <row r="382" ht="18.75" customHeight="1">
      <c r="K382" s="200"/>
      <c r="L382" s="200" t="str">
        <f t="shared" si="11"/>
        <v/>
      </c>
      <c r="M382" s="201"/>
      <c r="N382" s="61" t="str">
        <f t="shared" si="3"/>
        <v/>
      </c>
      <c r="O382" s="62" t="str">
        <f t="shared" si="4"/>
        <v/>
      </c>
      <c r="Q382" s="63" t="str">
        <f t="shared" si="5"/>
        <v/>
      </c>
      <c r="AC382" s="13"/>
      <c r="AH382" s="185"/>
      <c r="AI382" s="185"/>
      <c r="AJ382" s="185"/>
      <c r="AK382" s="100"/>
      <c r="AL382" s="100"/>
      <c r="AM382" s="100"/>
      <c r="AN382" s="185"/>
      <c r="AO382" s="185"/>
      <c r="AP382" s="185"/>
    </row>
    <row r="383" ht="18.75" customHeight="1">
      <c r="K383" s="200"/>
      <c r="L383" s="200" t="str">
        <f t="shared" si="11"/>
        <v/>
      </c>
      <c r="M383" s="201"/>
      <c r="N383" s="61" t="str">
        <f t="shared" si="3"/>
        <v/>
      </c>
      <c r="O383" s="62" t="str">
        <f t="shared" si="4"/>
        <v/>
      </c>
      <c r="Q383" s="63" t="str">
        <f t="shared" si="5"/>
        <v/>
      </c>
      <c r="AC383" s="13"/>
      <c r="AH383" s="185"/>
      <c r="AI383" s="185"/>
      <c r="AJ383" s="185"/>
      <c r="AK383" s="100"/>
      <c r="AL383" s="100"/>
      <c r="AM383" s="100"/>
      <c r="AN383" s="185"/>
      <c r="AO383" s="185"/>
      <c r="AP383" s="185"/>
    </row>
    <row r="384" ht="18.75" customHeight="1">
      <c r="K384" s="200"/>
      <c r="L384" s="200" t="str">
        <f t="shared" si="11"/>
        <v/>
      </c>
      <c r="M384" s="201"/>
      <c r="N384" s="61" t="str">
        <f t="shared" si="3"/>
        <v/>
      </c>
      <c r="O384" s="62" t="str">
        <f t="shared" si="4"/>
        <v/>
      </c>
      <c r="Q384" s="63" t="str">
        <f t="shared" si="5"/>
        <v/>
      </c>
      <c r="AC384" s="13"/>
      <c r="AH384" s="185"/>
      <c r="AI384" s="185"/>
      <c r="AJ384" s="185"/>
      <c r="AK384" s="100"/>
      <c r="AL384" s="100"/>
      <c r="AM384" s="100"/>
      <c r="AN384" s="185"/>
      <c r="AO384" s="185"/>
      <c r="AP384" s="185"/>
    </row>
    <row r="385" ht="18.75" customHeight="1">
      <c r="K385" s="200"/>
      <c r="L385" s="200" t="str">
        <f t="shared" si="11"/>
        <v/>
      </c>
      <c r="M385" s="201"/>
      <c r="N385" s="61" t="str">
        <f t="shared" si="3"/>
        <v/>
      </c>
      <c r="O385" s="62" t="str">
        <f t="shared" si="4"/>
        <v/>
      </c>
      <c r="Q385" s="63" t="str">
        <f t="shared" si="5"/>
        <v/>
      </c>
      <c r="AC385" s="13"/>
      <c r="AH385" s="185"/>
      <c r="AI385" s="185"/>
      <c r="AJ385" s="185"/>
      <c r="AK385" s="100"/>
      <c r="AL385" s="100"/>
      <c r="AM385" s="100"/>
      <c r="AN385" s="185"/>
      <c r="AO385" s="185"/>
      <c r="AP385" s="185"/>
    </row>
    <row r="386" ht="18.75" customHeight="1">
      <c r="K386" s="200"/>
      <c r="L386" s="200" t="str">
        <f t="shared" si="11"/>
        <v/>
      </c>
      <c r="M386" s="201"/>
      <c r="N386" s="61" t="str">
        <f t="shared" si="3"/>
        <v/>
      </c>
      <c r="O386" s="62" t="str">
        <f t="shared" si="4"/>
        <v/>
      </c>
      <c r="Q386" s="63" t="str">
        <f t="shared" si="5"/>
        <v/>
      </c>
      <c r="AC386" s="13"/>
      <c r="AH386" s="185"/>
      <c r="AI386" s="185"/>
      <c r="AJ386" s="185"/>
      <c r="AK386" s="100"/>
      <c r="AL386" s="100"/>
      <c r="AM386" s="100"/>
      <c r="AN386" s="185"/>
      <c r="AO386" s="185"/>
      <c r="AP386" s="185"/>
    </row>
    <row r="387" ht="18.75" customHeight="1">
      <c r="K387" s="200"/>
      <c r="L387" s="200" t="str">
        <f t="shared" si="11"/>
        <v/>
      </c>
      <c r="M387" s="201"/>
      <c r="N387" s="61" t="str">
        <f t="shared" si="3"/>
        <v/>
      </c>
      <c r="O387" s="62" t="str">
        <f t="shared" si="4"/>
        <v/>
      </c>
      <c r="Q387" s="63" t="str">
        <f t="shared" si="5"/>
        <v/>
      </c>
      <c r="AC387" s="13"/>
      <c r="AH387" s="185"/>
      <c r="AI387" s="185"/>
      <c r="AJ387" s="185"/>
      <c r="AK387" s="100"/>
      <c r="AL387" s="100"/>
      <c r="AM387" s="100"/>
      <c r="AN387" s="185"/>
      <c r="AO387" s="185"/>
      <c r="AP387" s="185"/>
    </row>
    <row r="388" ht="18.75" customHeight="1">
      <c r="K388" s="200"/>
      <c r="L388" s="200" t="str">
        <f t="shared" si="11"/>
        <v/>
      </c>
      <c r="M388" s="201"/>
      <c r="N388" s="61" t="str">
        <f t="shared" si="3"/>
        <v/>
      </c>
      <c r="O388" s="62" t="str">
        <f t="shared" si="4"/>
        <v/>
      </c>
      <c r="Q388" s="63" t="str">
        <f t="shared" si="5"/>
        <v/>
      </c>
      <c r="AC388" s="13"/>
      <c r="AH388" s="185"/>
      <c r="AI388" s="185"/>
      <c r="AJ388" s="185"/>
      <c r="AK388" s="100"/>
      <c r="AL388" s="100"/>
      <c r="AM388" s="100"/>
      <c r="AN388" s="185"/>
      <c r="AO388" s="185"/>
      <c r="AP388" s="185"/>
    </row>
    <row r="389" ht="18.75" customHeight="1">
      <c r="K389" s="200"/>
      <c r="L389" s="200" t="str">
        <f t="shared" si="11"/>
        <v/>
      </c>
      <c r="M389" s="201"/>
      <c r="N389" s="61" t="str">
        <f t="shared" si="3"/>
        <v/>
      </c>
      <c r="O389" s="62" t="str">
        <f t="shared" si="4"/>
        <v/>
      </c>
      <c r="Q389" s="63" t="str">
        <f t="shared" si="5"/>
        <v/>
      </c>
      <c r="AC389" s="13"/>
      <c r="AH389" s="185"/>
      <c r="AI389" s="185"/>
      <c r="AJ389" s="185"/>
      <c r="AK389" s="100"/>
      <c r="AL389" s="100"/>
      <c r="AM389" s="100"/>
      <c r="AN389" s="185"/>
      <c r="AO389" s="185"/>
      <c r="AP389" s="185"/>
    </row>
    <row r="390" ht="18.75" customHeight="1">
      <c r="K390" s="200"/>
      <c r="L390" s="200" t="str">
        <f t="shared" si="11"/>
        <v/>
      </c>
      <c r="M390" s="201"/>
      <c r="N390" s="61" t="str">
        <f t="shared" si="3"/>
        <v/>
      </c>
      <c r="O390" s="62" t="str">
        <f t="shared" si="4"/>
        <v/>
      </c>
      <c r="Q390" s="63" t="str">
        <f t="shared" si="5"/>
        <v/>
      </c>
      <c r="AC390" s="13"/>
      <c r="AH390" s="185"/>
      <c r="AI390" s="185"/>
      <c r="AJ390" s="185"/>
      <c r="AK390" s="100"/>
      <c r="AL390" s="100"/>
      <c r="AM390" s="100"/>
      <c r="AN390" s="185"/>
      <c r="AO390" s="185"/>
      <c r="AP390" s="185"/>
    </row>
    <row r="391" ht="18.75" customHeight="1">
      <c r="K391" s="200"/>
      <c r="L391" s="200" t="str">
        <f t="shared" si="11"/>
        <v/>
      </c>
      <c r="M391" s="201"/>
      <c r="N391" s="61" t="str">
        <f t="shared" si="3"/>
        <v/>
      </c>
      <c r="O391" s="62" t="str">
        <f t="shared" si="4"/>
        <v/>
      </c>
      <c r="Q391" s="63" t="str">
        <f t="shared" si="5"/>
        <v/>
      </c>
      <c r="AC391" s="13"/>
      <c r="AH391" s="185"/>
      <c r="AI391" s="185"/>
      <c r="AJ391" s="185"/>
      <c r="AK391" s="100"/>
      <c r="AL391" s="100"/>
      <c r="AM391" s="100"/>
      <c r="AN391" s="185"/>
      <c r="AO391" s="185"/>
      <c r="AP391" s="185"/>
    </row>
    <row r="392" ht="18.75" customHeight="1">
      <c r="K392" s="200"/>
      <c r="L392" s="200" t="str">
        <f t="shared" si="11"/>
        <v/>
      </c>
      <c r="M392" s="201"/>
      <c r="N392" s="61" t="str">
        <f t="shared" si="3"/>
        <v/>
      </c>
      <c r="O392" s="62" t="str">
        <f t="shared" si="4"/>
        <v/>
      </c>
      <c r="Q392" s="63" t="str">
        <f t="shared" si="5"/>
        <v/>
      </c>
      <c r="AC392" s="13"/>
      <c r="AH392" s="185"/>
      <c r="AI392" s="185"/>
      <c r="AJ392" s="185"/>
      <c r="AK392" s="100"/>
      <c r="AL392" s="100"/>
      <c r="AM392" s="100"/>
      <c r="AN392" s="185"/>
      <c r="AO392" s="185"/>
      <c r="AP392" s="185"/>
    </row>
    <row r="393" ht="18.75" customHeight="1">
      <c r="K393" s="200"/>
      <c r="L393" s="200" t="str">
        <f t="shared" si="11"/>
        <v/>
      </c>
      <c r="M393" s="201"/>
      <c r="N393" s="61" t="str">
        <f t="shared" si="3"/>
        <v/>
      </c>
      <c r="O393" s="62" t="str">
        <f t="shared" si="4"/>
        <v/>
      </c>
      <c r="Q393" s="63" t="str">
        <f t="shared" si="5"/>
        <v/>
      </c>
      <c r="AC393" s="13"/>
      <c r="AH393" s="185"/>
      <c r="AI393" s="185"/>
      <c r="AJ393" s="185"/>
      <c r="AK393" s="100"/>
      <c r="AL393" s="100"/>
      <c r="AM393" s="100"/>
      <c r="AN393" s="185"/>
      <c r="AO393" s="185"/>
      <c r="AP393" s="185"/>
    </row>
    <row r="394" ht="18.75" customHeight="1">
      <c r="K394" s="200"/>
      <c r="L394" s="200" t="str">
        <f t="shared" si="11"/>
        <v/>
      </c>
      <c r="M394" s="201"/>
      <c r="N394" s="61" t="str">
        <f t="shared" si="3"/>
        <v/>
      </c>
      <c r="O394" s="62" t="str">
        <f t="shared" si="4"/>
        <v/>
      </c>
      <c r="Q394" s="63" t="str">
        <f t="shared" si="5"/>
        <v/>
      </c>
      <c r="AC394" s="13"/>
      <c r="AH394" s="185"/>
      <c r="AI394" s="185"/>
      <c r="AJ394" s="185"/>
      <c r="AK394" s="100"/>
      <c r="AL394" s="100"/>
      <c r="AM394" s="100"/>
      <c r="AN394" s="185"/>
      <c r="AO394" s="185"/>
      <c r="AP394" s="185"/>
    </row>
    <row r="395" ht="18.75" customHeight="1">
      <c r="K395" s="200"/>
      <c r="L395" s="200" t="str">
        <f t="shared" si="11"/>
        <v/>
      </c>
      <c r="M395" s="201"/>
      <c r="N395" s="61" t="str">
        <f t="shared" si="3"/>
        <v/>
      </c>
      <c r="O395" s="62" t="str">
        <f t="shared" si="4"/>
        <v/>
      </c>
      <c r="Q395" s="63" t="str">
        <f t="shared" si="5"/>
        <v/>
      </c>
      <c r="AC395" s="13"/>
      <c r="AH395" s="185"/>
      <c r="AI395" s="185"/>
      <c r="AJ395" s="185"/>
      <c r="AK395" s="100"/>
      <c r="AL395" s="100"/>
      <c r="AM395" s="100"/>
      <c r="AN395" s="185"/>
      <c r="AO395" s="185"/>
      <c r="AP395" s="185"/>
    </row>
    <row r="396" ht="18.75" customHeight="1">
      <c r="K396" s="200"/>
      <c r="L396" s="200" t="str">
        <f t="shared" si="11"/>
        <v/>
      </c>
      <c r="M396" s="201"/>
      <c r="N396" s="61" t="str">
        <f t="shared" si="3"/>
        <v/>
      </c>
      <c r="O396" s="62" t="str">
        <f t="shared" si="4"/>
        <v/>
      </c>
      <c r="Q396" s="63" t="str">
        <f t="shared" si="5"/>
        <v/>
      </c>
      <c r="AC396" s="13"/>
      <c r="AH396" s="185"/>
      <c r="AI396" s="185"/>
      <c r="AJ396" s="185"/>
      <c r="AK396" s="100"/>
      <c r="AL396" s="100"/>
      <c r="AM396" s="100"/>
      <c r="AN396" s="185"/>
      <c r="AO396" s="185"/>
      <c r="AP396" s="185"/>
    </row>
    <row r="397" ht="18.75" customHeight="1">
      <c r="K397" s="200"/>
      <c r="L397" s="200" t="str">
        <f t="shared" si="11"/>
        <v/>
      </c>
      <c r="M397" s="201"/>
      <c r="N397" s="61" t="str">
        <f t="shared" si="3"/>
        <v/>
      </c>
      <c r="O397" s="62" t="str">
        <f t="shared" si="4"/>
        <v/>
      </c>
      <c r="Q397" s="63" t="str">
        <f t="shared" si="5"/>
        <v/>
      </c>
      <c r="AC397" s="13"/>
      <c r="AH397" s="185"/>
      <c r="AI397" s="185"/>
      <c r="AJ397" s="185"/>
      <c r="AK397" s="100"/>
      <c r="AL397" s="100"/>
      <c r="AM397" s="100"/>
      <c r="AN397" s="185"/>
      <c r="AO397" s="185"/>
      <c r="AP397" s="185"/>
    </row>
    <row r="398" ht="18.75" customHeight="1">
      <c r="K398" s="200"/>
      <c r="L398" s="200" t="str">
        <f t="shared" si="11"/>
        <v/>
      </c>
      <c r="M398" s="201"/>
      <c r="N398" s="61" t="str">
        <f t="shared" si="3"/>
        <v/>
      </c>
      <c r="O398" s="62" t="str">
        <f t="shared" si="4"/>
        <v/>
      </c>
      <c r="Q398" s="63" t="str">
        <f t="shared" si="5"/>
        <v/>
      </c>
      <c r="AC398" s="13"/>
      <c r="AH398" s="185"/>
      <c r="AI398" s="185"/>
      <c r="AJ398" s="185"/>
      <c r="AK398" s="100"/>
      <c r="AL398" s="100"/>
      <c r="AM398" s="100"/>
      <c r="AN398" s="185"/>
      <c r="AO398" s="185"/>
      <c r="AP398" s="185"/>
    </row>
    <row r="399" ht="18.75" customHeight="1">
      <c r="K399" s="200"/>
      <c r="L399" s="200" t="str">
        <f t="shared" si="11"/>
        <v/>
      </c>
      <c r="M399" s="201"/>
      <c r="N399" s="61" t="str">
        <f t="shared" si="3"/>
        <v/>
      </c>
      <c r="O399" s="62" t="str">
        <f t="shared" si="4"/>
        <v/>
      </c>
      <c r="Q399" s="63" t="str">
        <f t="shared" si="5"/>
        <v/>
      </c>
      <c r="AC399" s="13"/>
      <c r="AH399" s="185"/>
      <c r="AI399" s="185"/>
      <c r="AJ399" s="185"/>
      <c r="AK399" s="100"/>
      <c r="AL399" s="100"/>
      <c r="AM399" s="100"/>
      <c r="AN399" s="185"/>
      <c r="AO399" s="185"/>
      <c r="AP399" s="185"/>
    </row>
    <row r="400" ht="18.75" customHeight="1">
      <c r="K400" s="200"/>
      <c r="L400" s="200" t="str">
        <f t="shared" si="11"/>
        <v/>
      </c>
      <c r="M400" s="201"/>
      <c r="N400" s="61" t="str">
        <f t="shared" si="3"/>
        <v/>
      </c>
      <c r="O400" s="62" t="str">
        <f t="shared" si="4"/>
        <v/>
      </c>
      <c r="Q400" s="63" t="str">
        <f t="shared" si="5"/>
        <v/>
      </c>
      <c r="AC400" s="13"/>
      <c r="AH400" s="185"/>
      <c r="AI400" s="185"/>
      <c r="AJ400" s="185"/>
      <c r="AK400" s="100"/>
      <c r="AL400" s="100"/>
      <c r="AM400" s="100"/>
      <c r="AN400" s="185"/>
      <c r="AO400" s="185"/>
      <c r="AP400" s="185"/>
    </row>
    <row r="401" ht="18.75" customHeight="1">
      <c r="K401" s="200"/>
      <c r="L401" s="200" t="str">
        <f t="shared" si="11"/>
        <v/>
      </c>
      <c r="M401" s="201"/>
      <c r="N401" s="61" t="str">
        <f t="shared" si="3"/>
        <v/>
      </c>
      <c r="O401" s="62" t="str">
        <f t="shared" si="4"/>
        <v/>
      </c>
      <c r="Q401" s="63" t="str">
        <f t="shared" si="5"/>
        <v/>
      </c>
      <c r="AC401" s="13"/>
      <c r="AH401" s="185"/>
      <c r="AI401" s="185"/>
      <c r="AJ401" s="185"/>
      <c r="AK401" s="100"/>
      <c r="AL401" s="100"/>
      <c r="AM401" s="100"/>
      <c r="AN401" s="185"/>
      <c r="AO401" s="185"/>
      <c r="AP401" s="185"/>
    </row>
    <row r="402" ht="18.75" customHeight="1">
      <c r="K402" s="200"/>
      <c r="L402" s="200" t="str">
        <f t="shared" si="11"/>
        <v/>
      </c>
      <c r="M402" s="201"/>
      <c r="N402" s="61" t="str">
        <f t="shared" si="3"/>
        <v/>
      </c>
      <c r="O402" s="62" t="str">
        <f t="shared" si="4"/>
        <v/>
      </c>
      <c r="Q402" s="63" t="str">
        <f t="shared" si="5"/>
        <v/>
      </c>
      <c r="AC402" s="13"/>
      <c r="AH402" s="185"/>
      <c r="AI402" s="185"/>
      <c r="AJ402" s="185"/>
      <c r="AK402" s="100"/>
      <c r="AL402" s="100"/>
      <c r="AM402" s="100"/>
      <c r="AN402" s="185"/>
      <c r="AO402" s="185"/>
      <c r="AP402" s="185"/>
    </row>
    <row r="403" ht="18.75" customHeight="1">
      <c r="K403" s="200"/>
      <c r="L403" s="200" t="str">
        <f t="shared" si="11"/>
        <v/>
      </c>
      <c r="M403" s="201"/>
      <c r="N403" s="61" t="str">
        <f t="shared" si="3"/>
        <v/>
      </c>
      <c r="O403" s="62" t="str">
        <f t="shared" si="4"/>
        <v/>
      </c>
      <c r="Q403" s="63" t="str">
        <f t="shared" si="5"/>
        <v/>
      </c>
      <c r="AC403" s="13"/>
      <c r="AH403" s="185"/>
      <c r="AI403" s="185"/>
      <c r="AJ403" s="185"/>
      <c r="AK403" s="100"/>
      <c r="AL403" s="100"/>
      <c r="AM403" s="100"/>
      <c r="AN403" s="185"/>
      <c r="AO403" s="185"/>
      <c r="AP403" s="185"/>
    </row>
    <row r="404" ht="18.75" customHeight="1">
      <c r="K404" s="200"/>
      <c r="L404" s="200" t="str">
        <f t="shared" si="11"/>
        <v/>
      </c>
      <c r="M404" s="201"/>
      <c r="N404" s="61" t="str">
        <f t="shared" si="3"/>
        <v/>
      </c>
      <c r="O404" s="62" t="str">
        <f t="shared" si="4"/>
        <v/>
      </c>
      <c r="Q404" s="63" t="str">
        <f t="shared" si="5"/>
        <v/>
      </c>
      <c r="AC404" s="13"/>
      <c r="AH404" s="185"/>
      <c r="AI404" s="185"/>
      <c r="AJ404" s="185"/>
      <c r="AK404" s="100"/>
      <c r="AL404" s="100"/>
      <c r="AM404" s="100"/>
      <c r="AN404" s="185"/>
      <c r="AO404" s="185"/>
      <c r="AP404" s="185"/>
    </row>
    <row r="405" ht="18.75" customHeight="1">
      <c r="K405" s="200"/>
      <c r="L405" s="200" t="str">
        <f t="shared" si="11"/>
        <v/>
      </c>
      <c r="M405" s="201"/>
      <c r="N405" s="61" t="str">
        <f t="shared" si="3"/>
        <v/>
      </c>
      <c r="O405" s="62" t="str">
        <f t="shared" si="4"/>
        <v/>
      </c>
      <c r="Q405" s="63" t="str">
        <f t="shared" si="5"/>
        <v/>
      </c>
      <c r="AC405" s="13"/>
      <c r="AH405" s="185"/>
      <c r="AI405" s="185"/>
      <c r="AJ405" s="185"/>
      <c r="AK405" s="100"/>
      <c r="AL405" s="100"/>
      <c r="AM405" s="100"/>
      <c r="AN405" s="185"/>
      <c r="AO405" s="185"/>
      <c r="AP405" s="185"/>
    </row>
    <row r="406" ht="18.75" customHeight="1">
      <c r="K406" s="200"/>
      <c r="L406" s="200" t="str">
        <f t="shared" si="11"/>
        <v/>
      </c>
      <c r="M406" s="201"/>
      <c r="N406" s="61" t="str">
        <f t="shared" si="3"/>
        <v/>
      </c>
      <c r="O406" s="62" t="str">
        <f t="shared" si="4"/>
        <v/>
      </c>
      <c r="Q406" s="63" t="str">
        <f t="shared" si="5"/>
        <v/>
      </c>
      <c r="AC406" s="13"/>
      <c r="AH406" s="185"/>
      <c r="AI406" s="185"/>
      <c r="AJ406" s="185"/>
      <c r="AK406" s="100"/>
      <c r="AL406" s="100"/>
      <c r="AM406" s="100"/>
      <c r="AN406" s="185"/>
      <c r="AO406" s="185"/>
      <c r="AP406" s="185"/>
    </row>
    <row r="407" ht="18.75" customHeight="1">
      <c r="K407" s="200"/>
      <c r="L407" s="200" t="str">
        <f t="shared" si="11"/>
        <v/>
      </c>
      <c r="M407" s="201"/>
      <c r="N407" s="61" t="str">
        <f t="shared" si="3"/>
        <v/>
      </c>
      <c r="O407" s="62" t="str">
        <f t="shared" si="4"/>
        <v/>
      </c>
      <c r="Q407" s="63" t="str">
        <f t="shared" si="5"/>
        <v/>
      </c>
      <c r="AC407" s="13"/>
      <c r="AH407" s="185"/>
      <c r="AI407" s="185"/>
      <c r="AJ407" s="185"/>
      <c r="AK407" s="100"/>
      <c r="AL407" s="100"/>
      <c r="AM407" s="100"/>
      <c r="AN407" s="185"/>
      <c r="AO407" s="185"/>
      <c r="AP407" s="185"/>
    </row>
    <row r="408" ht="18.75" customHeight="1">
      <c r="K408" s="200"/>
      <c r="L408" s="200" t="str">
        <f t="shared" si="11"/>
        <v/>
      </c>
      <c r="M408" s="201"/>
      <c r="N408" s="61" t="str">
        <f t="shared" si="3"/>
        <v/>
      </c>
      <c r="O408" s="62" t="str">
        <f t="shared" si="4"/>
        <v/>
      </c>
      <c r="Q408" s="63" t="str">
        <f t="shared" si="5"/>
        <v/>
      </c>
      <c r="AC408" s="13"/>
      <c r="AH408" s="185"/>
      <c r="AI408" s="185"/>
      <c r="AJ408" s="185"/>
      <c r="AK408" s="100"/>
      <c r="AL408" s="100"/>
      <c r="AM408" s="100"/>
      <c r="AN408" s="185"/>
      <c r="AO408" s="185"/>
      <c r="AP408" s="185"/>
    </row>
    <row r="409" ht="18.75" customHeight="1">
      <c r="K409" s="200"/>
      <c r="L409" s="200" t="str">
        <f t="shared" si="11"/>
        <v/>
      </c>
      <c r="M409" s="201"/>
      <c r="N409" s="61" t="str">
        <f t="shared" si="3"/>
        <v/>
      </c>
      <c r="O409" s="62" t="str">
        <f t="shared" si="4"/>
        <v/>
      </c>
      <c r="Q409" s="63" t="str">
        <f t="shared" si="5"/>
        <v/>
      </c>
      <c r="AC409" s="13"/>
      <c r="AH409" s="185"/>
      <c r="AI409" s="185"/>
      <c r="AJ409" s="185"/>
      <c r="AK409" s="100"/>
      <c r="AL409" s="100"/>
      <c r="AM409" s="100"/>
      <c r="AN409" s="185"/>
      <c r="AO409" s="185"/>
      <c r="AP409" s="185"/>
    </row>
    <row r="410" ht="18.75" customHeight="1">
      <c r="K410" s="200"/>
      <c r="L410" s="200" t="str">
        <f t="shared" si="11"/>
        <v/>
      </c>
      <c r="M410" s="201"/>
      <c r="N410" s="61" t="str">
        <f t="shared" si="3"/>
        <v/>
      </c>
      <c r="O410" s="62" t="str">
        <f t="shared" si="4"/>
        <v/>
      </c>
      <c r="Q410" s="63" t="str">
        <f t="shared" si="5"/>
        <v/>
      </c>
      <c r="AC410" s="13"/>
      <c r="AH410" s="185"/>
      <c r="AI410" s="185"/>
      <c r="AJ410" s="185"/>
      <c r="AK410" s="100"/>
      <c r="AL410" s="100"/>
      <c r="AM410" s="100"/>
      <c r="AN410" s="185"/>
      <c r="AO410" s="185"/>
      <c r="AP410" s="185"/>
    </row>
    <row r="411" ht="18.75" customHeight="1">
      <c r="K411" s="200"/>
      <c r="L411" s="200" t="str">
        <f t="shared" si="11"/>
        <v/>
      </c>
      <c r="M411" s="201"/>
      <c r="N411" s="61" t="str">
        <f t="shared" si="3"/>
        <v/>
      </c>
      <c r="O411" s="62" t="str">
        <f t="shared" si="4"/>
        <v/>
      </c>
      <c r="Q411" s="63" t="str">
        <f t="shared" si="5"/>
        <v/>
      </c>
      <c r="AC411" s="13"/>
      <c r="AH411" s="185"/>
      <c r="AI411" s="185"/>
      <c r="AJ411" s="185"/>
      <c r="AK411" s="100"/>
      <c r="AL411" s="100"/>
      <c r="AM411" s="100"/>
      <c r="AN411" s="185"/>
      <c r="AO411" s="185"/>
      <c r="AP411" s="185"/>
    </row>
    <row r="412" ht="18.75" customHeight="1">
      <c r="K412" s="200"/>
      <c r="L412" s="200" t="str">
        <f t="shared" si="11"/>
        <v/>
      </c>
      <c r="M412" s="201"/>
      <c r="N412" s="61" t="str">
        <f t="shared" si="3"/>
        <v/>
      </c>
      <c r="O412" s="62" t="str">
        <f t="shared" si="4"/>
        <v/>
      </c>
      <c r="Q412" s="63" t="str">
        <f t="shared" si="5"/>
        <v/>
      </c>
      <c r="AC412" s="13"/>
      <c r="AH412" s="185"/>
      <c r="AI412" s="185"/>
      <c r="AJ412" s="185"/>
      <c r="AK412" s="100"/>
      <c r="AL412" s="100"/>
      <c r="AM412" s="100"/>
      <c r="AN412" s="185"/>
      <c r="AO412" s="185"/>
      <c r="AP412" s="185"/>
    </row>
    <row r="413" ht="18.75" customHeight="1">
      <c r="K413" s="200"/>
      <c r="L413" s="200" t="str">
        <f t="shared" si="11"/>
        <v/>
      </c>
      <c r="M413" s="201"/>
      <c r="N413" s="61" t="str">
        <f t="shared" si="3"/>
        <v/>
      </c>
      <c r="O413" s="62" t="str">
        <f t="shared" si="4"/>
        <v/>
      </c>
      <c r="Q413" s="63" t="str">
        <f t="shared" si="5"/>
        <v/>
      </c>
      <c r="AC413" s="13"/>
      <c r="AH413" s="185"/>
      <c r="AI413" s="185"/>
      <c r="AJ413" s="185"/>
      <c r="AK413" s="100"/>
      <c r="AL413" s="100"/>
      <c r="AM413" s="100"/>
      <c r="AN413" s="185"/>
      <c r="AO413" s="185"/>
      <c r="AP413" s="185"/>
    </row>
    <row r="414" ht="18.75" customHeight="1">
      <c r="K414" s="200"/>
      <c r="L414" s="200" t="str">
        <f t="shared" si="11"/>
        <v/>
      </c>
      <c r="M414" s="201"/>
      <c r="N414" s="61" t="str">
        <f t="shared" si="3"/>
        <v/>
      </c>
      <c r="O414" s="62" t="str">
        <f t="shared" si="4"/>
        <v/>
      </c>
      <c r="Q414" s="63" t="str">
        <f t="shared" si="5"/>
        <v/>
      </c>
      <c r="AC414" s="13"/>
      <c r="AH414" s="185"/>
      <c r="AI414" s="185"/>
      <c r="AJ414" s="185"/>
      <c r="AK414" s="100"/>
      <c r="AL414" s="100"/>
      <c r="AM414" s="100"/>
      <c r="AN414" s="185"/>
      <c r="AO414" s="185"/>
      <c r="AP414" s="185"/>
    </row>
    <row r="415" ht="18.75" customHeight="1">
      <c r="K415" s="200"/>
      <c r="L415" s="200" t="str">
        <f t="shared" si="11"/>
        <v/>
      </c>
      <c r="M415" s="201"/>
      <c r="N415" s="61" t="str">
        <f t="shared" si="3"/>
        <v/>
      </c>
      <c r="O415" s="62" t="str">
        <f t="shared" si="4"/>
        <v/>
      </c>
      <c r="Q415" s="63" t="str">
        <f t="shared" si="5"/>
        <v/>
      </c>
      <c r="AC415" s="13"/>
      <c r="AH415" s="185"/>
      <c r="AI415" s="185"/>
      <c r="AJ415" s="185"/>
      <c r="AK415" s="100"/>
      <c r="AL415" s="100"/>
      <c r="AM415" s="100"/>
      <c r="AN415" s="185"/>
      <c r="AO415" s="185"/>
      <c r="AP415" s="185"/>
    </row>
    <row r="416" ht="18.75" customHeight="1">
      <c r="K416" s="200"/>
      <c r="L416" s="200" t="str">
        <f t="shared" si="11"/>
        <v/>
      </c>
      <c r="M416" s="201"/>
      <c r="N416" s="61" t="str">
        <f t="shared" si="3"/>
        <v/>
      </c>
      <c r="O416" s="62" t="str">
        <f t="shared" si="4"/>
        <v/>
      </c>
      <c r="Q416" s="63" t="str">
        <f t="shared" si="5"/>
        <v/>
      </c>
      <c r="AC416" s="13"/>
      <c r="AH416" s="185"/>
      <c r="AI416" s="185"/>
      <c r="AJ416" s="185"/>
      <c r="AK416" s="100"/>
      <c r="AL416" s="100"/>
      <c r="AM416" s="100"/>
      <c r="AN416" s="185"/>
      <c r="AO416" s="185"/>
      <c r="AP416" s="185"/>
    </row>
    <row r="417" ht="18.75" customHeight="1">
      <c r="K417" s="200"/>
      <c r="L417" s="200" t="str">
        <f t="shared" si="11"/>
        <v/>
      </c>
      <c r="M417" s="201"/>
      <c r="N417" s="61" t="str">
        <f t="shared" si="3"/>
        <v/>
      </c>
      <c r="O417" s="62" t="str">
        <f t="shared" si="4"/>
        <v/>
      </c>
      <c r="Q417" s="63" t="str">
        <f t="shared" si="5"/>
        <v/>
      </c>
      <c r="AC417" s="13"/>
      <c r="AH417" s="185"/>
      <c r="AI417" s="185"/>
      <c r="AJ417" s="185"/>
      <c r="AK417" s="100"/>
      <c r="AL417" s="100"/>
      <c r="AM417" s="100"/>
      <c r="AN417" s="185"/>
      <c r="AO417" s="185"/>
      <c r="AP417" s="185"/>
    </row>
    <row r="418" ht="18.75" customHeight="1">
      <c r="K418" s="200"/>
      <c r="L418" s="200" t="str">
        <f t="shared" si="11"/>
        <v/>
      </c>
      <c r="M418" s="201"/>
      <c r="N418" s="61" t="str">
        <f t="shared" si="3"/>
        <v/>
      </c>
      <c r="O418" s="62" t="str">
        <f t="shared" si="4"/>
        <v/>
      </c>
      <c r="Q418" s="63" t="str">
        <f t="shared" si="5"/>
        <v/>
      </c>
      <c r="AC418" s="13"/>
      <c r="AH418" s="185"/>
      <c r="AI418" s="185"/>
      <c r="AJ418" s="185"/>
      <c r="AK418" s="100"/>
      <c r="AL418" s="100"/>
      <c r="AM418" s="100"/>
      <c r="AN418" s="185"/>
      <c r="AO418" s="185"/>
      <c r="AP418" s="185"/>
    </row>
    <row r="419" ht="18.75" customHeight="1">
      <c r="K419" s="200"/>
      <c r="L419" s="200" t="str">
        <f t="shared" si="11"/>
        <v/>
      </c>
      <c r="M419" s="201"/>
      <c r="N419" s="61" t="str">
        <f t="shared" si="3"/>
        <v/>
      </c>
      <c r="O419" s="62" t="str">
        <f t="shared" si="4"/>
        <v/>
      </c>
      <c r="Q419" s="63" t="str">
        <f t="shared" si="5"/>
        <v/>
      </c>
      <c r="AC419" s="13"/>
      <c r="AH419" s="185"/>
      <c r="AI419" s="185"/>
      <c r="AJ419" s="185"/>
      <c r="AK419" s="100"/>
      <c r="AL419" s="100"/>
      <c r="AM419" s="100"/>
      <c r="AN419" s="185"/>
      <c r="AO419" s="185"/>
      <c r="AP419" s="185"/>
    </row>
    <row r="420" ht="18.75" customHeight="1">
      <c r="K420" s="200"/>
      <c r="L420" s="200" t="str">
        <f t="shared" si="11"/>
        <v/>
      </c>
      <c r="M420" s="201"/>
      <c r="N420" s="61" t="str">
        <f t="shared" si="3"/>
        <v/>
      </c>
      <c r="O420" s="62" t="str">
        <f t="shared" si="4"/>
        <v/>
      </c>
      <c r="Q420" s="63" t="str">
        <f t="shared" si="5"/>
        <v/>
      </c>
      <c r="AC420" s="13"/>
      <c r="AH420" s="185"/>
      <c r="AI420" s="185"/>
      <c r="AJ420" s="185"/>
      <c r="AK420" s="100"/>
      <c r="AL420" s="100"/>
      <c r="AM420" s="100"/>
      <c r="AN420" s="185"/>
      <c r="AO420" s="185"/>
      <c r="AP420" s="185"/>
    </row>
    <row r="421" ht="18.75" customHeight="1">
      <c r="K421" s="200"/>
      <c r="L421" s="200" t="str">
        <f t="shared" si="11"/>
        <v/>
      </c>
      <c r="M421" s="201"/>
      <c r="N421" s="61" t="str">
        <f t="shared" si="3"/>
        <v/>
      </c>
      <c r="O421" s="62" t="str">
        <f t="shared" si="4"/>
        <v/>
      </c>
      <c r="Q421" s="63" t="str">
        <f t="shared" si="5"/>
        <v/>
      </c>
      <c r="AC421" s="13"/>
      <c r="AH421" s="185"/>
      <c r="AI421" s="185"/>
      <c r="AJ421" s="185"/>
      <c r="AK421" s="100"/>
      <c r="AL421" s="100"/>
      <c r="AM421" s="100"/>
      <c r="AN421" s="185"/>
      <c r="AO421" s="185"/>
      <c r="AP421" s="185"/>
    </row>
    <row r="422" ht="18.75" customHeight="1">
      <c r="K422" s="200"/>
      <c r="L422" s="200" t="str">
        <f t="shared" si="11"/>
        <v/>
      </c>
      <c r="M422" s="201"/>
      <c r="N422" s="61" t="str">
        <f t="shared" si="3"/>
        <v/>
      </c>
      <c r="O422" s="62" t="str">
        <f t="shared" si="4"/>
        <v/>
      </c>
      <c r="Q422" s="63" t="str">
        <f t="shared" si="5"/>
        <v/>
      </c>
      <c r="AC422" s="13"/>
      <c r="AH422" s="185"/>
      <c r="AI422" s="185"/>
      <c r="AJ422" s="185"/>
      <c r="AK422" s="100"/>
      <c r="AL422" s="100"/>
      <c r="AM422" s="100"/>
      <c r="AN422" s="185"/>
      <c r="AO422" s="185"/>
      <c r="AP422" s="185"/>
    </row>
    <row r="423" ht="18.75" customHeight="1">
      <c r="K423" s="200"/>
      <c r="L423" s="200" t="str">
        <f t="shared" si="11"/>
        <v/>
      </c>
      <c r="M423" s="201"/>
      <c r="N423" s="61" t="str">
        <f t="shared" si="3"/>
        <v/>
      </c>
      <c r="O423" s="62" t="str">
        <f t="shared" si="4"/>
        <v/>
      </c>
      <c r="Q423" s="63" t="str">
        <f t="shared" si="5"/>
        <v/>
      </c>
      <c r="AC423" s="13"/>
      <c r="AH423" s="185"/>
      <c r="AI423" s="185"/>
      <c r="AJ423" s="185"/>
      <c r="AK423" s="100"/>
      <c r="AL423" s="100"/>
      <c r="AM423" s="100"/>
      <c r="AN423" s="185"/>
      <c r="AO423" s="185"/>
      <c r="AP423" s="185"/>
    </row>
    <row r="424" ht="18.75" customHeight="1">
      <c r="K424" s="200"/>
      <c r="L424" s="200" t="str">
        <f t="shared" si="11"/>
        <v/>
      </c>
      <c r="M424" s="201"/>
      <c r="N424" s="61" t="str">
        <f t="shared" si="3"/>
        <v/>
      </c>
      <c r="O424" s="62" t="str">
        <f t="shared" si="4"/>
        <v/>
      </c>
      <c r="Q424" s="63" t="str">
        <f t="shared" si="5"/>
        <v/>
      </c>
      <c r="AC424" s="13"/>
      <c r="AH424" s="185"/>
      <c r="AI424" s="185"/>
      <c r="AJ424" s="185"/>
      <c r="AK424" s="100"/>
      <c r="AL424" s="100"/>
      <c r="AM424" s="100"/>
      <c r="AN424" s="185"/>
      <c r="AO424" s="185"/>
      <c r="AP424" s="185"/>
    </row>
    <row r="425" ht="18.75" customHeight="1">
      <c r="K425" s="200"/>
      <c r="L425" s="200" t="str">
        <f t="shared" si="11"/>
        <v/>
      </c>
      <c r="M425" s="201"/>
      <c r="N425" s="61" t="str">
        <f t="shared" si="3"/>
        <v/>
      </c>
      <c r="O425" s="62" t="str">
        <f t="shared" si="4"/>
        <v/>
      </c>
      <c r="Q425" s="63" t="str">
        <f t="shared" si="5"/>
        <v/>
      </c>
      <c r="AC425" s="13"/>
      <c r="AH425" s="185"/>
      <c r="AI425" s="185"/>
      <c r="AJ425" s="185"/>
      <c r="AK425" s="100"/>
      <c r="AL425" s="100"/>
      <c r="AM425" s="100"/>
      <c r="AN425" s="185"/>
      <c r="AO425" s="185"/>
      <c r="AP425" s="185"/>
    </row>
    <row r="426" ht="18.75" customHeight="1">
      <c r="K426" s="200"/>
      <c r="L426" s="200" t="str">
        <f t="shared" si="11"/>
        <v/>
      </c>
      <c r="M426" s="201"/>
      <c r="N426" s="61" t="str">
        <f t="shared" si="3"/>
        <v/>
      </c>
      <c r="O426" s="62" t="str">
        <f t="shared" si="4"/>
        <v/>
      </c>
      <c r="Q426" s="63" t="str">
        <f t="shared" si="5"/>
        <v/>
      </c>
      <c r="AC426" s="13"/>
      <c r="AH426" s="185"/>
      <c r="AI426" s="185"/>
      <c r="AJ426" s="185"/>
      <c r="AK426" s="100"/>
      <c r="AL426" s="100"/>
      <c r="AM426" s="100"/>
      <c r="AN426" s="185"/>
      <c r="AO426" s="185"/>
      <c r="AP426" s="185"/>
    </row>
    <row r="427" ht="18.75" customHeight="1">
      <c r="K427" s="200"/>
      <c r="L427" s="200" t="str">
        <f t="shared" si="11"/>
        <v/>
      </c>
      <c r="M427" s="201"/>
      <c r="N427" s="61" t="str">
        <f t="shared" si="3"/>
        <v/>
      </c>
      <c r="O427" s="62" t="str">
        <f t="shared" si="4"/>
        <v/>
      </c>
      <c r="Q427" s="63" t="str">
        <f t="shared" si="5"/>
        <v/>
      </c>
      <c r="AC427" s="13"/>
      <c r="AH427" s="185"/>
      <c r="AI427" s="185"/>
      <c r="AJ427" s="185"/>
      <c r="AK427" s="100"/>
      <c r="AL427" s="100"/>
      <c r="AM427" s="100"/>
      <c r="AN427" s="185"/>
      <c r="AO427" s="185"/>
      <c r="AP427" s="185"/>
    </row>
    <row r="428" ht="18.75" customHeight="1">
      <c r="K428" s="200"/>
      <c r="L428" s="200" t="str">
        <f t="shared" si="11"/>
        <v/>
      </c>
      <c r="M428" s="201"/>
      <c r="N428" s="61" t="str">
        <f t="shared" si="3"/>
        <v/>
      </c>
      <c r="O428" s="62" t="str">
        <f t="shared" si="4"/>
        <v/>
      </c>
      <c r="Q428" s="63" t="str">
        <f t="shared" si="5"/>
        <v/>
      </c>
      <c r="AC428" s="13"/>
      <c r="AH428" s="185"/>
      <c r="AI428" s="185"/>
      <c r="AJ428" s="185"/>
      <c r="AK428" s="100"/>
      <c r="AL428" s="100"/>
      <c r="AM428" s="100"/>
      <c r="AN428" s="185"/>
      <c r="AO428" s="185"/>
      <c r="AP428" s="185"/>
    </row>
    <row r="429" ht="18.75" customHeight="1">
      <c r="K429" s="200"/>
      <c r="L429" s="200" t="str">
        <f t="shared" si="11"/>
        <v/>
      </c>
      <c r="M429" s="201"/>
      <c r="N429" s="61" t="str">
        <f t="shared" si="3"/>
        <v/>
      </c>
      <c r="O429" s="62" t="str">
        <f t="shared" si="4"/>
        <v/>
      </c>
      <c r="Q429" s="63" t="str">
        <f t="shared" si="5"/>
        <v/>
      </c>
      <c r="AC429" s="13"/>
      <c r="AH429" s="185"/>
      <c r="AI429" s="185"/>
      <c r="AJ429" s="185"/>
      <c r="AK429" s="100"/>
      <c r="AL429" s="100"/>
      <c r="AM429" s="100"/>
      <c r="AN429" s="185"/>
      <c r="AO429" s="185"/>
      <c r="AP429" s="185"/>
    </row>
    <row r="430" ht="18.75" customHeight="1">
      <c r="K430" s="200"/>
      <c r="L430" s="200" t="str">
        <f t="shared" si="11"/>
        <v/>
      </c>
      <c r="M430" s="201"/>
      <c r="N430" s="61" t="str">
        <f t="shared" si="3"/>
        <v/>
      </c>
      <c r="O430" s="62" t="str">
        <f t="shared" si="4"/>
        <v/>
      </c>
      <c r="Q430" s="63" t="str">
        <f t="shared" si="5"/>
        <v/>
      </c>
      <c r="AC430" s="13"/>
      <c r="AH430" s="185"/>
      <c r="AI430" s="185"/>
      <c r="AJ430" s="185"/>
      <c r="AK430" s="100"/>
      <c r="AL430" s="100"/>
      <c r="AM430" s="100"/>
      <c r="AN430" s="185"/>
      <c r="AO430" s="185"/>
      <c r="AP430" s="185"/>
    </row>
    <row r="431" ht="18.75" customHeight="1">
      <c r="K431" s="200"/>
      <c r="L431" s="200" t="str">
        <f t="shared" si="11"/>
        <v/>
      </c>
      <c r="M431" s="201"/>
      <c r="N431" s="61" t="str">
        <f t="shared" si="3"/>
        <v/>
      </c>
      <c r="O431" s="62" t="str">
        <f t="shared" si="4"/>
        <v/>
      </c>
      <c r="Q431" s="63" t="str">
        <f t="shared" si="5"/>
        <v/>
      </c>
      <c r="AC431" s="13"/>
      <c r="AH431" s="185"/>
      <c r="AI431" s="185"/>
      <c r="AJ431" s="185"/>
      <c r="AK431" s="100"/>
      <c r="AL431" s="100"/>
      <c r="AM431" s="100"/>
      <c r="AN431" s="185"/>
      <c r="AO431" s="185"/>
      <c r="AP431" s="185"/>
    </row>
    <row r="432" ht="18.75" customHeight="1">
      <c r="K432" s="7"/>
      <c r="L432" s="7"/>
      <c r="M432" s="201"/>
      <c r="AC432" s="13"/>
      <c r="AH432" s="185"/>
      <c r="AI432" s="185"/>
      <c r="AJ432" s="185"/>
      <c r="AK432" s="100"/>
      <c r="AL432" s="100"/>
      <c r="AM432" s="100"/>
      <c r="AN432" s="185"/>
      <c r="AO432" s="185"/>
      <c r="AP432" s="185"/>
    </row>
    <row r="433" ht="18.75" customHeight="1">
      <c r="K433" s="7"/>
      <c r="L433" s="7"/>
      <c r="M433" s="201"/>
      <c r="AC433" s="13"/>
      <c r="AH433" s="185"/>
      <c r="AI433" s="185"/>
      <c r="AJ433" s="185"/>
      <c r="AK433" s="100"/>
      <c r="AL433" s="100"/>
      <c r="AM433" s="100"/>
      <c r="AN433" s="185"/>
      <c r="AO433" s="185"/>
      <c r="AP433" s="185"/>
    </row>
    <row r="434" ht="18.75" customHeight="1">
      <c r="K434" s="7"/>
      <c r="L434" s="7"/>
      <c r="M434" s="201"/>
      <c r="AC434" s="13"/>
      <c r="AH434" s="185"/>
      <c r="AI434" s="185"/>
      <c r="AJ434" s="185"/>
      <c r="AK434" s="100"/>
      <c r="AL434" s="100"/>
      <c r="AM434" s="100"/>
      <c r="AN434" s="185"/>
      <c r="AO434" s="185"/>
      <c r="AP434" s="185"/>
    </row>
    <row r="435" ht="18.75" customHeight="1">
      <c r="K435" s="7"/>
      <c r="L435" s="7"/>
      <c r="M435" s="201"/>
      <c r="AC435" s="13"/>
      <c r="AH435" s="185"/>
      <c r="AI435" s="185"/>
      <c r="AJ435" s="185"/>
      <c r="AK435" s="100"/>
      <c r="AL435" s="100"/>
      <c r="AM435" s="100"/>
      <c r="AN435" s="185"/>
      <c r="AO435" s="185"/>
      <c r="AP435" s="185"/>
    </row>
    <row r="436" ht="18.75" customHeight="1">
      <c r="K436" s="7"/>
      <c r="L436" s="7"/>
      <c r="M436" s="201"/>
      <c r="AC436" s="13"/>
      <c r="AH436" s="185"/>
      <c r="AI436" s="185"/>
      <c r="AJ436" s="185"/>
      <c r="AK436" s="100"/>
      <c r="AL436" s="100"/>
      <c r="AM436" s="100"/>
      <c r="AN436" s="185"/>
      <c r="AO436" s="185"/>
      <c r="AP436" s="185"/>
    </row>
    <row r="437" ht="18.75" customHeight="1">
      <c r="K437" s="7"/>
      <c r="L437" s="7"/>
      <c r="M437" s="201"/>
      <c r="AC437" s="13"/>
      <c r="AH437" s="185"/>
      <c r="AI437" s="185"/>
      <c r="AJ437" s="185"/>
      <c r="AK437" s="100"/>
      <c r="AL437" s="100"/>
      <c r="AM437" s="100"/>
      <c r="AN437" s="185"/>
      <c r="AO437" s="185"/>
      <c r="AP437" s="185"/>
    </row>
    <row r="438" ht="18.75" customHeight="1">
      <c r="K438" s="7"/>
      <c r="L438" s="7"/>
      <c r="M438" s="201"/>
      <c r="AC438" s="13"/>
      <c r="AH438" s="185"/>
      <c r="AI438" s="185"/>
      <c r="AJ438" s="185"/>
      <c r="AK438" s="100"/>
      <c r="AL438" s="100"/>
      <c r="AM438" s="100"/>
      <c r="AN438" s="185"/>
      <c r="AO438" s="185"/>
      <c r="AP438" s="185"/>
    </row>
    <row r="439" ht="18.75" customHeight="1">
      <c r="K439" s="7"/>
      <c r="L439" s="7"/>
      <c r="M439" s="201"/>
      <c r="AC439" s="13"/>
      <c r="AH439" s="185"/>
      <c r="AI439" s="185"/>
      <c r="AJ439" s="185"/>
      <c r="AK439" s="100"/>
      <c r="AL439" s="100"/>
      <c r="AM439" s="100"/>
      <c r="AN439" s="185"/>
      <c r="AO439" s="185"/>
      <c r="AP439" s="185"/>
    </row>
    <row r="440" ht="18.75" customHeight="1">
      <c r="K440" s="7"/>
      <c r="L440" s="7"/>
      <c r="M440" s="201"/>
      <c r="AC440" s="13"/>
      <c r="AH440" s="185"/>
      <c r="AI440" s="185"/>
      <c r="AJ440" s="185"/>
      <c r="AK440" s="100"/>
      <c r="AL440" s="100"/>
      <c r="AM440" s="100"/>
      <c r="AN440" s="185"/>
      <c r="AO440" s="185"/>
      <c r="AP440" s="185"/>
    </row>
    <row r="441" ht="18.75" customHeight="1">
      <c r="K441" s="7"/>
      <c r="L441" s="7"/>
      <c r="M441" s="201"/>
      <c r="AC441" s="13"/>
      <c r="AH441" s="185"/>
      <c r="AI441" s="185"/>
      <c r="AJ441" s="185"/>
      <c r="AK441" s="100"/>
      <c r="AL441" s="100"/>
      <c r="AM441" s="100"/>
      <c r="AN441" s="185"/>
      <c r="AO441" s="185"/>
      <c r="AP441" s="185"/>
    </row>
    <row r="442" ht="18.75" customHeight="1">
      <c r="K442" s="7"/>
      <c r="L442" s="7"/>
      <c r="M442" s="201"/>
      <c r="AC442" s="13"/>
      <c r="AH442" s="185"/>
      <c r="AI442" s="185"/>
      <c r="AJ442" s="185"/>
      <c r="AK442" s="100"/>
      <c r="AL442" s="100"/>
      <c r="AM442" s="100"/>
      <c r="AN442" s="185"/>
      <c r="AO442" s="185"/>
      <c r="AP442" s="185"/>
    </row>
    <row r="443" ht="18.75" customHeight="1">
      <c r="K443" s="7"/>
      <c r="L443" s="7"/>
      <c r="M443" s="201"/>
      <c r="AC443" s="13"/>
      <c r="AH443" s="185"/>
      <c r="AI443" s="185"/>
      <c r="AJ443" s="185"/>
      <c r="AK443" s="100"/>
      <c r="AL443" s="100"/>
      <c r="AM443" s="100"/>
      <c r="AN443" s="185"/>
      <c r="AO443" s="185"/>
      <c r="AP443" s="185"/>
    </row>
    <row r="444" ht="18.75" customHeight="1">
      <c r="K444" s="7"/>
      <c r="L444" s="7"/>
      <c r="M444" s="201"/>
      <c r="AC444" s="13"/>
      <c r="AH444" s="185"/>
      <c r="AI444" s="185"/>
      <c r="AJ444" s="185"/>
      <c r="AK444" s="100"/>
      <c r="AL444" s="100"/>
      <c r="AM444" s="100"/>
      <c r="AN444" s="185"/>
      <c r="AO444" s="185"/>
      <c r="AP444" s="185"/>
    </row>
    <row r="445" ht="18.75" customHeight="1">
      <c r="K445" s="7"/>
      <c r="L445" s="7"/>
      <c r="M445" s="201"/>
      <c r="AC445" s="13"/>
      <c r="AH445" s="185"/>
      <c r="AI445" s="185"/>
      <c r="AJ445" s="185"/>
      <c r="AK445" s="100"/>
      <c r="AL445" s="100"/>
      <c r="AM445" s="100"/>
      <c r="AN445" s="185"/>
      <c r="AO445" s="185"/>
      <c r="AP445" s="185"/>
    </row>
    <row r="446" ht="18.75" customHeight="1">
      <c r="K446" s="7"/>
      <c r="L446" s="7"/>
      <c r="M446" s="201"/>
      <c r="AC446" s="13"/>
      <c r="AH446" s="185"/>
      <c r="AI446" s="185"/>
      <c r="AJ446" s="185"/>
      <c r="AK446" s="100"/>
      <c r="AL446" s="100"/>
      <c r="AM446" s="100"/>
      <c r="AN446" s="185"/>
      <c r="AO446" s="185"/>
      <c r="AP446" s="185"/>
    </row>
    <row r="447" ht="18.75" customHeight="1">
      <c r="K447" s="7"/>
      <c r="L447" s="7"/>
      <c r="M447" s="201"/>
      <c r="AC447" s="13"/>
      <c r="AH447" s="185"/>
      <c r="AI447" s="185"/>
      <c r="AJ447" s="185"/>
      <c r="AK447" s="100"/>
      <c r="AL447" s="100"/>
      <c r="AM447" s="100"/>
      <c r="AN447" s="185"/>
      <c r="AO447" s="185"/>
      <c r="AP447" s="185"/>
    </row>
    <row r="448" ht="18.75" customHeight="1">
      <c r="K448" s="7"/>
      <c r="L448" s="7"/>
      <c r="M448" s="201"/>
      <c r="AC448" s="13"/>
      <c r="AH448" s="185"/>
      <c r="AI448" s="185"/>
      <c r="AJ448" s="185"/>
      <c r="AK448" s="100"/>
      <c r="AL448" s="100"/>
      <c r="AM448" s="100"/>
      <c r="AN448" s="185"/>
      <c r="AO448" s="185"/>
      <c r="AP448" s="185"/>
    </row>
    <row r="449" ht="18.75" customHeight="1">
      <c r="K449" s="7"/>
      <c r="L449" s="7"/>
      <c r="M449" s="201"/>
      <c r="AC449" s="13"/>
      <c r="AH449" s="185"/>
      <c r="AI449" s="185"/>
      <c r="AJ449" s="185"/>
      <c r="AK449" s="100"/>
      <c r="AL449" s="100"/>
      <c r="AM449" s="100"/>
      <c r="AN449" s="185"/>
      <c r="AO449" s="185"/>
      <c r="AP449" s="185"/>
    </row>
    <row r="450" ht="18.75" customHeight="1">
      <c r="K450" s="7"/>
      <c r="L450" s="7"/>
      <c r="M450" s="201"/>
      <c r="AC450" s="13"/>
      <c r="AH450" s="185"/>
      <c r="AI450" s="185"/>
      <c r="AJ450" s="185"/>
      <c r="AK450" s="100"/>
      <c r="AL450" s="100"/>
      <c r="AM450" s="100"/>
      <c r="AN450" s="185"/>
      <c r="AO450" s="185"/>
      <c r="AP450" s="185"/>
    </row>
    <row r="451" ht="18.75" customHeight="1">
      <c r="K451" s="7"/>
      <c r="L451" s="7"/>
      <c r="M451" s="201"/>
      <c r="AC451" s="13"/>
      <c r="AH451" s="185"/>
      <c r="AI451" s="185"/>
      <c r="AJ451" s="185"/>
      <c r="AK451" s="100"/>
      <c r="AL451" s="100"/>
      <c r="AM451" s="100"/>
      <c r="AN451" s="185"/>
      <c r="AO451" s="185"/>
      <c r="AP451" s="185"/>
    </row>
    <row r="452" ht="18.75" customHeight="1">
      <c r="K452" s="7"/>
      <c r="L452" s="7"/>
      <c r="M452" s="201"/>
      <c r="AC452" s="13"/>
      <c r="AH452" s="185"/>
      <c r="AI452" s="185"/>
      <c r="AJ452" s="185"/>
      <c r="AK452" s="100"/>
      <c r="AL452" s="100"/>
      <c r="AM452" s="100"/>
      <c r="AN452" s="185"/>
      <c r="AO452" s="185"/>
      <c r="AP452" s="185"/>
    </row>
    <row r="453" ht="18.75" customHeight="1">
      <c r="K453" s="7"/>
      <c r="L453" s="7"/>
      <c r="M453" s="201"/>
      <c r="AC453" s="13"/>
      <c r="AH453" s="185"/>
      <c r="AI453" s="185"/>
      <c r="AJ453" s="185"/>
      <c r="AK453" s="100"/>
      <c r="AL453" s="100"/>
      <c r="AM453" s="100"/>
      <c r="AN453" s="185"/>
      <c r="AO453" s="185"/>
      <c r="AP453" s="185"/>
    </row>
    <row r="454" ht="18.75" customHeight="1">
      <c r="K454" s="7"/>
      <c r="L454" s="7"/>
      <c r="M454" s="201"/>
      <c r="AC454" s="13"/>
      <c r="AH454" s="185"/>
      <c r="AI454" s="185"/>
      <c r="AJ454" s="185"/>
      <c r="AK454" s="100"/>
      <c r="AL454" s="100"/>
      <c r="AM454" s="100"/>
      <c r="AN454" s="185"/>
      <c r="AO454" s="185"/>
      <c r="AP454" s="185"/>
    </row>
    <row r="455" ht="18.75" customHeight="1">
      <c r="K455" s="7"/>
      <c r="L455" s="7"/>
      <c r="M455" s="201"/>
      <c r="AC455" s="13"/>
      <c r="AH455" s="185"/>
      <c r="AI455" s="185"/>
      <c r="AJ455" s="185"/>
      <c r="AK455" s="100"/>
      <c r="AL455" s="100"/>
      <c r="AM455" s="100"/>
      <c r="AN455" s="185"/>
      <c r="AO455" s="185"/>
      <c r="AP455" s="185"/>
    </row>
    <row r="456" ht="18.75" customHeight="1">
      <c r="K456" s="7"/>
      <c r="L456" s="7"/>
      <c r="M456" s="201"/>
      <c r="AC456" s="13"/>
      <c r="AH456" s="185"/>
      <c r="AI456" s="185"/>
      <c r="AJ456" s="185"/>
      <c r="AK456" s="100"/>
      <c r="AL456" s="100"/>
      <c r="AM456" s="100"/>
      <c r="AN456" s="185"/>
      <c r="AO456" s="185"/>
      <c r="AP456" s="185"/>
    </row>
    <row r="457" ht="18.75" customHeight="1">
      <c r="K457" s="7"/>
      <c r="L457" s="7"/>
      <c r="M457" s="201"/>
      <c r="AC457" s="13"/>
      <c r="AH457" s="185"/>
      <c r="AI457" s="185"/>
      <c r="AJ457" s="185"/>
      <c r="AK457" s="100"/>
      <c r="AL457" s="100"/>
      <c r="AM457" s="100"/>
      <c r="AN457" s="185"/>
      <c r="AO457" s="185"/>
      <c r="AP457" s="185"/>
    </row>
    <row r="458" ht="18.75" customHeight="1">
      <c r="K458" s="7"/>
      <c r="L458" s="7"/>
      <c r="M458" s="201"/>
      <c r="AC458" s="13"/>
      <c r="AH458" s="185"/>
      <c r="AI458" s="185"/>
      <c r="AJ458" s="185"/>
      <c r="AK458" s="100"/>
      <c r="AL458" s="100"/>
      <c r="AM458" s="100"/>
      <c r="AN458" s="185"/>
      <c r="AO458" s="185"/>
      <c r="AP458" s="185"/>
    </row>
    <row r="459" ht="18.75" customHeight="1">
      <c r="K459" s="7"/>
      <c r="L459" s="7"/>
      <c r="M459" s="201"/>
      <c r="AC459" s="13"/>
      <c r="AH459" s="185"/>
      <c r="AI459" s="185"/>
      <c r="AJ459" s="185"/>
      <c r="AK459" s="100"/>
      <c r="AL459" s="100"/>
      <c r="AM459" s="100"/>
      <c r="AN459" s="185"/>
      <c r="AO459" s="185"/>
      <c r="AP459" s="185"/>
    </row>
    <row r="460" ht="18.75" customHeight="1">
      <c r="K460" s="7"/>
      <c r="L460" s="7"/>
      <c r="M460" s="201"/>
      <c r="AC460" s="13"/>
      <c r="AH460" s="185"/>
      <c r="AI460" s="185"/>
      <c r="AJ460" s="185"/>
      <c r="AK460" s="100"/>
      <c r="AL460" s="100"/>
      <c r="AM460" s="100"/>
      <c r="AN460" s="185"/>
      <c r="AO460" s="185"/>
      <c r="AP460" s="185"/>
    </row>
    <row r="461" ht="18.75" customHeight="1">
      <c r="K461" s="7"/>
      <c r="L461" s="7"/>
      <c r="M461" s="201"/>
      <c r="AC461" s="13"/>
      <c r="AH461" s="185"/>
      <c r="AI461" s="185"/>
      <c r="AJ461" s="185"/>
      <c r="AK461" s="100"/>
      <c r="AL461" s="100"/>
      <c r="AM461" s="100"/>
      <c r="AN461" s="185"/>
      <c r="AO461" s="185"/>
      <c r="AP461" s="185"/>
    </row>
    <row r="462" ht="18.75" customHeight="1">
      <c r="K462" s="7"/>
      <c r="L462" s="7"/>
      <c r="M462" s="201"/>
      <c r="AC462" s="13"/>
      <c r="AH462" s="185"/>
      <c r="AI462" s="185"/>
      <c r="AJ462" s="185"/>
      <c r="AK462" s="100"/>
      <c r="AL462" s="100"/>
      <c r="AM462" s="100"/>
      <c r="AN462" s="185"/>
      <c r="AO462" s="185"/>
      <c r="AP462" s="185"/>
    </row>
    <row r="463" ht="18.75" customHeight="1">
      <c r="K463" s="7"/>
      <c r="L463" s="7"/>
      <c r="M463" s="201"/>
      <c r="AC463" s="13"/>
      <c r="AH463" s="185"/>
      <c r="AI463" s="185"/>
      <c r="AJ463" s="185"/>
      <c r="AK463" s="100"/>
      <c r="AL463" s="100"/>
      <c r="AM463" s="100"/>
      <c r="AN463" s="185"/>
      <c r="AO463" s="185"/>
      <c r="AP463" s="185"/>
    </row>
    <row r="464" ht="18.75" customHeight="1">
      <c r="K464" s="7"/>
      <c r="L464" s="7"/>
      <c r="M464" s="201"/>
      <c r="AC464" s="13"/>
      <c r="AH464" s="185"/>
      <c r="AI464" s="185"/>
      <c r="AJ464" s="185"/>
      <c r="AK464" s="100"/>
      <c r="AL464" s="100"/>
      <c r="AM464" s="100"/>
      <c r="AN464" s="185"/>
      <c r="AO464" s="185"/>
      <c r="AP464" s="185"/>
    </row>
    <row r="465" ht="18.75" customHeight="1">
      <c r="K465" s="7"/>
      <c r="L465" s="7"/>
      <c r="M465" s="201"/>
      <c r="AC465" s="13"/>
      <c r="AH465" s="185"/>
      <c r="AI465" s="185"/>
      <c r="AJ465" s="185"/>
      <c r="AK465" s="100"/>
      <c r="AL465" s="100"/>
      <c r="AM465" s="100"/>
      <c r="AN465" s="185"/>
      <c r="AO465" s="185"/>
      <c r="AP465" s="185"/>
    </row>
    <row r="466" ht="18.75" customHeight="1">
      <c r="K466" s="7"/>
      <c r="L466" s="7"/>
      <c r="M466" s="201"/>
      <c r="AC466" s="13"/>
      <c r="AH466" s="185"/>
      <c r="AI466" s="185"/>
      <c r="AJ466" s="185"/>
      <c r="AK466" s="100"/>
      <c r="AL466" s="100"/>
      <c r="AM466" s="100"/>
      <c r="AN466" s="185"/>
      <c r="AO466" s="185"/>
      <c r="AP466" s="185"/>
    </row>
    <row r="467" ht="18.75" customHeight="1">
      <c r="K467" s="7"/>
      <c r="L467" s="7"/>
      <c r="M467" s="201"/>
      <c r="AC467" s="13"/>
      <c r="AH467" s="185"/>
      <c r="AI467" s="185"/>
      <c r="AJ467" s="185"/>
      <c r="AK467" s="100"/>
      <c r="AL467" s="100"/>
      <c r="AM467" s="100"/>
      <c r="AN467" s="185"/>
      <c r="AO467" s="185"/>
      <c r="AP467" s="185"/>
    </row>
    <row r="468" ht="18.75" customHeight="1">
      <c r="K468" s="7"/>
      <c r="L468" s="7"/>
      <c r="M468" s="201"/>
      <c r="AC468" s="13"/>
      <c r="AH468" s="185"/>
      <c r="AI468" s="185"/>
      <c r="AJ468" s="185"/>
      <c r="AK468" s="100"/>
      <c r="AL468" s="100"/>
      <c r="AM468" s="100"/>
      <c r="AN468" s="185"/>
      <c r="AO468" s="185"/>
      <c r="AP468" s="185"/>
    </row>
    <row r="469" ht="18.75" customHeight="1">
      <c r="K469" s="7"/>
      <c r="L469" s="7"/>
      <c r="M469" s="201"/>
      <c r="AC469" s="13"/>
      <c r="AH469" s="185"/>
      <c r="AI469" s="185"/>
      <c r="AJ469" s="185"/>
      <c r="AK469" s="100"/>
      <c r="AL469" s="100"/>
      <c r="AM469" s="100"/>
      <c r="AN469" s="185"/>
      <c r="AO469" s="185"/>
      <c r="AP469" s="185"/>
    </row>
    <row r="470" ht="18.75" customHeight="1">
      <c r="K470" s="7"/>
      <c r="L470" s="7"/>
      <c r="M470" s="201"/>
      <c r="AC470" s="13"/>
      <c r="AH470" s="185"/>
      <c r="AI470" s="185"/>
      <c r="AJ470" s="185"/>
      <c r="AK470" s="100"/>
      <c r="AL470" s="100"/>
      <c r="AM470" s="100"/>
      <c r="AN470" s="185"/>
      <c r="AO470" s="185"/>
      <c r="AP470" s="185"/>
    </row>
    <row r="471" ht="18.75" customHeight="1">
      <c r="K471" s="7"/>
      <c r="L471" s="7"/>
      <c r="M471" s="201"/>
      <c r="AC471" s="13"/>
      <c r="AH471" s="185"/>
      <c r="AI471" s="185"/>
      <c r="AJ471" s="185"/>
      <c r="AK471" s="100"/>
      <c r="AL471" s="100"/>
      <c r="AM471" s="100"/>
      <c r="AN471" s="185"/>
      <c r="AO471" s="185"/>
      <c r="AP471" s="185"/>
    </row>
    <row r="472" ht="18.75" customHeight="1">
      <c r="K472" s="7"/>
      <c r="L472" s="7"/>
      <c r="M472" s="201"/>
      <c r="AC472" s="13"/>
      <c r="AH472" s="185"/>
      <c r="AI472" s="185"/>
      <c r="AJ472" s="185"/>
      <c r="AK472" s="100"/>
      <c r="AL472" s="100"/>
      <c r="AM472" s="100"/>
      <c r="AN472" s="185"/>
      <c r="AO472" s="185"/>
      <c r="AP472" s="185"/>
    </row>
    <row r="473" ht="18.75" customHeight="1">
      <c r="K473" s="7"/>
      <c r="L473" s="7"/>
      <c r="M473" s="201"/>
      <c r="AC473" s="13"/>
      <c r="AH473" s="185"/>
      <c r="AI473" s="185"/>
      <c r="AJ473" s="185"/>
      <c r="AK473" s="100"/>
      <c r="AL473" s="100"/>
      <c r="AM473" s="100"/>
      <c r="AN473" s="185"/>
      <c r="AO473" s="185"/>
      <c r="AP473" s="185"/>
    </row>
    <row r="474" ht="18.75" customHeight="1">
      <c r="K474" s="7"/>
      <c r="L474" s="7"/>
      <c r="M474" s="201"/>
      <c r="AC474" s="13"/>
      <c r="AH474" s="185"/>
      <c r="AI474" s="185"/>
      <c r="AJ474" s="185"/>
      <c r="AK474" s="100"/>
      <c r="AL474" s="100"/>
      <c r="AM474" s="100"/>
      <c r="AN474" s="185"/>
      <c r="AO474" s="185"/>
      <c r="AP474" s="185"/>
    </row>
    <row r="475" ht="18.75" customHeight="1">
      <c r="K475" s="7"/>
      <c r="L475" s="7"/>
      <c r="M475" s="201"/>
      <c r="AC475" s="13"/>
      <c r="AH475" s="185"/>
      <c r="AI475" s="185"/>
      <c r="AJ475" s="185"/>
      <c r="AK475" s="100"/>
      <c r="AL475" s="100"/>
      <c r="AM475" s="100"/>
      <c r="AN475" s="185"/>
      <c r="AO475" s="185"/>
      <c r="AP475" s="185"/>
    </row>
    <row r="476" ht="18.75" customHeight="1">
      <c r="K476" s="7"/>
      <c r="L476" s="7"/>
      <c r="M476" s="201"/>
      <c r="AC476" s="13"/>
      <c r="AH476" s="185"/>
      <c r="AI476" s="185"/>
      <c r="AJ476" s="185"/>
      <c r="AK476" s="100"/>
      <c r="AL476" s="100"/>
      <c r="AM476" s="100"/>
      <c r="AN476" s="185"/>
      <c r="AO476" s="185"/>
      <c r="AP476" s="185"/>
    </row>
    <row r="477" ht="18.75" customHeight="1">
      <c r="K477" s="7"/>
      <c r="L477" s="7"/>
      <c r="M477" s="201"/>
      <c r="AC477" s="13"/>
      <c r="AH477" s="185"/>
      <c r="AI477" s="185"/>
      <c r="AJ477" s="185"/>
      <c r="AK477" s="100"/>
      <c r="AL477" s="100"/>
      <c r="AM477" s="100"/>
      <c r="AN477" s="185"/>
      <c r="AO477" s="185"/>
      <c r="AP477" s="185"/>
    </row>
    <row r="478" ht="18.75" customHeight="1">
      <c r="K478" s="7"/>
      <c r="L478" s="7"/>
      <c r="M478" s="201"/>
      <c r="AC478" s="13"/>
      <c r="AH478" s="185"/>
      <c r="AI478" s="185"/>
      <c r="AJ478" s="185"/>
      <c r="AK478" s="100"/>
      <c r="AL478" s="100"/>
      <c r="AM478" s="100"/>
      <c r="AN478" s="185"/>
      <c r="AO478" s="185"/>
      <c r="AP478" s="185"/>
    </row>
    <row r="479" ht="18.75" customHeight="1">
      <c r="K479" s="7"/>
      <c r="L479" s="7"/>
      <c r="M479" s="201"/>
      <c r="AC479" s="13"/>
      <c r="AH479" s="185"/>
      <c r="AI479" s="185"/>
      <c r="AJ479" s="185"/>
      <c r="AK479" s="100"/>
      <c r="AL479" s="100"/>
      <c r="AM479" s="100"/>
      <c r="AN479" s="185"/>
      <c r="AO479" s="185"/>
      <c r="AP479" s="185"/>
    </row>
    <row r="480" ht="18.75" customHeight="1">
      <c r="K480" s="7"/>
      <c r="L480" s="7"/>
      <c r="M480" s="201"/>
      <c r="AC480" s="13"/>
      <c r="AH480" s="185"/>
      <c r="AI480" s="185"/>
      <c r="AJ480" s="185"/>
      <c r="AK480" s="100"/>
      <c r="AL480" s="100"/>
      <c r="AM480" s="100"/>
      <c r="AN480" s="185"/>
      <c r="AO480" s="185"/>
      <c r="AP480" s="185"/>
    </row>
    <row r="481" ht="18.75" customHeight="1">
      <c r="K481" s="7"/>
      <c r="L481" s="7"/>
      <c r="M481" s="201"/>
      <c r="AC481" s="13"/>
      <c r="AH481" s="185"/>
      <c r="AI481" s="185"/>
      <c r="AJ481" s="185"/>
      <c r="AK481" s="100"/>
      <c r="AL481" s="100"/>
      <c r="AM481" s="100"/>
      <c r="AN481" s="185"/>
      <c r="AO481" s="185"/>
      <c r="AP481" s="185"/>
    </row>
    <row r="482" ht="18.75" customHeight="1">
      <c r="K482" s="7"/>
      <c r="L482" s="7"/>
      <c r="M482" s="201"/>
      <c r="AC482" s="13"/>
      <c r="AH482" s="185"/>
      <c r="AI482" s="185"/>
      <c r="AJ482" s="185"/>
      <c r="AK482" s="100"/>
      <c r="AL482" s="100"/>
      <c r="AM482" s="100"/>
      <c r="AN482" s="185"/>
      <c r="AO482" s="185"/>
      <c r="AP482" s="185"/>
    </row>
    <row r="483" ht="18.75" customHeight="1">
      <c r="K483" s="7"/>
      <c r="L483" s="7"/>
      <c r="M483" s="201"/>
      <c r="AC483" s="13"/>
      <c r="AH483" s="185"/>
      <c r="AI483" s="185"/>
      <c r="AJ483" s="185"/>
      <c r="AK483" s="100"/>
      <c r="AL483" s="100"/>
      <c r="AM483" s="100"/>
      <c r="AN483" s="185"/>
      <c r="AO483" s="185"/>
      <c r="AP483" s="185"/>
    </row>
    <row r="484" ht="18.75" customHeight="1">
      <c r="K484" s="7"/>
      <c r="L484" s="7"/>
      <c r="M484" s="201"/>
      <c r="AC484" s="13"/>
      <c r="AH484" s="185"/>
      <c r="AI484" s="185"/>
      <c r="AJ484" s="185"/>
      <c r="AK484" s="100"/>
      <c r="AL484" s="100"/>
      <c r="AM484" s="100"/>
      <c r="AN484" s="185"/>
      <c r="AO484" s="185"/>
      <c r="AP484" s="185"/>
    </row>
    <row r="485" ht="18.75" customHeight="1">
      <c r="K485" s="7"/>
      <c r="L485" s="7"/>
      <c r="M485" s="201"/>
      <c r="AC485" s="13"/>
      <c r="AH485" s="185"/>
      <c r="AI485" s="185"/>
      <c r="AJ485" s="185"/>
      <c r="AK485" s="100"/>
      <c r="AL485" s="100"/>
      <c r="AM485" s="100"/>
      <c r="AN485" s="185"/>
      <c r="AO485" s="185"/>
      <c r="AP485" s="185"/>
    </row>
    <row r="486" ht="18.75" customHeight="1">
      <c r="K486" s="7"/>
      <c r="L486" s="7"/>
      <c r="M486" s="201"/>
      <c r="AC486" s="13"/>
      <c r="AH486" s="185"/>
      <c r="AI486" s="185"/>
      <c r="AJ486" s="185"/>
      <c r="AK486" s="100"/>
      <c r="AL486" s="100"/>
      <c r="AM486" s="100"/>
      <c r="AN486" s="185"/>
      <c r="AO486" s="185"/>
      <c r="AP486" s="185"/>
    </row>
    <row r="487" ht="18.75" customHeight="1">
      <c r="K487" s="7"/>
      <c r="L487" s="7"/>
      <c r="M487" s="201"/>
      <c r="AC487" s="13"/>
      <c r="AH487" s="185"/>
      <c r="AI487" s="185"/>
      <c r="AJ487" s="185"/>
      <c r="AK487" s="100"/>
      <c r="AL487" s="100"/>
      <c r="AM487" s="100"/>
      <c r="AN487" s="185"/>
      <c r="AO487" s="185"/>
      <c r="AP487" s="185"/>
    </row>
    <row r="488" ht="18.75" customHeight="1">
      <c r="K488" s="7"/>
      <c r="L488" s="7"/>
      <c r="M488" s="201"/>
      <c r="AC488" s="13"/>
      <c r="AH488" s="185"/>
      <c r="AI488" s="185"/>
      <c r="AJ488" s="185"/>
      <c r="AK488" s="100"/>
      <c r="AL488" s="100"/>
      <c r="AM488" s="100"/>
      <c r="AN488" s="185"/>
      <c r="AO488" s="185"/>
      <c r="AP488" s="185"/>
    </row>
    <row r="489" ht="18.75" customHeight="1">
      <c r="K489" s="7"/>
      <c r="L489" s="7"/>
      <c r="M489" s="201"/>
      <c r="AC489" s="13"/>
      <c r="AH489" s="185"/>
      <c r="AI489" s="185"/>
      <c r="AJ489" s="185"/>
      <c r="AK489" s="100"/>
      <c r="AL489" s="100"/>
      <c r="AM489" s="100"/>
      <c r="AN489" s="185"/>
      <c r="AO489" s="185"/>
      <c r="AP489" s="185"/>
    </row>
    <row r="490" ht="18.75" customHeight="1">
      <c r="K490" s="7"/>
      <c r="L490" s="7"/>
      <c r="M490" s="201"/>
      <c r="AC490" s="13"/>
      <c r="AH490" s="185"/>
      <c r="AI490" s="185"/>
      <c r="AJ490" s="185"/>
      <c r="AK490" s="100"/>
      <c r="AL490" s="100"/>
      <c r="AM490" s="100"/>
      <c r="AN490" s="185"/>
      <c r="AO490" s="185"/>
      <c r="AP490" s="185"/>
    </row>
    <row r="491" ht="18.75" customHeight="1">
      <c r="K491" s="7"/>
      <c r="L491" s="7"/>
      <c r="M491" s="201"/>
      <c r="AC491" s="13"/>
      <c r="AH491" s="185"/>
      <c r="AI491" s="185"/>
      <c r="AJ491" s="185"/>
      <c r="AK491" s="100"/>
      <c r="AL491" s="100"/>
      <c r="AM491" s="100"/>
      <c r="AN491" s="185"/>
      <c r="AO491" s="185"/>
      <c r="AP491" s="185"/>
    </row>
    <row r="492" ht="18.75" customHeight="1">
      <c r="K492" s="7"/>
      <c r="L492" s="7"/>
      <c r="M492" s="201"/>
      <c r="AC492" s="13"/>
      <c r="AH492" s="185"/>
      <c r="AI492" s="185"/>
      <c r="AJ492" s="185"/>
      <c r="AK492" s="100"/>
      <c r="AL492" s="100"/>
      <c r="AM492" s="100"/>
      <c r="AN492" s="185"/>
      <c r="AO492" s="185"/>
      <c r="AP492" s="185"/>
    </row>
    <row r="493" ht="18.75" customHeight="1">
      <c r="K493" s="7"/>
      <c r="L493" s="7"/>
      <c r="M493" s="201"/>
      <c r="AC493" s="13"/>
      <c r="AH493" s="185"/>
      <c r="AI493" s="185"/>
      <c r="AJ493" s="185"/>
      <c r="AK493" s="100"/>
      <c r="AL493" s="100"/>
      <c r="AM493" s="100"/>
      <c r="AN493" s="185"/>
      <c r="AO493" s="185"/>
      <c r="AP493" s="185"/>
    </row>
    <row r="494" ht="18.75" customHeight="1">
      <c r="K494" s="7"/>
      <c r="L494" s="7"/>
      <c r="M494" s="201"/>
      <c r="AC494" s="13"/>
      <c r="AH494" s="185"/>
      <c r="AI494" s="185"/>
      <c r="AJ494" s="185"/>
      <c r="AK494" s="100"/>
      <c r="AL494" s="100"/>
      <c r="AM494" s="100"/>
      <c r="AN494" s="185"/>
      <c r="AO494" s="185"/>
      <c r="AP494" s="185"/>
    </row>
    <row r="495" ht="18.75" customHeight="1">
      <c r="K495" s="7"/>
      <c r="L495" s="7"/>
      <c r="M495" s="201"/>
      <c r="AC495" s="13"/>
      <c r="AH495" s="185"/>
      <c r="AI495" s="185"/>
      <c r="AJ495" s="185"/>
      <c r="AK495" s="100"/>
      <c r="AL495" s="100"/>
      <c r="AM495" s="100"/>
      <c r="AN495" s="185"/>
      <c r="AO495" s="185"/>
      <c r="AP495" s="185"/>
    </row>
    <row r="496" ht="18.75" customHeight="1">
      <c r="K496" s="7"/>
      <c r="L496" s="7"/>
      <c r="M496" s="201"/>
      <c r="AC496" s="13"/>
      <c r="AH496" s="185"/>
      <c r="AI496" s="185"/>
      <c r="AJ496" s="185"/>
      <c r="AK496" s="100"/>
      <c r="AL496" s="100"/>
      <c r="AM496" s="100"/>
      <c r="AN496" s="185"/>
      <c r="AO496" s="185"/>
      <c r="AP496" s="185"/>
    </row>
    <row r="497" ht="18.75" customHeight="1">
      <c r="K497" s="7"/>
      <c r="L497" s="7"/>
      <c r="M497" s="201"/>
      <c r="AC497" s="13"/>
      <c r="AH497" s="185"/>
      <c r="AI497" s="185"/>
      <c r="AJ497" s="185"/>
      <c r="AK497" s="100"/>
      <c r="AL497" s="100"/>
      <c r="AM497" s="100"/>
      <c r="AN497" s="185"/>
      <c r="AO497" s="185"/>
      <c r="AP497" s="185"/>
    </row>
    <row r="498" ht="18.75" customHeight="1">
      <c r="K498" s="7"/>
      <c r="L498" s="7"/>
      <c r="M498" s="201"/>
      <c r="AC498" s="13"/>
      <c r="AH498" s="185"/>
      <c r="AI498" s="185"/>
      <c r="AJ498" s="185"/>
      <c r="AK498" s="100"/>
      <c r="AL498" s="100"/>
      <c r="AM498" s="100"/>
      <c r="AN498" s="185"/>
      <c r="AO498" s="185"/>
      <c r="AP498" s="185"/>
    </row>
    <row r="499" ht="18.75" customHeight="1">
      <c r="K499" s="7"/>
      <c r="L499" s="7"/>
      <c r="M499" s="201"/>
      <c r="AC499" s="13"/>
      <c r="AH499" s="185"/>
      <c r="AI499" s="185"/>
      <c r="AJ499" s="185"/>
      <c r="AK499" s="100"/>
      <c r="AL499" s="100"/>
      <c r="AM499" s="100"/>
      <c r="AN499" s="185"/>
      <c r="AO499" s="185"/>
      <c r="AP499" s="185"/>
    </row>
    <row r="500" ht="18.75" customHeight="1">
      <c r="K500" s="7"/>
      <c r="L500" s="7"/>
      <c r="M500" s="201"/>
      <c r="AC500" s="13"/>
      <c r="AH500" s="185"/>
      <c r="AI500" s="185"/>
      <c r="AJ500" s="185"/>
      <c r="AK500" s="100"/>
      <c r="AL500" s="100"/>
      <c r="AM500" s="100"/>
      <c r="AN500" s="185"/>
      <c r="AO500" s="185"/>
      <c r="AP500" s="185"/>
    </row>
    <row r="501" ht="18.75" customHeight="1">
      <c r="K501" s="7"/>
      <c r="L501" s="7"/>
      <c r="M501" s="201"/>
      <c r="AC501" s="13"/>
      <c r="AH501" s="185"/>
      <c r="AI501" s="185"/>
      <c r="AJ501" s="185"/>
      <c r="AK501" s="100"/>
      <c r="AL501" s="100"/>
      <c r="AM501" s="100"/>
      <c r="AN501" s="185"/>
      <c r="AO501" s="185"/>
      <c r="AP501" s="185"/>
    </row>
    <row r="502" ht="18.75" customHeight="1">
      <c r="K502" s="7"/>
      <c r="L502" s="7"/>
      <c r="M502" s="201"/>
      <c r="AC502" s="13"/>
      <c r="AH502" s="185"/>
      <c r="AI502" s="185"/>
      <c r="AJ502" s="185"/>
      <c r="AK502" s="100"/>
      <c r="AL502" s="100"/>
      <c r="AM502" s="100"/>
      <c r="AN502" s="185"/>
      <c r="AO502" s="185"/>
      <c r="AP502" s="185"/>
    </row>
    <row r="503" ht="18.75" customHeight="1">
      <c r="K503" s="7"/>
      <c r="L503" s="7"/>
      <c r="M503" s="201"/>
      <c r="AC503" s="13"/>
      <c r="AH503" s="185"/>
      <c r="AI503" s="185"/>
      <c r="AJ503" s="185"/>
      <c r="AK503" s="100"/>
      <c r="AL503" s="100"/>
      <c r="AM503" s="100"/>
      <c r="AN503" s="185"/>
      <c r="AO503" s="185"/>
      <c r="AP503" s="185"/>
    </row>
    <row r="504" ht="18.75" customHeight="1">
      <c r="K504" s="7"/>
      <c r="L504" s="7"/>
      <c r="M504" s="201"/>
      <c r="AC504" s="13"/>
      <c r="AH504" s="185"/>
      <c r="AI504" s="185"/>
      <c r="AJ504" s="185"/>
      <c r="AK504" s="100"/>
      <c r="AL504" s="100"/>
      <c r="AM504" s="100"/>
      <c r="AN504" s="185"/>
      <c r="AO504" s="185"/>
      <c r="AP504" s="185"/>
    </row>
    <row r="505" ht="18.75" customHeight="1">
      <c r="K505" s="7"/>
      <c r="L505" s="7"/>
      <c r="M505" s="201"/>
      <c r="AC505" s="13"/>
      <c r="AH505" s="185"/>
      <c r="AI505" s="185"/>
      <c r="AJ505" s="185"/>
      <c r="AK505" s="100"/>
      <c r="AL505" s="100"/>
      <c r="AM505" s="100"/>
      <c r="AN505" s="185"/>
      <c r="AO505" s="185"/>
      <c r="AP505" s="185"/>
    </row>
    <row r="506" ht="18.75" customHeight="1">
      <c r="K506" s="7"/>
      <c r="L506" s="7"/>
      <c r="M506" s="201"/>
      <c r="AC506" s="13"/>
      <c r="AH506" s="185"/>
      <c r="AI506" s="185"/>
      <c r="AJ506" s="185"/>
      <c r="AK506" s="100"/>
      <c r="AL506" s="100"/>
      <c r="AM506" s="100"/>
      <c r="AN506" s="185"/>
      <c r="AO506" s="185"/>
      <c r="AP506" s="185"/>
    </row>
    <row r="507" ht="18.75" customHeight="1">
      <c r="K507" s="7"/>
      <c r="L507" s="7"/>
      <c r="M507" s="201"/>
      <c r="AC507" s="13"/>
      <c r="AH507" s="185"/>
      <c r="AI507" s="185"/>
      <c r="AJ507" s="185"/>
      <c r="AK507" s="100"/>
      <c r="AL507" s="100"/>
      <c r="AM507" s="100"/>
      <c r="AN507" s="185"/>
      <c r="AO507" s="185"/>
      <c r="AP507" s="185"/>
    </row>
    <row r="508" ht="18.75" customHeight="1">
      <c r="K508" s="7"/>
      <c r="L508" s="7"/>
      <c r="M508" s="201"/>
      <c r="AC508" s="13"/>
      <c r="AH508" s="185"/>
      <c r="AI508" s="185"/>
      <c r="AJ508" s="185"/>
      <c r="AK508" s="100"/>
      <c r="AL508" s="100"/>
      <c r="AM508" s="100"/>
      <c r="AN508" s="185"/>
      <c r="AO508" s="185"/>
      <c r="AP508" s="185"/>
    </row>
    <row r="509" ht="18.75" customHeight="1">
      <c r="K509" s="7"/>
      <c r="L509" s="7"/>
      <c r="M509" s="201"/>
      <c r="AC509" s="13"/>
      <c r="AH509" s="185"/>
      <c r="AI509" s="185"/>
      <c r="AJ509" s="185"/>
      <c r="AK509" s="100"/>
      <c r="AL509" s="100"/>
      <c r="AM509" s="100"/>
      <c r="AN509" s="185"/>
      <c r="AO509" s="185"/>
      <c r="AP509" s="185"/>
    </row>
    <row r="510" ht="18.75" customHeight="1">
      <c r="K510" s="7"/>
      <c r="L510" s="7"/>
      <c r="M510" s="201"/>
      <c r="AC510" s="13"/>
      <c r="AH510" s="185"/>
      <c r="AI510" s="185"/>
      <c r="AJ510" s="185"/>
      <c r="AK510" s="100"/>
      <c r="AL510" s="100"/>
      <c r="AM510" s="100"/>
      <c r="AN510" s="185"/>
      <c r="AO510" s="185"/>
      <c r="AP510" s="185"/>
    </row>
    <row r="511" ht="18.75" customHeight="1">
      <c r="K511" s="7"/>
      <c r="L511" s="7"/>
      <c r="M511" s="201"/>
      <c r="AC511" s="13"/>
      <c r="AH511" s="185"/>
      <c r="AI511" s="185"/>
      <c r="AJ511" s="185"/>
      <c r="AK511" s="100"/>
      <c r="AL511" s="100"/>
      <c r="AM511" s="100"/>
      <c r="AN511" s="185"/>
      <c r="AO511" s="185"/>
      <c r="AP511" s="185"/>
    </row>
    <row r="512" ht="18.75" customHeight="1">
      <c r="K512" s="7"/>
      <c r="L512" s="7"/>
      <c r="M512" s="201"/>
      <c r="AC512" s="13"/>
      <c r="AH512" s="185"/>
      <c r="AI512" s="185"/>
      <c r="AJ512" s="185"/>
      <c r="AK512" s="100"/>
      <c r="AL512" s="100"/>
      <c r="AM512" s="100"/>
      <c r="AN512" s="185"/>
      <c r="AO512" s="185"/>
      <c r="AP512" s="185"/>
    </row>
    <row r="513" ht="18.75" customHeight="1">
      <c r="K513" s="7"/>
      <c r="L513" s="7"/>
      <c r="M513" s="201"/>
      <c r="AC513" s="13"/>
      <c r="AH513" s="185"/>
      <c r="AI513" s="185"/>
      <c r="AJ513" s="185"/>
      <c r="AK513" s="100"/>
      <c r="AL513" s="100"/>
      <c r="AM513" s="100"/>
      <c r="AN513" s="185"/>
      <c r="AO513" s="185"/>
      <c r="AP513" s="185"/>
    </row>
    <row r="514" ht="18.75" customHeight="1">
      <c r="K514" s="7"/>
      <c r="L514" s="7"/>
      <c r="M514" s="201"/>
      <c r="AC514" s="13"/>
      <c r="AH514" s="185"/>
      <c r="AI514" s="185"/>
      <c r="AJ514" s="185"/>
      <c r="AK514" s="100"/>
      <c r="AL514" s="100"/>
      <c r="AM514" s="100"/>
      <c r="AN514" s="185"/>
      <c r="AO514" s="185"/>
      <c r="AP514" s="185"/>
    </row>
    <row r="515" ht="18.75" customHeight="1">
      <c r="K515" s="7"/>
      <c r="L515" s="7"/>
      <c r="M515" s="201"/>
      <c r="AC515" s="13"/>
      <c r="AH515" s="185"/>
      <c r="AI515" s="185"/>
      <c r="AJ515" s="185"/>
      <c r="AK515" s="100"/>
      <c r="AL515" s="100"/>
      <c r="AM515" s="100"/>
      <c r="AN515" s="185"/>
      <c r="AO515" s="185"/>
      <c r="AP515" s="185"/>
    </row>
    <row r="516" ht="18.75" customHeight="1">
      <c r="K516" s="7"/>
      <c r="L516" s="7"/>
      <c r="M516" s="201"/>
      <c r="AC516" s="13"/>
      <c r="AH516" s="185"/>
      <c r="AI516" s="185"/>
      <c r="AJ516" s="185"/>
      <c r="AK516" s="100"/>
      <c r="AL516" s="100"/>
      <c r="AM516" s="100"/>
      <c r="AN516" s="185"/>
      <c r="AO516" s="185"/>
      <c r="AP516" s="185"/>
    </row>
    <row r="517" ht="18.75" customHeight="1">
      <c r="K517" s="7"/>
      <c r="L517" s="7"/>
      <c r="M517" s="201"/>
      <c r="AC517" s="13"/>
      <c r="AH517" s="185"/>
      <c r="AI517" s="185"/>
      <c r="AJ517" s="185"/>
      <c r="AK517" s="100"/>
      <c r="AL517" s="100"/>
      <c r="AM517" s="100"/>
      <c r="AN517" s="185"/>
      <c r="AO517" s="185"/>
      <c r="AP517" s="185"/>
    </row>
    <row r="518" ht="18.75" customHeight="1">
      <c r="K518" s="7"/>
      <c r="L518" s="7"/>
      <c r="M518" s="201"/>
      <c r="AC518" s="13"/>
      <c r="AH518" s="185"/>
      <c r="AI518" s="185"/>
      <c r="AJ518" s="185"/>
      <c r="AK518" s="100"/>
      <c r="AL518" s="100"/>
      <c r="AM518" s="100"/>
      <c r="AN518" s="185"/>
      <c r="AO518" s="185"/>
      <c r="AP518" s="185"/>
    </row>
    <row r="519" ht="18.75" customHeight="1">
      <c r="K519" s="7"/>
      <c r="L519" s="7"/>
      <c r="M519" s="201"/>
      <c r="AC519" s="13"/>
      <c r="AH519" s="185"/>
      <c r="AI519" s="185"/>
      <c r="AJ519" s="185"/>
      <c r="AK519" s="100"/>
      <c r="AL519" s="100"/>
      <c r="AM519" s="100"/>
      <c r="AN519" s="185"/>
      <c r="AO519" s="185"/>
      <c r="AP519" s="185"/>
    </row>
    <row r="520" ht="18.75" customHeight="1">
      <c r="K520" s="7"/>
      <c r="L520" s="7"/>
      <c r="M520" s="201"/>
      <c r="AC520" s="13"/>
      <c r="AH520" s="185"/>
      <c r="AI520" s="185"/>
      <c r="AJ520" s="185"/>
      <c r="AK520" s="100"/>
      <c r="AL520" s="100"/>
      <c r="AM520" s="100"/>
      <c r="AN520" s="185"/>
      <c r="AO520" s="185"/>
      <c r="AP520" s="185"/>
    </row>
    <row r="521" ht="18.75" customHeight="1">
      <c r="K521" s="7"/>
      <c r="L521" s="7"/>
      <c r="M521" s="201"/>
      <c r="AC521" s="13"/>
      <c r="AH521" s="185"/>
      <c r="AI521" s="185"/>
      <c r="AJ521" s="185"/>
      <c r="AK521" s="100"/>
      <c r="AL521" s="100"/>
      <c r="AM521" s="100"/>
      <c r="AN521" s="185"/>
      <c r="AO521" s="185"/>
      <c r="AP521" s="185"/>
    </row>
    <row r="522" ht="18.75" customHeight="1">
      <c r="K522" s="7"/>
      <c r="L522" s="7"/>
      <c r="M522" s="201"/>
      <c r="AC522" s="13"/>
      <c r="AH522" s="185"/>
      <c r="AI522" s="185"/>
      <c r="AJ522" s="185"/>
      <c r="AK522" s="100"/>
      <c r="AL522" s="100"/>
      <c r="AM522" s="100"/>
      <c r="AN522" s="185"/>
      <c r="AO522" s="185"/>
      <c r="AP522" s="185"/>
    </row>
    <row r="523" ht="18.75" customHeight="1">
      <c r="K523" s="7"/>
      <c r="L523" s="7"/>
      <c r="M523" s="201"/>
      <c r="AC523" s="13"/>
      <c r="AH523" s="185"/>
      <c r="AI523" s="185"/>
      <c r="AJ523" s="185"/>
      <c r="AK523" s="100"/>
      <c r="AL523" s="100"/>
      <c r="AM523" s="100"/>
      <c r="AN523" s="185"/>
      <c r="AO523" s="185"/>
      <c r="AP523" s="185"/>
    </row>
    <row r="524" ht="18.75" customHeight="1">
      <c r="K524" s="7"/>
      <c r="L524" s="7"/>
      <c r="M524" s="201"/>
      <c r="AC524" s="13"/>
      <c r="AH524" s="185"/>
      <c r="AI524" s="185"/>
      <c r="AJ524" s="185"/>
      <c r="AK524" s="100"/>
      <c r="AL524" s="100"/>
      <c r="AM524" s="100"/>
      <c r="AN524" s="185"/>
      <c r="AO524" s="185"/>
      <c r="AP524" s="185"/>
    </row>
    <row r="525" ht="18.75" customHeight="1">
      <c r="K525" s="7"/>
      <c r="L525" s="7"/>
      <c r="M525" s="201"/>
      <c r="AC525" s="13"/>
      <c r="AH525" s="185"/>
      <c r="AI525" s="185"/>
      <c r="AJ525" s="185"/>
      <c r="AK525" s="100"/>
      <c r="AL525" s="100"/>
      <c r="AM525" s="100"/>
      <c r="AN525" s="185"/>
      <c r="AO525" s="185"/>
      <c r="AP525" s="185"/>
    </row>
    <row r="526" ht="18.75" customHeight="1">
      <c r="K526" s="7"/>
      <c r="L526" s="7"/>
      <c r="M526" s="201"/>
      <c r="AC526" s="13"/>
      <c r="AH526" s="185"/>
      <c r="AI526" s="185"/>
      <c r="AJ526" s="185"/>
      <c r="AK526" s="100"/>
      <c r="AL526" s="100"/>
      <c r="AM526" s="100"/>
      <c r="AN526" s="185"/>
      <c r="AO526" s="185"/>
      <c r="AP526" s="185"/>
    </row>
    <row r="527" ht="18.75" customHeight="1">
      <c r="K527" s="7"/>
      <c r="L527" s="7"/>
      <c r="M527" s="201"/>
      <c r="AC527" s="13"/>
      <c r="AH527" s="185"/>
      <c r="AI527" s="185"/>
      <c r="AJ527" s="185"/>
      <c r="AK527" s="100"/>
      <c r="AL527" s="100"/>
      <c r="AM527" s="100"/>
      <c r="AN527" s="185"/>
      <c r="AO527" s="185"/>
      <c r="AP527" s="185"/>
    </row>
    <row r="528" ht="18.75" customHeight="1">
      <c r="K528" s="7"/>
      <c r="L528" s="7"/>
      <c r="M528" s="201"/>
      <c r="AC528" s="13"/>
      <c r="AH528" s="185"/>
      <c r="AI528" s="185"/>
      <c r="AJ528" s="185"/>
      <c r="AK528" s="100"/>
      <c r="AL528" s="100"/>
      <c r="AM528" s="100"/>
      <c r="AN528" s="185"/>
      <c r="AO528" s="185"/>
      <c r="AP528" s="185"/>
    </row>
    <row r="529" ht="18.75" customHeight="1">
      <c r="K529" s="7"/>
      <c r="L529" s="7"/>
      <c r="M529" s="201"/>
      <c r="AC529" s="13"/>
      <c r="AH529" s="185"/>
      <c r="AI529" s="185"/>
      <c r="AJ529" s="185"/>
      <c r="AK529" s="100"/>
      <c r="AL529" s="100"/>
      <c r="AM529" s="100"/>
      <c r="AN529" s="185"/>
      <c r="AO529" s="185"/>
      <c r="AP529" s="185"/>
    </row>
    <row r="530" ht="18.75" customHeight="1">
      <c r="K530" s="7"/>
      <c r="L530" s="7"/>
      <c r="M530" s="201"/>
      <c r="AC530" s="13"/>
      <c r="AH530" s="185"/>
      <c r="AI530" s="185"/>
      <c r="AJ530" s="185"/>
      <c r="AK530" s="100"/>
      <c r="AL530" s="100"/>
      <c r="AM530" s="100"/>
      <c r="AN530" s="185"/>
      <c r="AO530" s="185"/>
      <c r="AP530" s="185"/>
    </row>
    <row r="531" ht="18.75" customHeight="1">
      <c r="K531" s="7"/>
      <c r="L531" s="7"/>
      <c r="M531" s="201"/>
      <c r="AC531" s="13"/>
      <c r="AH531" s="185"/>
      <c r="AI531" s="185"/>
      <c r="AJ531" s="185"/>
      <c r="AK531" s="100"/>
      <c r="AL531" s="100"/>
      <c r="AM531" s="100"/>
      <c r="AN531" s="185"/>
      <c r="AO531" s="185"/>
      <c r="AP531" s="185"/>
    </row>
    <row r="532" ht="18.75" customHeight="1">
      <c r="K532" s="7"/>
      <c r="L532" s="7"/>
      <c r="M532" s="201"/>
      <c r="AC532" s="13"/>
      <c r="AH532" s="185"/>
      <c r="AI532" s="185"/>
      <c r="AJ532" s="185"/>
      <c r="AK532" s="100"/>
      <c r="AL532" s="100"/>
      <c r="AM532" s="100"/>
      <c r="AN532" s="185"/>
      <c r="AO532" s="185"/>
      <c r="AP532" s="185"/>
    </row>
    <row r="533" ht="18.75" customHeight="1">
      <c r="K533" s="7"/>
      <c r="L533" s="7"/>
      <c r="M533" s="201"/>
      <c r="AC533" s="13"/>
      <c r="AH533" s="185"/>
      <c r="AI533" s="185"/>
      <c r="AJ533" s="185"/>
      <c r="AK533" s="100"/>
      <c r="AL533" s="100"/>
      <c r="AM533" s="100"/>
      <c r="AN533" s="185"/>
      <c r="AO533" s="185"/>
      <c r="AP533" s="185"/>
    </row>
    <row r="534" ht="18.75" customHeight="1">
      <c r="K534" s="7"/>
      <c r="L534" s="7"/>
      <c r="M534" s="201"/>
      <c r="AC534" s="13"/>
      <c r="AH534" s="185"/>
      <c r="AI534" s="185"/>
      <c r="AJ534" s="185"/>
      <c r="AK534" s="100"/>
      <c r="AL534" s="100"/>
      <c r="AM534" s="100"/>
      <c r="AN534" s="185"/>
      <c r="AO534" s="185"/>
      <c r="AP534" s="185"/>
    </row>
    <row r="535" ht="18.75" customHeight="1">
      <c r="K535" s="7"/>
      <c r="L535" s="7"/>
      <c r="M535" s="201"/>
      <c r="AC535" s="13"/>
      <c r="AH535" s="185"/>
      <c r="AI535" s="185"/>
      <c r="AJ535" s="185"/>
      <c r="AK535" s="100"/>
      <c r="AL535" s="100"/>
      <c r="AM535" s="100"/>
      <c r="AN535" s="185"/>
      <c r="AO535" s="185"/>
      <c r="AP535" s="185"/>
    </row>
    <row r="536" ht="18.75" customHeight="1">
      <c r="K536" s="7"/>
      <c r="L536" s="7"/>
      <c r="M536" s="201"/>
      <c r="AC536" s="13"/>
      <c r="AH536" s="185"/>
      <c r="AI536" s="185"/>
      <c r="AJ536" s="185"/>
      <c r="AK536" s="100"/>
      <c r="AL536" s="100"/>
      <c r="AM536" s="100"/>
      <c r="AN536" s="185"/>
      <c r="AO536" s="185"/>
      <c r="AP536" s="185"/>
    </row>
    <row r="537" ht="18.75" customHeight="1">
      <c r="K537" s="7"/>
      <c r="L537" s="7"/>
      <c r="M537" s="201"/>
      <c r="AC537" s="13"/>
      <c r="AH537" s="185"/>
      <c r="AI537" s="185"/>
      <c r="AJ537" s="185"/>
      <c r="AK537" s="100"/>
      <c r="AL537" s="100"/>
      <c r="AM537" s="100"/>
      <c r="AN537" s="185"/>
      <c r="AO537" s="185"/>
      <c r="AP537" s="185"/>
    </row>
    <row r="538" ht="18.75" customHeight="1">
      <c r="K538" s="7"/>
      <c r="L538" s="7"/>
      <c r="M538" s="201"/>
      <c r="AC538" s="13"/>
      <c r="AH538" s="185"/>
      <c r="AI538" s="185"/>
      <c r="AJ538" s="185"/>
      <c r="AK538" s="100"/>
      <c r="AL538" s="100"/>
      <c r="AM538" s="100"/>
      <c r="AN538" s="185"/>
      <c r="AO538" s="185"/>
      <c r="AP538" s="185"/>
    </row>
    <row r="539" ht="18.75" customHeight="1">
      <c r="K539" s="7"/>
      <c r="L539" s="7"/>
      <c r="M539" s="201"/>
      <c r="AC539" s="13"/>
      <c r="AH539" s="185"/>
      <c r="AI539" s="185"/>
      <c r="AJ539" s="185"/>
      <c r="AK539" s="100"/>
      <c r="AL539" s="100"/>
      <c r="AM539" s="100"/>
      <c r="AN539" s="185"/>
      <c r="AO539" s="185"/>
      <c r="AP539" s="185"/>
    </row>
    <row r="540" ht="18.75" customHeight="1">
      <c r="K540" s="7"/>
      <c r="L540" s="7"/>
      <c r="M540" s="201"/>
      <c r="AC540" s="13"/>
      <c r="AH540" s="185"/>
      <c r="AI540" s="185"/>
      <c r="AJ540" s="185"/>
      <c r="AK540" s="100"/>
      <c r="AL540" s="100"/>
      <c r="AM540" s="100"/>
      <c r="AN540" s="185"/>
      <c r="AO540" s="185"/>
      <c r="AP540" s="185"/>
    </row>
    <row r="541" ht="18.75" customHeight="1">
      <c r="K541" s="7"/>
      <c r="L541" s="7"/>
      <c r="M541" s="201"/>
      <c r="AC541" s="13"/>
      <c r="AH541" s="185"/>
      <c r="AI541" s="185"/>
      <c r="AJ541" s="185"/>
      <c r="AK541" s="100"/>
      <c r="AL541" s="100"/>
      <c r="AM541" s="100"/>
      <c r="AN541" s="185"/>
      <c r="AO541" s="185"/>
      <c r="AP541" s="185"/>
    </row>
    <row r="542" ht="18.75" customHeight="1">
      <c r="K542" s="7"/>
      <c r="L542" s="7"/>
      <c r="M542" s="201"/>
      <c r="AC542" s="13"/>
      <c r="AH542" s="185"/>
      <c r="AI542" s="185"/>
      <c r="AJ542" s="185"/>
      <c r="AK542" s="100"/>
      <c r="AL542" s="100"/>
      <c r="AM542" s="100"/>
      <c r="AN542" s="185"/>
      <c r="AO542" s="185"/>
      <c r="AP542" s="185"/>
    </row>
    <row r="543" ht="18.75" customHeight="1">
      <c r="K543" s="7"/>
      <c r="L543" s="7"/>
      <c r="M543" s="201"/>
      <c r="AC543" s="13"/>
      <c r="AH543" s="185"/>
      <c r="AI543" s="185"/>
      <c r="AJ543" s="185"/>
      <c r="AK543" s="100"/>
      <c r="AL543" s="100"/>
      <c r="AM543" s="100"/>
      <c r="AN543" s="185"/>
      <c r="AO543" s="185"/>
      <c r="AP543" s="185"/>
    </row>
    <row r="544" ht="18.75" customHeight="1">
      <c r="K544" s="7"/>
      <c r="L544" s="7"/>
      <c r="M544" s="201"/>
      <c r="AC544" s="13"/>
      <c r="AH544" s="185"/>
      <c r="AI544" s="185"/>
      <c r="AJ544" s="185"/>
      <c r="AK544" s="100"/>
      <c r="AL544" s="100"/>
      <c r="AM544" s="100"/>
      <c r="AN544" s="185"/>
      <c r="AO544" s="185"/>
      <c r="AP544" s="185"/>
    </row>
    <row r="545" ht="18.75" customHeight="1">
      <c r="K545" s="7"/>
      <c r="L545" s="7"/>
      <c r="M545" s="201"/>
      <c r="AC545" s="13"/>
      <c r="AH545" s="185"/>
      <c r="AI545" s="185"/>
      <c r="AJ545" s="185"/>
      <c r="AK545" s="100"/>
      <c r="AL545" s="100"/>
      <c r="AM545" s="100"/>
      <c r="AN545" s="185"/>
      <c r="AO545" s="185"/>
      <c r="AP545" s="185"/>
    </row>
    <row r="546" ht="18.75" customHeight="1">
      <c r="K546" s="7"/>
      <c r="L546" s="7"/>
      <c r="M546" s="201"/>
      <c r="AC546" s="13"/>
      <c r="AH546" s="185"/>
      <c r="AI546" s="185"/>
      <c r="AJ546" s="185"/>
      <c r="AK546" s="100"/>
      <c r="AL546" s="100"/>
      <c r="AM546" s="100"/>
      <c r="AN546" s="185"/>
      <c r="AO546" s="185"/>
      <c r="AP546" s="185"/>
    </row>
    <row r="547" ht="18.75" customHeight="1">
      <c r="K547" s="7"/>
      <c r="L547" s="7"/>
      <c r="M547" s="201"/>
      <c r="AC547" s="13"/>
      <c r="AH547" s="185"/>
      <c r="AI547" s="185"/>
      <c r="AJ547" s="185"/>
      <c r="AK547" s="100"/>
      <c r="AL547" s="100"/>
      <c r="AM547" s="100"/>
      <c r="AN547" s="185"/>
      <c r="AO547" s="185"/>
      <c r="AP547" s="185"/>
    </row>
    <row r="548" ht="18.75" customHeight="1">
      <c r="K548" s="7"/>
      <c r="L548" s="7"/>
      <c r="M548" s="201"/>
      <c r="AC548" s="13"/>
      <c r="AH548" s="185"/>
      <c r="AI548" s="185"/>
      <c r="AJ548" s="185"/>
      <c r="AK548" s="100"/>
      <c r="AL548" s="100"/>
      <c r="AM548" s="100"/>
      <c r="AN548" s="185"/>
      <c r="AO548" s="185"/>
      <c r="AP548" s="185"/>
    </row>
    <row r="549" ht="18.75" customHeight="1">
      <c r="K549" s="7"/>
      <c r="L549" s="7"/>
      <c r="M549" s="201"/>
      <c r="AC549" s="13"/>
      <c r="AH549" s="185"/>
      <c r="AI549" s="185"/>
      <c r="AJ549" s="185"/>
      <c r="AK549" s="100"/>
      <c r="AL549" s="100"/>
      <c r="AM549" s="100"/>
      <c r="AN549" s="185"/>
      <c r="AO549" s="185"/>
      <c r="AP549" s="185"/>
    </row>
    <row r="550" ht="18.75" customHeight="1">
      <c r="K550" s="7"/>
      <c r="L550" s="7"/>
      <c r="M550" s="201"/>
      <c r="AC550" s="13"/>
      <c r="AH550" s="185"/>
      <c r="AI550" s="185"/>
      <c r="AJ550" s="185"/>
      <c r="AK550" s="100"/>
      <c r="AL550" s="100"/>
      <c r="AM550" s="100"/>
      <c r="AN550" s="185"/>
      <c r="AO550" s="185"/>
      <c r="AP550" s="185"/>
    </row>
    <row r="551" ht="18.75" customHeight="1">
      <c r="K551" s="7"/>
      <c r="L551" s="7"/>
      <c r="M551" s="201"/>
      <c r="AC551" s="13"/>
      <c r="AH551" s="185"/>
      <c r="AI551" s="185"/>
      <c r="AJ551" s="185"/>
      <c r="AK551" s="100"/>
      <c r="AL551" s="100"/>
      <c r="AM551" s="100"/>
      <c r="AN551" s="185"/>
      <c r="AO551" s="185"/>
      <c r="AP551" s="185"/>
    </row>
    <row r="552" ht="18.75" customHeight="1">
      <c r="K552" s="7"/>
      <c r="L552" s="7"/>
      <c r="M552" s="201"/>
      <c r="AC552" s="13"/>
      <c r="AH552" s="185"/>
      <c r="AI552" s="185"/>
      <c r="AJ552" s="185"/>
      <c r="AK552" s="100"/>
      <c r="AL552" s="100"/>
      <c r="AM552" s="100"/>
      <c r="AN552" s="185"/>
      <c r="AO552" s="185"/>
      <c r="AP552" s="185"/>
    </row>
    <row r="553" ht="18.75" customHeight="1">
      <c r="K553" s="7"/>
      <c r="L553" s="7"/>
      <c r="M553" s="201"/>
      <c r="AC553" s="13"/>
      <c r="AH553" s="185"/>
      <c r="AI553" s="185"/>
      <c r="AJ553" s="185"/>
      <c r="AK553" s="100"/>
      <c r="AL553" s="100"/>
      <c r="AM553" s="100"/>
      <c r="AN553" s="185"/>
      <c r="AO553" s="185"/>
      <c r="AP553" s="185"/>
    </row>
    <row r="554" ht="18.75" customHeight="1">
      <c r="K554" s="7"/>
      <c r="L554" s="7"/>
      <c r="M554" s="201"/>
      <c r="AC554" s="13"/>
      <c r="AH554" s="185"/>
      <c r="AI554" s="185"/>
      <c r="AJ554" s="185"/>
      <c r="AK554" s="100"/>
      <c r="AL554" s="100"/>
      <c r="AM554" s="100"/>
      <c r="AN554" s="185"/>
      <c r="AO554" s="185"/>
      <c r="AP554" s="185"/>
    </row>
    <row r="555" ht="18.75" customHeight="1">
      <c r="K555" s="7"/>
      <c r="L555" s="7"/>
      <c r="M555" s="201"/>
      <c r="AC555" s="13"/>
      <c r="AH555" s="185"/>
      <c r="AI555" s="185"/>
      <c r="AJ555" s="185"/>
      <c r="AK555" s="100"/>
      <c r="AL555" s="100"/>
      <c r="AM555" s="100"/>
      <c r="AN555" s="185"/>
      <c r="AO555" s="185"/>
      <c r="AP555" s="185"/>
    </row>
    <row r="556" ht="18.75" customHeight="1">
      <c r="K556" s="7"/>
      <c r="L556" s="7"/>
      <c r="M556" s="201"/>
      <c r="AC556" s="13"/>
      <c r="AH556" s="185"/>
      <c r="AI556" s="185"/>
      <c r="AJ556" s="185"/>
      <c r="AK556" s="100"/>
      <c r="AL556" s="100"/>
      <c r="AM556" s="100"/>
      <c r="AN556" s="185"/>
      <c r="AO556" s="185"/>
      <c r="AP556" s="185"/>
    </row>
    <row r="557" ht="18.75" customHeight="1">
      <c r="K557" s="7"/>
      <c r="L557" s="7"/>
      <c r="M557" s="201"/>
      <c r="AC557" s="13"/>
      <c r="AH557" s="185"/>
      <c r="AI557" s="185"/>
      <c r="AJ557" s="185"/>
      <c r="AK557" s="100"/>
      <c r="AL557" s="100"/>
      <c r="AM557" s="100"/>
      <c r="AN557" s="185"/>
      <c r="AO557" s="185"/>
      <c r="AP557" s="185"/>
    </row>
    <row r="558" ht="18.75" customHeight="1">
      <c r="K558" s="7"/>
      <c r="L558" s="7"/>
      <c r="M558" s="201"/>
      <c r="AC558" s="13"/>
      <c r="AH558" s="185"/>
      <c r="AI558" s="185"/>
      <c r="AJ558" s="185"/>
      <c r="AK558" s="100"/>
      <c r="AL558" s="100"/>
      <c r="AM558" s="100"/>
      <c r="AN558" s="185"/>
      <c r="AO558" s="185"/>
      <c r="AP558" s="185"/>
    </row>
    <row r="559" ht="18.75" customHeight="1">
      <c r="K559" s="7"/>
      <c r="L559" s="7"/>
      <c r="M559" s="201"/>
      <c r="AC559" s="13"/>
      <c r="AH559" s="185"/>
      <c r="AI559" s="185"/>
      <c r="AJ559" s="185"/>
      <c r="AK559" s="100"/>
      <c r="AL559" s="100"/>
      <c r="AM559" s="100"/>
      <c r="AN559" s="185"/>
      <c r="AO559" s="185"/>
      <c r="AP559" s="185"/>
    </row>
    <row r="560" ht="18.75" customHeight="1">
      <c r="K560" s="7"/>
      <c r="L560" s="7"/>
      <c r="M560" s="201"/>
      <c r="AC560" s="13"/>
      <c r="AH560" s="185"/>
      <c r="AI560" s="185"/>
      <c r="AJ560" s="185"/>
      <c r="AK560" s="100"/>
      <c r="AL560" s="100"/>
      <c r="AM560" s="100"/>
      <c r="AN560" s="185"/>
      <c r="AO560" s="185"/>
      <c r="AP560" s="185"/>
    </row>
    <row r="561" ht="18.75" customHeight="1">
      <c r="K561" s="7"/>
      <c r="L561" s="7"/>
      <c r="M561" s="201"/>
      <c r="AC561" s="13"/>
      <c r="AH561" s="185"/>
      <c r="AI561" s="185"/>
      <c r="AJ561" s="185"/>
      <c r="AK561" s="100"/>
      <c r="AL561" s="100"/>
      <c r="AM561" s="100"/>
      <c r="AN561" s="185"/>
      <c r="AO561" s="185"/>
      <c r="AP561" s="185"/>
    </row>
    <row r="562" ht="18.75" customHeight="1">
      <c r="K562" s="7"/>
      <c r="L562" s="7"/>
      <c r="M562" s="201"/>
      <c r="AC562" s="13"/>
      <c r="AH562" s="185"/>
      <c r="AI562" s="185"/>
      <c r="AJ562" s="185"/>
      <c r="AK562" s="100"/>
      <c r="AL562" s="100"/>
      <c r="AM562" s="100"/>
      <c r="AN562" s="185"/>
      <c r="AO562" s="185"/>
      <c r="AP562" s="185"/>
    </row>
    <row r="563" ht="18.75" customHeight="1">
      <c r="K563" s="7"/>
      <c r="L563" s="7"/>
      <c r="M563" s="201"/>
      <c r="AC563" s="13"/>
      <c r="AH563" s="185"/>
      <c r="AI563" s="185"/>
      <c r="AJ563" s="185"/>
      <c r="AK563" s="100"/>
      <c r="AL563" s="100"/>
      <c r="AM563" s="100"/>
      <c r="AN563" s="185"/>
      <c r="AO563" s="185"/>
      <c r="AP563" s="185"/>
    </row>
    <row r="564" ht="18.75" customHeight="1">
      <c r="K564" s="7"/>
      <c r="L564" s="7"/>
      <c r="M564" s="201"/>
      <c r="AC564" s="13"/>
      <c r="AH564" s="185"/>
      <c r="AI564" s="185"/>
      <c r="AJ564" s="185"/>
      <c r="AK564" s="100"/>
      <c r="AL564" s="100"/>
      <c r="AM564" s="100"/>
      <c r="AN564" s="185"/>
      <c r="AO564" s="185"/>
      <c r="AP564" s="185"/>
    </row>
    <row r="565" ht="18.75" customHeight="1">
      <c r="K565" s="7"/>
      <c r="L565" s="7"/>
      <c r="M565" s="201"/>
      <c r="AC565" s="13"/>
      <c r="AH565" s="185"/>
      <c r="AI565" s="185"/>
      <c r="AJ565" s="185"/>
      <c r="AK565" s="100"/>
      <c r="AL565" s="100"/>
      <c r="AM565" s="100"/>
      <c r="AN565" s="185"/>
      <c r="AO565" s="185"/>
      <c r="AP565" s="185"/>
    </row>
    <row r="566" ht="18.75" customHeight="1">
      <c r="K566" s="7"/>
      <c r="L566" s="7"/>
      <c r="M566" s="201"/>
      <c r="AC566" s="13"/>
      <c r="AH566" s="185"/>
      <c r="AI566" s="185"/>
      <c r="AJ566" s="185"/>
      <c r="AK566" s="100"/>
      <c r="AL566" s="100"/>
      <c r="AM566" s="100"/>
      <c r="AN566" s="185"/>
      <c r="AO566" s="185"/>
      <c r="AP566" s="185"/>
    </row>
    <row r="567" ht="18.75" customHeight="1">
      <c r="K567" s="7"/>
      <c r="L567" s="7"/>
      <c r="M567" s="201"/>
      <c r="AC567" s="13"/>
      <c r="AH567" s="185"/>
      <c r="AI567" s="185"/>
      <c r="AJ567" s="185"/>
      <c r="AK567" s="100"/>
      <c r="AL567" s="100"/>
      <c r="AM567" s="100"/>
      <c r="AN567" s="185"/>
      <c r="AO567" s="185"/>
      <c r="AP567" s="185"/>
    </row>
    <row r="568" ht="18.75" customHeight="1">
      <c r="K568" s="7"/>
      <c r="L568" s="7"/>
      <c r="M568" s="201"/>
      <c r="AC568" s="13"/>
      <c r="AH568" s="185"/>
      <c r="AI568" s="185"/>
      <c r="AJ568" s="185"/>
      <c r="AK568" s="100"/>
      <c r="AL568" s="100"/>
      <c r="AM568" s="100"/>
      <c r="AN568" s="185"/>
      <c r="AO568" s="185"/>
      <c r="AP568" s="185"/>
    </row>
    <row r="569" ht="18.75" customHeight="1">
      <c r="K569" s="7"/>
      <c r="L569" s="7"/>
      <c r="M569" s="201"/>
      <c r="AC569" s="13"/>
      <c r="AH569" s="185"/>
      <c r="AI569" s="185"/>
      <c r="AJ569" s="185"/>
      <c r="AK569" s="100"/>
      <c r="AL569" s="100"/>
      <c r="AM569" s="100"/>
      <c r="AN569" s="185"/>
      <c r="AO569" s="185"/>
      <c r="AP569" s="185"/>
    </row>
    <row r="570" ht="18.75" customHeight="1">
      <c r="K570" s="7"/>
      <c r="L570" s="7"/>
      <c r="M570" s="201"/>
      <c r="AC570" s="13"/>
      <c r="AH570" s="185"/>
      <c r="AI570" s="185"/>
      <c r="AJ570" s="185"/>
      <c r="AK570" s="100"/>
      <c r="AL570" s="100"/>
      <c r="AM570" s="100"/>
      <c r="AN570" s="185"/>
      <c r="AO570" s="185"/>
      <c r="AP570" s="185"/>
    </row>
    <row r="571" ht="18.75" customHeight="1">
      <c r="K571" s="7"/>
      <c r="L571" s="7"/>
      <c r="M571" s="201"/>
      <c r="AC571" s="13"/>
      <c r="AH571" s="185"/>
      <c r="AI571" s="185"/>
      <c r="AJ571" s="185"/>
      <c r="AK571" s="100"/>
      <c r="AL571" s="100"/>
      <c r="AM571" s="100"/>
      <c r="AN571" s="185"/>
      <c r="AO571" s="185"/>
      <c r="AP571" s="185"/>
    </row>
    <row r="572" ht="18.75" customHeight="1">
      <c r="K572" s="7"/>
      <c r="L572" s="7"/>
      <c r="M572" s="201"/>
      <c r="AC572" s="13"/>
      <c r="AH572" s="185"/>
      <c r="AI572" s="185"/>
      <c r="AJ572" s="185"/>
      <c r="AK572" s="100"/>
      <c r="AL572" s="100"/>
      <c r="AM572" s="100"/>
      <c r="AN572" s="185"/>
      <c r="AO572" s="185"/>
      <c r="AP572" s="185"/>
    </row>
    <row r="573" ht="18.75" customHeight="1">
      <c r="K573" s="7"/>
      <c r="L573" s="7"/>
      <c r="M573" s="201"/>
      <c r="AC573" s="13"/>
      <c r="AH573" s="185"/>
      <c r="AI573" s="185"/>
      <c r="AJ573" s="185"/>
      <c r="AK573" s="100"/>
      <c r="AL573" s="100"/>
      <c r="AM573" s="100"/>
      <c r="AN573" s="185"/>
      <c r="AO573" s="185"/>
      <c r="AP573" s="185"/>
    </row>
    <row r="574" ht="18.75" customHeight="1">
      <c r="K574" s="7"/>
      <c r="L574" s="7"/>
      <c r="M574" s="201"/>
      <c r="AC574" s="13"/>
      <c r="AH574" s="185"/>
      <c r="AI574" s="185"/>
      <c r="AJ574" s="185"/>
      <c r="AK574" s="100"/>
      <c r="AL574" s="100"/>
      <c r="AM574" s="100"/>
      <c r="AN574" s="185"/>
      <c r="AO574" s="185"/>
      <c r="AP574" s="185"/>
    </row>
    <row r="575" ht="18.75" customHeight="1">
      <c r="K575" s="7"/>
      <c r="L575" s="7"/>
      <c r="M575" s="201"/>
      <c r="AC575" s="13"/>
      <c r="AH575" s="185"/>
      <c r="AI575" s="185"/>
      <c r="AJ575" s="185"/>
      <c r="AK575" s="100"/>
      <c r="AL575" s="100"/>
      <c r="AM575" s="100"/>
      <c r="AN575" s="185"/>
      <c r="AO575" s="185"/>
      <c r="AP575" s="185"/>
    </row>
    <row r="576" ht="18.75" customHeight="1">
      <c r="K576" s="7"/>
      <c r="L576" s="7"/>
      <c r="M576" s="201"/>
      <c r="AC576" s="13"/>
      <c r="AH576" s="185"/>
      <c r="AI576" s="185"/>
      <c r="AJ576" s="185"/>
      <c r="AK576" s="100"/>
      <c r="AL576" s="100"/>
      <c r="AM576" s="100"/>
      <c r="AN576" s="185"/>
      <c r="AO576" s="185"/>
      <c r="AP576" s="185"/>
    </row>
    <row r="577" ht="18.75" customHeight="1">
      <c r="K577" s="7"/>
      <c r="L577" s="7"/>
      <c r="M577" s="201"/>
      <c r="AC577" s="13"/>
      <c r="AH577" s="185"/>
      <c r="AI577" s="185"/>
      <c r="AJ577" s="185"/>
      <c r="AK577" s="100"/>
      <c r="AL577" s="100"/>
      <c r="AM577" s="100"/>
      <c r="AN577" s="185"/>
      <c r="AO577" s="185"/>
      <c r="AP577" s="185"/>
    </row>
    <row r="578" ht="18.75" customHeight="1">
      <c r="K578" s="7"/>
      <c r="L578" s="7"/>
      <c r="M578" s="201"/>
      <c r="AC578" s="13"/>
      <c r="AH578" s="185"/>
      <c r="AI578" s="185"/>
      <c r="AJ578" s="185"/>
      <c r="AK578" s="100"/>
      <c r="AL578" s="100"/>
      <c r="AM578" s="100"/>
      <c r="AN578" s="185"/>
      <c r="AO578" s="185"/>
      <c r="AP578" s="185"/>
    </row>
    <row r="579" ht="18.75" customHeight="1">
      <c r="K579" s="7"/>
      <c r="L579" s="7"/>
      <c r="M579" s="201"/>
      <c r="AC579" s="13"/>
      <c r="AH579" s="185"/>
      <c r="AI579" s="185"/>
      <c r="AJ579" s="185"/>
      <c r="AK579" s="100"/>
      <c r="AL579" s="100"/>
      <c r="AM579" s="100"/>
      <c r="AN579" s="185"/>
      <c r="AO579" s="185"/>
      <c r="AP579" s="185"/>
    </row>
    <row r="580" ht="18.75" customHeight="1">
      <c r="K580" s="7"/>
      <c r="L580" s="7"/>
      <c r="M580" s="201"/>
      <c r="AC580" s="13"/>
      <c r="AH580" s="185"/>
      <c r="AI580" s="185"/>
      <c r="AJ580" s="185"/>
      <c r="AK580" s="100"/>
      <c r="AL580" s="100"/>
      <c r="AM580" s="100"/>
      <c r="AN580" s="185"/>
      <c r="AO580" s="185"/>
      <c r="AP580" s="185"/>
    </row>
    <row r="581" ht="18.75" customHeight="1">
      <c r="K581" s="7"/>
      <c r="L581" s="7"/>
      <c r="M581" s="201"/>
      <c r="AC581" s="13"/>
      <c r="AH581" s="185"/>
      <c r="AI581" s="185"/>
      <c r="AJ581" s="185"/>
      <c r="AK581" s="100"/>
      <c r="AL581" s="100"/>
      <c r="AM581" s="100"/>
      <c r="AN581" s="185"/>
      <c r="AO581" s="185"/>
      <c r="AP581" s="185"/>
    </row>
    <row r="582" ht="18.75" customHeight="1">
      <c r="K582" s="7"/>
      <c r="L582" s="7"/>
      <c r="M582" s="201"/>
      <c r="AC582" s="13"/>
      <c r="AH582" s="185"/>
      <c r="AI582" s="185"/>
      <c r="AJ582" s="185"/>
      <c r="AK582" s="100"/>
      <c r="AL582" s="100"/>
      <c r="AM582" s="100"/>
      <c r="AN582" s="185"/>
      <c r="AO582" s="185"/>
      <c r="AP582" s="185"/>
    </row>
    <row r="583" ht="18.75" customHeight="1">
      <c r="K583" s="7"/>
      <c r="L583" s="7"/>
      <c r="M583" s="201"/>
      <c r="AC583" s="13"/>
      <c r="AH583" s="185"/>
      <c r="AI583" s="185"/>
      <c r="AJ583" s="185"/>
      <c r="AK583" s="100"/>
      <c r="AL583" s="100"/>
      <c r="AM583" s="100"/>
      <c r="AN583" s="185"/>
      <c r="AO583" s="185"/>
      <c r="AP583" s="185"/>
    </row>
    <row r="584" ht="18.75" customHeight="1">
      <c r="K584" s="7"/>
      <c r="L584" s="7"/>
      <c r="M584" s="201"/>
      <c r="AC584" s="13"/>
      <c r="AH584" s="185"/>
      <c r="AI584" s="185"/>
      <c r="AJ584" s="185"/>
      <c r="AK584" s="100"/>
      <c r="AL584" s="100"/>
      <c r="AM584" s="100"/>
      <c r="AN584" s="185"/>
      <c r="AO584" s="185"/>
      <c r="AP584" s="185"/>
    </row>
    <row r="585" ht="18.75" customHeight="1">
      <c r="K585" s="7"/>
      <c r="L585" s="7"/>
      <c r="M585" s="201"/>
      <c r="AC585" s="13"/>
      <c r="AH585" s="185"/>
      <c r="AI585" s="185"/>
      <c r="AJ585" s="185"/>
      <c r="AK585" s="100"/>
      <c r="AL585" s="100"/>
      <c r="AM585" s="100"/>
      <c r="AN585" s="185"/>
      <c r="AO585" s="185"/>
      <c r="AP585" s="185"/>
    </row>
    <row r="586" ht="18.75" customHeight="1">
      <c r="K586" s="7"/>
      <c r="L586" s="7"/>
      <c r="M586" s="201"/>
      <c r="AC586" s="13"/>
      <c r="AH586" s="185"/>
      <c r="AI586" s="185"/>
      <c r="AJ586" s="185"/>
      <c r="AK586" s="100"/>
      <c r="AL586" s="100"/>
      <c r="AM586" s="100"/>
      <c r="AN586" s="185"/>
      <c r="AO586" s="185"/>
      <c r="AP586" s="185"/>
    </row>
    <row r="587" ht="18.75" customHeight="1">
      <c r="K587" s="7"/>
      <c r="L587" s="7"/>
      <c r="M587" s="201"/>
      <c r="AC587" s="13"/>
      <c r="AH587" s="185"/>
      <c r="AI587" s="185"/>
      <c r="AJ587" s="185"/>
      <c r="AK587" s="100"/>
      <c r="AL587" s="100"/>
      <c r="AM587" s="100"/>
      <c r="AN587" s="185"/>
      <c r="AO587" s="185"/>
      <c r="AP587" s="185"/>
    </row>
    <row r="588" ht="18.75" customHeight="1">
      <c r="K588" s="7"/>
      <c r="L588" s="7"/>
      <c r="M588" s="201"/>
      <c r="AC588" s="13"/>
      <c r="AH588" s="185"/>
      <c r="AI588" s="185"/>
      <c r="AJ588" s="185"/>
      <c r="AK588" s="100"/>
      <c r="AL588" s="100"/>
      <c r="AM588" s="100"/>
      <c r="AN588" s="185"/>
      <c r="AO588" s="185"/>
      <c r="AP588" s="185"/>
    </row>
    <row r="589" ht="18.75" customHeight="1">
      <c r="K589" s="7"/>
      <c r="L589" s="7"/>
      <c r="M589" s="201"/>
      <c r="AC589" s="13"/>
      <c r="AH589" s="185"/>
      <c r="AI589" s="185"/>
      <c r="AJ589" s="185"/>
      <c r="AK589" s="100"/>
      <c r="AL589" s="100"/>
      <c r="AM589" s="100"/>
      <c r="AN589" s="185"/>
      <c r="AO589" s="185"/>
      <c r="AP589" s="185"/>
    </row>
    <row r="590" ht="18.75" customHeight="1">
      <c r="K590" s="7"/>
      <c r="L590" s="7"/>
      <c r="M590" s="201"/>
      <c r="AC590" s="13"/>
      <c r="AH590" s="185"/>
      <c r="AI590" s="185"/>
      <c r="AJ590" s="185"/>
      <c r="AK590" s="100"/>
      <c r="AL590" s="100"/>
      <c r="AM590" s="100"/>
      <c r="AN590" s="185"/>
      <c r="AO590" s="185"/>
      <c r="AP590" s="185"/>
    </row>
    <row r="591" ht="18.75" customHeight="1">
      <c r="K591" s="7"/>
      <c r="L591" s="7"/>
      <c r="M591" s="201"/>
      <c r="AC591" s="13"/>
      <c r="AH591" s="185"/>
      <c r="AI591" s="185"/>
      <c r="AJ591" s="185"/>
      <c r="AK591" s="100"/>
      <c r="AL591" s="100"/>
      <c r="AM591" s="100"/>
      <c r="AN591" s="185"/>
      <c r="AO591" s="185"/>
      <c r="AP591" s="185"/>
    </row>
    <row r="592" ht="18.75" customHeight="1">
      <c r="K592" s="7"/>
      <c r="L592" s="7"/>
      <c r="M592" s="201"/>
      <c r="AC592" s="13"/>
      <c r="AH592" s="185"/>
      <c r="AI592" s="185"/>
      <c r="AJ592" s="185"/>
      <c r="AK592" s="100"/>
      <c r="AL592" s="100"/>
      <c r="AM592" s="100"/>
      <c r="AN592" s="185"/>
      <c r="AO592" s="185"/>
      <c r="AP592" s="185"/>
    </row>
    <row r="593" ht="18.75" customHeight="1">
      <c r="K593" s="7"/>
      <c r="L593" s="7"/>
      <c r="M593" s="201"/>
      <c r="AC593" s="13"/>
      <c r="AH593" s="185"/>
      <c r="AI593" s="185"/>
      <c r="AJ593" s="185"/>
      <c r="AK593" s="100"/>
      <c r="AL593" s="100"/>
      <c r="AM593" s="100"/>
      <c r="AN593" s="185"/>
      <c r="AO593" s="185"/>
      <c r="AP593" s="185"/>
    </row>
    <row r="594" ht="18.75" customHeight="1">
      <c r="K594" s="7"/>
      <c r="L594" s="7"/>
      <c r="M594" s="201"/>
      <c r="AC594" s="13"/>
      <c r="AH594" s="185"/>
      <c r="AI594" s="185"/>
      <c r="AJ594" s="185"/>
      <c r="AK594" s="100"/>
      <c r="AL594" s="100"/>
      <c r="AM594" s="100"/>
      <c r="AN594" s="185"/>
      <c r="AO594" s="185"/>
      <c r="AP594" s="185"/>
    </row>
    <row r="595" ht="18.75" customHeight="1">
      <c r="K595" s="7"/>
      <c r="L595" s="7"/>
      <c r="M595" s="201"/>
      <c r="AC595" s="13"/>
      <c r="AH595" s="185"/>
      <c r="AI595" s="185"/>
      <c r="AJ595" s="185"/>
      <c r="AK595" s="100"/>
      <c r="AL595" s="100"/>
      <c r="AM595" s="100"/>
      <c r="AN595" s="185"/>
      <c r="AO595" s="185"/>
      <c r="AP595" s="185"/>
    </row>
    <row r="596" ht="18.75" customHeight="1">
      <c r="K596" s="7"/>
      <c r="L596" s="7"/>
      <c r="M596" s="201"/>
      <c r="AC596" s="13"/>
      <c r="AH596" s="185"/>
      <c r="AI596" s="185"/>
      <c r="AJ596" s="185"/>
      <c r="AK596" s="100"/>
      <c r="AL596" s="100"/>
      <c r="AM596" s="100"/>
      <c r="AN596" s="185"/>
      <c r="AO596" s="185"/>
      <c r="AP596" s="185"/>
    </row>
    <row r="597" ht="18.75" customHeight="1">
      <c r="K597" s="7"/>
      <c r="L597" s="7"/>
      <c r="M597" s="201"/>
      <c r="AC597" s="13"/>
      <c r="AH597" s="185"/>
      <c r="AI597" s="185"/>
      <c r="AJ597" s="185"/>
      <c r="AK597" s="100"/>
      <c r="AL597" s="100"/>
      <c r="AM597" s="100"/>
      <c r="AN597" s="185"/>
      <c r="AO597" s="185"/>
      <c r="AP597" s="185"/>
    </row>
    <row r="598" ht="18.75" customHeight="1">
      <c r="K598" s="7"/>
      <c r="L598" s="7"/>
      <c r="M598" s="201"/>
      <c r="AC598" s="13"/>
      <c r="AH598" s="185"/>
      <c r="AI598" s="185"/>
      <c r="AJ598" s="185"/>
      <c r="AK598" s="100"/>
      <c r="AL598" s="100"/>
      <c r="AM598" s="100"/>
      <c r="AN598" s="185"/>
      <c r="AO598" s="185"/>
      <c r="AP598" s="185"/>
    </row>
    <row r="599" ht="18.75" customHeight="1">
      <c r="K599" s="7"/>
      <c r="L599" s="7"/>
      <c r="M599" s="201"/>
      <c r="AC599" s="13"/>
      <c r="AH599" s="185"/>
      <c r="AI599" s="185"/>
      <c r="AJ599" s="185"/>
      <c r="AK599" s="100"/>
      <c r="AL599" s="100"/>
      <c r="AM599" s="100"/>
      <c r="AN599" s="185"/>
      <c r="AO599" s="185"/>
      <c r="AP599" s="185"/>
    </row>
    <row r="600" ht="18.75" customHeight="1">
      <c r="K600" s="7"/>
      <c r="L600" s="7"/>
      <c r="M600" s="201"/>
      <c r="AC600" s="13"/>
      <c r="AH600" s="185"/>
      <c r="AI600" s="185"/>
      <c r="AJ600" s="185"/>
      <c r="AK600" s="100"/>
      <c r="AL600" s="100"/>
      <c r="AM600" s="100"/>
      <c r="AN600" s="185"/>
      <c r="AO600" s="185"/>
      <c r="AP600" s="185"/>
    </row>
    <row r="601" ht="18.75" customHeight="1">
      <c r="K601" s="7"/>
      <c r="L601" s="7"/>
      <c r="M601" s="201"/>
      <c r="AC601" s="13"/>
      <c r="AH601" s="185"/>
      <c r="AI601" s="185"/>
      <c r="AJ601" s="185"/>
      <c r="AK601" s="100"/>
      <c r="AL601" s="100"/>
      <c r="AM601" s="100"/>
      <c r="AN601" s="185"/>
      <c r="AO601" s="185"/>
      <c r="AP601" s="185"/>
    </row>
    <row r="602" ht="18.75" customHeight="1">
      <c r="K602" s="7"/>
      <c r="L602" s="7"/>
      <c r="M602" s="201"/>
      <c r="AC602" s="13"/>
      <c r="AH602" s="185"/>
      <c r="AI602" s="185"/>
      <c r="AJ602" s="185"/>
      <c r="AK602" s="100"/>
      <c r="AL602" s="100"/>
      <c r="AM602" s="100"/>
      <c r="AN602" s="185"/>
      <c r="AO602" s="185"/>
      <c r="AP602" s="185"/>
    </row>
    <row r="603" ht="18.75" customHeight="1">
      <c r="K603" s="7"/>
      <c r="L603" s="7"/>
      <c r="M603" s="201"/>
      <c r="AC603" s="13"/>
      <c r="AH603" s="185"/>
      <c r="AI603" s="185"/>
      <c r="AJ603" s="185"/>
      <c r="AK603" s="100"/>
      <c r="AL603" s="100"/>
      <c r="AM603" s="100"/>
      <c r="AN603" s="185"/>
      <c r="AO603" s="185"/>
      <c r="AP603" s="185"/>
    </row>
    <row r="604" ht="18.75" customHeight="1">
      <c r="K604" s="7"/>
      <c r="L604" s="7"/>
      <c r="M604" s="201"/>
      <c r="AC604" s="13"/>
      <c r="AH604" s="185"/>
      <c r="AI604" s="185"/>
      <c r="AJ604" s="185"/>
      <c r="AK604" s="100"/>
      <c r="AL604" s="100"/>
      <c r="AM604" s="100"/>
      <c r="AN604" s="185"/>
      <c r="AO604" s="185"/>
      <c r="AP604" s="185"/>
    </row>
    <row r="605" ht="18.75" customHeight="1">
      <c r="K605" s="7"/>
      <c r="L605" s="7"/>
      <c r="M605" s="201"/>
      <c r="AC605" s="13"/>
      <c r="AH605" s="185"/>
      <c r="AI605" s="185"/>
      <c r="AJ605" s="185"/>
      <c r="AK605" s="100"/>
      <c r="AL605" s="100"/>
      <c r="AM605" s="100"/>
      <c r="AN605" s="185"/>
      <c r="AO605" s="185"/>
      <c r="AP605" s="185"/>
    </row>
    <row r="606" ht="18.75" customHeight="1">
      <c r="K606" s="7"/>
      <c r="L606" s="7"/>
      <c r="M606" s="201"/>
      <c r="AC606" s="13"/>
      <c r="AH606" s="185"/>
      <c r="AI606" s="185"/>
      <c r="AJ606" s="185"/>
      <c r="AK606" s="100"/>
      <c r="AL606" s="100"/>
      <c r="AM606" s="100"/>
      <c r="AN606" s="185"/>
      <c r="AO606" s="185"/>
      <c r="AP606" s="185"/>
    </row>
    <row r="607" ht="18.75" customHeight="1">
      <c r="K607" s="7"/>
      <c r="L607" s="7"/>
      <c r="M607" s="201"/>
      <c r="AC607" s="13"/>
      <c r="AH607" s="185"/>
      <c r="AI607" s="185"/>
      <c r="AJ607" s="185"/>
      <c r="AK607" s="100"/>
      <c r="AL607" s="100"/>
      <c r="AM607" s="100"/>
      <c r="AN607" s="185"/>
      <c r="AO607" s="185"/>
      <c r="AP607" s="185"/>
    </row>
    <row r="608" ht="18.75" customHeight="1">
      <c r="K608" s="7"/>
      <c r="L608" s="7"/>
      <c r="M608" s="201"/>
      <c r="AC608" s="13"/>
      <c r="AH608" s="185"/>
      <c r="AI608" s="185"/>
      <c r="AJ608" s="185"/>
      <c r="AK608" s="100"/>
      <c r="AL608" s="100"/>
      <c r="AM608" s="100"/>
      <c r="AN608" s="185"/>
      <c r="AO608" s="185"/>
      <c r="AP608" s="185"/>
    </row>
    <row r="609" ht="18.75" customHeight="1">
      <c r="K609" s="7"/>
      <c r="L609" s="7"/>
      <c r="M609" s="201"/>
      <c r="AC609" s="13"/>
      <c r="AH609" s="185"/>
      <c r="AI609" s="185"/>
      <c r="AJ609" s="185"/>
      <c r="AK609" s="100"/>
      <c r="AL609" s="100"/>
      <c r="AM609" s="100"/>
      <c r="AN609" s="185"/>
      <c r="AO609" s="185"/>
      <c r="AP609" s="185"/>
    </row>
    <row r="610" ht="18.75" customHeight="1">
      <c r="K610" s="7"/>
      <c r="L610" s="7"/>
      <c r="M610" s="201"/>
      <c r="AC610" s="13"/>
      <c r="AH610" s="185"/>
      <c r="AI610" s="185"/>
      <c r="AJ610" s="185"/>
      <c r="AK610" s="100"/>
      <c r="AL610" s="100"/>
      <c r="AM610" s="100"/>
      <c r="AN610" s="185"/>
      <c r="AO610" s="185"/>
      <c r="AP610" s="185"/>
    </row>
    <row r="611" ht="18.75" customHeight="1">
      <c r="K611" s="7"/>
      <c r="L611" s="7"/>
      <c r="M611" s="201"/>
      <c r="AC611" s="13"/>
      <c r="AH611" s="185"/>
      <c r="AI611" s="185"/>
      <c r="AJ611" s="185"/>
      <c r="AK611" s="100"/>
      <c r="AL611" s="100"/>
      <c r="AM611" s="100"/>
      <c r="AN611" s="185"/>
      <c r="AO611" s="185"/>
      <c r="AP611" s="185"/>
    </row>
    <row r="612" ht="18.75" customHeight="1">
      <c r="K612" s="7"/>
      <c r="L612" s="7"/>
      <c r="M612" s="201"/>
      <c r="AC612" s="13"/>
      <c r="AH612" s="185"/>
      <c r="AI612" s="185"/>
      <c r="AJ612" s="185"/>
      <c r="AK612" s="100"/>
      <c r="AL612" s="100"/>
      <c r="AM612" s="100"/>
      <c r="AN612" s="185"/>
      <c r="AO612" s="185"/>
      <c r="AP612" s="185"/>
    </row>
    <row r="613" ht="18.75" customHeight="1">
      <c r="K613" s="7"/>
      <c r="L613" s="7"/>
      <c r="M613" s="201"/>
      <c r="AC613" s="13"/>
      <c r="AH613" s="185"/>
      <c r="AI613" s="185"/>
      <c r="AJ613" s="185"/>
      <c r="AK613" s="100"/>
      <c r="AL613" s="100"/>
      <c r="AM613" s="100"/>
      <c r="AN613" s="185"/>
      <c r="AO613" s="185"/>
      <c r="AP613" s="185"/>
    </row>
    <row r="614" ht="18.75" customHeight="1">
      <c r="K614" s="7"/>
      <c r="L614" s="7"/>
      <c r="M614" s="201"/>
      <c r="AC614" s="13"/>
      <c r="AH614" s="185"/>
      <c r="AI614" s="185"/>
      <c r="AJ614" s="185"/>
      <c r="AK614" s="100"/>
      <c r="AL614" s="100"/>
      <c r="AM614" s="100"/>
      <c r="AN614" s="185"/>
      <c r="AO614" s="185"/>
      <c r="AP614" s="185"/>
    </row>
    <row r="615" ht="18.75" customHeight="1">
      <c r="K615" s="7"/>
      <c r="L615" s="7"/>
      <c r="M615" s="201"/>
      <c r="AC615" s="13"/>
      <c r="AH615" s="185"/>
      <c r="AI615" s="185"/>
      <c r="AJ615" s="185"/>
      <c r="AK615" s="100"/>
      <c r="AL615" s="100"/>
      <c r="AM615" s="100"/>
      <c r="AN615" s="185"/>
      <c r="AO615" s="185"/>
      <c r="AP615" s="185"/>
    </row>
    <row r="616" ht="18.75" customHeight="1">
      <c r="K616" s="7"/>
      <c r="L616" s="7"/>
      <c r="M616" s="201"/>
      <c r="AC616" s="13"/>
      <c r="AH616" s="185"/>
      <c r="AI616" s="185"/>
      <c r="AJ616" s="185"/>
      <c r="AK616" s="100"/>
      <c r="AL616" s="100"/>
      <c r="AM616" s="100"/>
      <c r="AN616" s="185"/>
      <c r="AO616" s="185"/>
      <c r="AP616" s="185"/>
    </row>
    <row r="617" ht="18.75" customHeight="1">
      <c r="K617" s="7"/>
      <c r="L617" s="7"/>
      <c r="M617" s="201"/>
      <c r="AC617" s="13"/>
      <c r="AH617" s="185"/>
      <c r="AI617" s="185"/>
      <c r="AJ617" s="185"/>
      <c r="AK617" s="100"/>
      <c r="AL617" s="100"/>
      <c r="AM617" s="100"/>
      <c r="AN617" s="185"/>
      <c r="AO617" s="185"/>
      <c r="AP617" s="185"/>
    </row>
    <row r="618" ht="18.75" customHeight="1">
      <c r="K618" s="7"/>
      <c r="L618" s="7"/>
      <c r="M618" s="201"/>
      <c r="AC618" s="13"/>
      <c r="AH618" s="185"/>
      <c r="AI618" s="185"/>
      <c r="AJ618" s="185"/>
      <c r="AK618" s="100"/>
      <c r="AL618" s="100"/>
      <c r="AM618" s="100"/>
      <c r="AN618" s="185"/>
      <c r="AO618" s="185"/>
      <c r="AP618" s="185"/>
    </row>
    <row r="619" ht="18.75" customHeight="1">
      <c r="K619" s="7"/>
      <c r="L619" s="7"/>
      <c r="M619" s="201"/>
      <c r="AC619" s="13"/>
      <c r="AH619" s="185"/>
      <c r="AI619" s="185"/>
      <c r="AJ619" s="185"/>
      <c r="AK619" s="100"/>
      <c r="AL619" s="100"/>
      <c r="AM619" s="100"/>
      <c r="AN619" s="185"/>
      <c r="AO619" s="185"/>
      <c r="AP619" s="185"/>
    </row>
    <row r="620" ht="18.75" customHeight="1">
      <c r="K620" s="7"/>
      <c r="L620" s="7"/>
      <c r="M620" s="201"/>
      <c r="AC620" s="13"/>
      <c r="AH620" s="185"/>
      <c r="AI620" s="185"/>
      <c r="AJ620" s="185"/>
      <c r="AK620" s="100"/>
      <c r="AL620" s="100"/>
      <c r="AM620" s="100"/>
      <c r="AN620" s="185"/>
      <c r="AO620" s="185"/>
      <c r="AP620" s="185"/>
    </row>
    <row r="621" ht="18.75" customHeight="1">
      <c r="K621" s="7"/>
      <c r="L621" s="7"/>
      <c r="M621" s="201"/>
      <c r="AC621" s="13"/>
      <c r="AH621" s="185"/>
      <c r="AI621" s="185"/>
      <c r="AJ621" s="185"/>
      <c r="AK621" s="100"/>
      <c r="AL621" s="100"/>
      <c r="AM621" s="100"/>
      <c r="AN621" s="185"/>
      <c r="AO621" s="185"/>
      <c r="AP621" s="185"/>
    </row>
    <row r="622" ht="18.75" customHeight="1">
      <c r="K622" s="7"/>
      <c r="L622" s="7"/>
      <c r="M622" s="201"/>
      <c r="AC622" s="13"/>
      <c r="AH622" s="185"/>
      <c r="AI622" s="185"/>
      <c r="AJ622" s="185"/>
      <c r="AK622" s="100"/>
      <c r="AL622" s="100"/>
      <c r="AM622" s="100"/>
      <c r="AN622" s="185"/>
      <c r="AO622" s="185"/>
      <c r="AP622" s="185"/>
    </row>
    <row r="623" ht="18.75" customHeight="1">
      <c r="K623" s="7"/>
      <c r="L623" s="7"/>
      <c r="M623" s="201"/>
      <c r="AC623" s="13"/>
      <c r="AH623" s="185"/>
      <c r="AI623" s="185"/>
      <c r="AJ623" s="185"/>
      <c r="AK623" s="100"/>
      <c r="AL623" s="100"/>
      <c r="AM623" s="100"/>
      <c r="AN623" s="185"/>
      <c r="AO623" s="185"/>
      <c r="AP623" s="185"/>
    </row>
    <row r="624" ht="18.75" customHeight="1">
      <c r="K624" s="7"/>
      <c r="L624" s="7"/>
      <c r="M624" s="201"/>
      <c r="AC624" s="13"/>
      <c r="AH624" s="185"/>
      <c r="AI624" s="185"/>
      <c r="AJ624" s="185"/>
      <c r="AK624" s="100"/>
      <c r="AL624" s="100"/>
      <c r="AM624" s="100"/>
      <c r="AN624" s="185"/>
      <c r="AO624" s="185"/>
      <c r="AP624" s="185"/>
    </row>
    <row r="625" ht="18.75" customHeight="1">
      <c r="K625" s="7"/>
      <c r="L625" s="7"/>
      <c r="M625" s="201"/>
      <c r="AC625" s="13"/>
      <c r="AH625" s="185"/>
      <c r="AI625" s="185"/>
      <c r="AJ625" s="185"/>
      <c r="AK625" s="100"/>
      <c r="AL625" s="100"/>
      <c r="AM625" s="100"/>
      <c r="AN625" s="185"/>
      <c r="AO625" s="185"/>
      <c r="AP625" s="185"/>
    </row>
    <row r="626" ht="18.75" customHeight="1">
      <c r="K626" s="7"/>
      <c r="L626" s="7"/>
      <c r="M626" s="201"/>
      <c r="AC626" s="13"/>
      <c r="AH626" s="185"/>
      <c r="AI626" s="185"/>
      <c r="AJ626" s="185"/>
      <c r="AK626" s="100"/>
      <c r="AL626" s="100"/>
      <c r="AM626" s="100"/>
      <c r="AN626" s="185"/>
      <c r="AO626" s="185"/>
      <c r="AP626" s="185"/>
    </row>
    <row r="627" ht="18.75" customHeight="1">
      <c r="K627" s="7"/>
      <c r="L627" s="7"/>
      <c r="M627" s="201"/>
      <c r="AC627" s="13"/>
      <c r="AH627" s="185"/>
      <c r="AI627" s="185"/>
      <c r="AJ627" s="185"/>
      <c r="AK627" s="100"/>
      <c r="AL627" s="100"/>
      <c r="AM627" s="100"/>
      <c r="AN627" s="185"/>
      <c r="AO627" s="185"/>
      <c r="AP627" s="185"/>
    </row>
    <row r="628" ht="18.75" customHeight="1">
      <c r="K628" s="7"/>
      <c r="L628" s="7"/>
      <c r="M628" s="201"/>
      <c r="AC628" s="13"/>
      <c r="AH628" s="185"/>
      <c r="AI628" s="185"/>
      <c r="AJ628" s="185"/>
      <c r="AK628" s="100"/>
      <c r="AL628" s="100"/>
      <c r="AM628" s="100"/>
      <c r="AN628" s="185"/>
      <c r="AO628" s="185"/>
      <c r="AP628" s="185"/>
    </row>
    <row r="629" ht="18.75" customHeight="1">
      <c r="K629" s="7"/>
      <c r="L629" s="7"/>
      <c r="M629" s="201"/>
      <c r="AC629" s="13"/>
      <c r="AH629" s="185"/>
      <c r="AI629" s="185"/>
      <c r="AJ629" s="185"/>
      <c r="AK629" s="100"/>
      <c r="AL629" s="100"/>
      <c r="AM629" s="100"/>
      <c r="AN629" s="185"/>
      <c r="AO629" s="185"/>
      <c r="AP629" s="185"/>
    </row>
    <row r="630" ht="18.75" customHeight="1">
      <c r="K630" s="7"/>
      <c r="L630" s="7"/>
      <c r="M630" s="201"/>
      <c r="AC630" s="13"/>
      <c r="AH630" s="185"/>
      <c r="AI630" s="185"/>
      <c r="AJ630" s="185"/>
      <c r="AK630" s="100"/>
      <c r="AL630" s="100"/>
      <c r="AM630" s="100"/>
      <c r="AN630" s="185"/>
      <c r="AO630" s="185"/>
      <c r="AP630" s="185"/>
    </row>
    <row r="631" ht="18.75" customHeight="1">
      <c r="K631" s="7"/>
      <c r="L631" s="7"/>
      <c r="M631" s="201"/>
      <c r="AC631" s="13"/>
      <c r="AH631" s="185"/>
      <c r="AI631" s="185"/>
      <c r="AJ631" s="185"/>
      <c r="AK631" s="100"/>
      <c r="AL631" s="100"/>
      <c r="AM631" s="100"/>
      <c r="AN631" s="185"/>
      <c r="AO631" s="185"/>
      <c r="AP631" s="185"/>
    </row>
    <row r="632" ht="18.75" customHeight="1">
      <c r="K632" s="7"/>
      <c r="L632" s="7"/>
      <c r="M632" s="201"/>
      <c r="AC632" s="13"/>
      <c r="AH632" s="185"/>
      <c r="AI632" s="185"/>
      <c r="AJ632" s="185"/>
      <c r="AK632" s="100"/>
      <c r="AL632" s="100"/>
      <c r="AM632" s="100"/>
      <c r="AN632" s="185"/>
      <c r="AO632" s="185"/>
      <c r="AP632" s="185"/>
    </row>
    <row r="633" ht="18.75" customHeight="1">
      <c r="K633" s="7"/>
      <c r="L633" s="7"/>
      <c r="M633" s="201"/>
      <c r="AC633" s="13"/>
      <c r="AH633" s="185"/>
      <c r="AI633" s="185"/>
      <c r="AJ633" s="185"/>
      <c r="AK633" s="100"/>
      <c r="AL633" s="100"/>
      <c r="AM633" s="100"/>
      <c r="AN633" s="185"/>
      <c r="AO633" s="185"/>
      <c r="AP633" s="185"/>
    </row>
    <row r="634" ht="18.75" customHeight="1">
      <c r="K634" s="7"/>
      <c r="L634" s="7"/>
      <c r="M634" s="201"/>
      <c r="AC634" s="13"/>
      <c r="AH634" s="185"/>
      <c r="AI634" s="185"/>
      <c r="AJ634" s="185"/>
      <c r="AK634" s="100"/>
      <c r="AL634" s="100"/>
      <c r="AM634" s="100"/>
      <c r="AN634" s="185"/>
      <c r="AO634" s="185"/>
      <c r="AP634" s="185"/>
    </row>
    <row r="635" ht="18.75" customHeight="1">
      <c r="K635" s="7"/>
      <c r="L635" s="7"/>
      <c r="M635" s="201"/>
      <c r="AC635" s="13"/>
      <c r="AH635" s="185"/>
      <c r="AI635" s="185"/>
      <c r="AJ635" s="185"/>
      <c r="AK635" s="100"/>
      <c r="AL635" s="100"/>
      <c r="AM635" s="100"/>
      <c r="AN635" s="185"/>
      <c r="AO635" s="185"/>
      <c r="AP635" s="185"/>
    </row>
    <row r="636" ht="18.75" customHeight="1">
      <c r="K636" s="7"/>
      <c r="L636" s="7"/>
      <c r="M636" s="201"/>
      <c r="AC636" s="13"/>
      <c r="AH636" s="185"/>
      <c r="AI636" s="185"/>
      <c r="AJ636" s="185"/>
      <c r="AK636" s="100"/>
      <c r="AL636" s="100"/>
      <c r="AM636" s="100"/>
      <c r="AN636" s="185"/>
      <c r="AO636" s="185"/>
      <c r="AP636" s="185"/>
    </row>
    <row r="637" ht="18.75" customHeight="1">
      <c r="K637" s="7"/>
      <c r="L637" s="7"/>
      <c r="M637" s="201"/>
      <c r="AC637" s="13"/>
      <c r="AH637" s="185"/>
      <c r="AI637" s="185"/>
      <c r="AJ637" s="185"/>
      <c r="AK637" s="100"/>
      <c r="AL637" s="100"/>
      <c r="AM637" s="100"/>
      <c r="AN637" s="185"/>
      <c r="AO637" s="185"/>
      <c r="AP637" s="185"/>
    </row>
    <row r="638" ht="18.75" customHeight="1">
      <c r="K638" s="7"/>
      <c r="L638" s="7"/>
      <c r="M638" s="201"/>
      <c r="AC638" s="13"/>
      <c r="AH638" s="185"/>
      <c r="AI638" s="185"/>
      <c r="AJ638" s="185"/>
      <c r="AK638" s="100"/>
      <c r="AL638" s="100"/>
      <c r="AM638" s="100"/>
      <c r="AN638" s="185"/>
      <c r="AO638" s="185"/>
      <c r="AP638" s="185"/>
    </row>
    <row r="639" ht="18.75" customHeight="1">
      <c r="K639" s="7"/>
      <c r="L639" s="7"/>
      <c r="M639" s="201"/>
      <c r="AC639" s="13"/>
      <c r="AH639" s="185"/>
      <c r="AI639" s="185"/>
      <c r="AJ639" s="185"/>
      <c r="AK639" s="100"/>
      <c r="AL639" s="100"/>
      <c r="AM639" s="100"/>
      <c r="AN639" s="185"/>
      <c r="AO639" s="185"/>
      <c r="AP639" s="185"/>
    </row>
    <row r="640" ht="18.75" customHeight="1">
      <c r="K640" s="7"/>
      <c r="L640" s="7"/>
      <c r="M640" s="201"/>
      <c r="AC640" s="13"/>
      <c r="AH640" s="185"/>
      <c r="AI640" s="185"/>
      <c r="AJ640" s="185"/>
      <c r="AK640" s="100"/>
      <c r="AL640" s="100"/>
      <c r="AM640" s="100"/>
      <c r="AN640" s="185"/>
      <c r="AO640" s="185"/>
      <c r="AP640" s="185"/>
    </row>
    <row r="641" ht="18.75" customHeight="1">
      <c r="K641" s="7"/>
      <c r="L641" s="7"/>
      <c r="M641" s="201"/>
      <c r="AC641" s="13"/>
      <c r="AH641" s="185"/>
      <c r="AI641" s="185"/>
      <c r="AJ641" s="185"/>
      <c r="AK641" s="100"/>
      <c r="AL641" s="100"/>
      <c r="AM641" s="100"/>
      <c r="AN641" s="185"/>
      <c r="AO641" s="185"/>
      <c r="AP641" s="185"/>
    </row>
    <row r="642" ht="18.75" customHeight="1">
      <c r="K642" s="7"/>
      <c r="L642" s="7"/>
      <c r="M642" s="201"/>
      <c r="AC642" s="13"/>
      <c r="AH642" s="185"/>
      <c r="AI642" s="185"/>
      <c r="AJ642" s="185"/>
      <c r="AK642" s="100"/>
      <c r="AL642" s="100"/>
      <c r="AM642" s="100"/>
      <c r="AN642" s="185"/>
      <c r="AO642" s="185"/>
      <c r="AP642" s="185"/>
    </row>
    <row r="643" ht="18.75" customHeight="1">
      <c r="K643" s="7"/>
      <c r="L643" s="7"/>
      <c r="M643" s="201"/>
      <c r="AC643" s="13"/>
      <c r="AH643" s="185"/>
      <c r="AI643" s="185"/>
      <c r="AJ643" s="185"/>
      <c r="AK643" s="100"/>
      <c r="AL643" s="100"/>
      <c r="AM643" s="100"/>
      <c r="AN643" s="185"/>
      <c r="AO643" s="185"/>
      <c r="AP643" s="185"/>
    </row>
    <row r="644" ht="18.75" customHeight="1">
      <c r="K644" s="7"/>
      <c r="L644" s="7"/>
      <c r="M644" s="201"/>
      <c r="AC644" s="13"/>
      <c r="AH644" s="185"/>
      <c r="AI644" s="185"/>
      <c r="AJ644" s="185"/>
      <c r="AK644" s="100"/>
      <c r="AL644" s="100"/>
      <c r="AM644" s="100"/>
      <c r="AN644" s="185"/>
      <c r="AO644" s="185"/>
      <c r="AP644" s="185"/>
    </row>
    <row r="645" ht="18.75" customHeight="1">
      <c r="K645" s="7"/>
      <c r="L645" s="7"/>
      <c r="M645" s="201"/>
      <c r="AC645" s="13"/>
      <c r="AH645" s="185"/>
      <c r="AI645" s="185"/>
      <c r="AJ645" s="185"/>
      <c r="AK645" s="100"/>
      <c r="AL645" s="100"/>
      <c r="AM645" s="100"/>
      <c r="AN645" s="185"/>
      <c r="AO645" s="185"/>
      <c r="AP645" s="185"/>
    </row>
    <row r="646" ht="18.75" customHeight="1">
      <c r="K646" s="7"/>
      <c r="L646" s="7"/>
      <c r="M646" s="201"/>
      <c r="AC646" s="13"/>
      <c r="AH646" s="185"/>
      <c r="AI646" s="185"/>
      <c r="AJ646" s="185"/>
      <c r="AK646" s="100"/>
      <c r="AL646" s="100"/>
      <c r="AM646" s="100"/>
      <c r="AN646" s="185"/>
      <c r="AO646" s="185"/>
      <c r="AP646" s="185"/>
    </row>
    <row r="647" ht="18.75" customHeight="1">
      <c r="K647" s="7"/>
      <c r="L647" s="7"/>
      <c r="M647" s="201"/>
      <c r="AC647" s="13"/>
      <c r="AH647" s="185"/>
      <c r="AI647" s="185"/>
      <c r="AJ647" s="185"/>
      <c r="AK647" s="100"/>
      <c r="AL647" s="100"/>
      <c r="AM647" s="100"/>
      <c r="AN647" s="185"/>
      <c r="AO647" s="185"/>
      <c r="AP647" s="185"/>
    </row>
    <row r="648" ht="18.75" customHeight="1">
      <c r="K648" s="7"/>
      <c r="L648" s="7"/>
      <c r="M648" s="201"/>
      <c r="AC648" s="13"/>
      <c r="AH648" s="185"/>
      <c r="AI648" s="185"/>
      <c r="AJ648" s="185"/>
      <c r="AK648" s="100"/>
      <c r="AL648" s="100"/>
      <c r="AM648" s="100"/>
      <c r="AN648" s="185"/>
      <c r="AO648" s="185"/>
      <c r="AP648" s="185"/>
    </row>
    <row r="649" ht="18.75" customHeight="1">
      <c r="K649" s="7"/>
      <c r="L649" s="7"/>
      <c r="M649" s="201"/>
      <c r="AC649" s="13"/>
      <c r="AH649" s="185"/>
      <c r="AI649" s="185"/>
      <c r="AJ649" s="185"/>
      <c r="AK649" s="100"/>
      <c r="AL649" s="100"/>
      <c r="AM649" s="100"/>
      <c r="AN649" s="185"/>
      <c r="AO649" s="185"/>
      <c r="AP649" s="185"/>
    </row>
    <row r="650" ht="18.75" customHeight="1">
      <c r="K650" s="7"/>
      <c r="L650" s="7"/>
      <c r="M650" s="201"/>
      <c r="AC650" s="13"/>
      <c r="AH650" s="185"/>
      <c r="AI650" s="185"/>
      <c r="AJ650" s="185"/>
      <c r="AK650" s="100"/>
      <c r="AL650" s="100"/>
      <c r="AM650" s="100"/>
      <c r="AN650" s="185"/>
      <c r="AO650" s="185"/>
      <c r="AP650" s="185"/>
    </row>
    <row r="651" ht="18.75" customHeight="1">
      <c r="K651" s="7"/>
      <c r="L651" s="7"/>
      <c r="M651" s="201"/>
      <c r="AC651" s="13"/>
      <c r="AH651" s="185"/>
      <c r="AI651" s="185"/>
      <c r="AJ651" s="185"/>
      <c r="AK651" s="100"/>
      <c r="AL651" s="100"/>
      <c r="AM651" s="100"/>
      <c r="AN651" s="185"/>
      <c r="AO651" s="185"/>
      <c r="AP651" s="185"/>
    </row>
    <row r="652" ht="18.75" customHeight="1">
      <c r="K652" s="7"/>
      <c r="L652" s="7"/>
      <c r="M652" s="201"/>
      <c r="AC652" s="13"/>
      <c r="AH652" s="185"/>
      <c r="AI652" s="185"/>
      <c r="AJ652" s="185"/>
      <c r="AK652" s="100"/>
      <c r="AL652" s="100"/>
      <c r="AM652" s="100"/>
      <c r="AN652" s="185"/>
      <c r="AO652" s="185"/>
      <c r="AP652" s="185"/>
    </row>
    <row r="653" ht="18.75" customHeight="1">
      <c r="K653" s="7"/>
      <c r="L653" s="7"/>
      <c r="M653" s="201"/>
      <c r="AC653" s="13"/>
      <c r="AH653" s="185"/>
      <c r="AI653" s="185"/>
      <c r="AJ653" s="185"/>
      <c r="AK653" s="100"/>
      <c r="AL653" s="100"/>
      <c r="AM653" s="100"/>
      <c r="AN653" s="185"/>
      <c r="AO653" s="185"/>
      <c r="AP653" s="185"/>
    </row>
    <row r="654" ht="18.75" customHeight="1">
      <c r="K654" s="7"/>
      <c r="L654" s="7"/>
      <c r="M654" s="201"/>
      <c r="AC654" s="13"/>
      <c r="AH654" s="185"/>
      <c r="AI654" s="185"/>
      <c r="AJ654" s="185"/>
      <c r="AK654" s="100"/>
      <c r="AL654" s="100"/>
      <c r="AM654" s="100"/>
      <c r="AN654" s="185"/>
      <c r="AO654" s="185"/>
      <c r="AP654" s="185"/>
    </row>
    <row r="655" ht="18.75" customHeight="1">
      <c r="K655" s="7"/>
      <c r="L655" s="7"/>
      <c r="M655" s="201"/>
      <c r="AC655" s="13"/>
      <c r="AH655" s="185"/>
      <c r="AI655" s="185"/>
      <c r="AJ655" s="185"/>
      <c r="AK655" s="100"/>
      <c r="AL655" s="100"/>
      <c r="AM655" s="100"/>
      <c r="AN655" s="185"/>
      <c r="AO655" s="185"/>
      <c r="AP655" s="185"/>
    </row>
    <row r="656" ht="18.75" customHeight="1">
      <c r="K656" s="7"/>
      <c r="L656" s="7"/>
      <c r="M656" s="201"/>
      <c r="AC656" s="13"/>
      <c r="AH656" s="185"/>
      <c r="AI656" s="185"/>
      <c r="AJ656" s="185"/>
      <c r="AK656" s="100"/>
      <c r="AL656" s="100"/>
      <c r="AM656" s="100"/>
      <c r="AN656" s="185"/>
      <c r="AO656" s="185"/>
      <c r="AP656" s="185"/>
    </row>
    <row r="657" ht="18.75" customHeight="1">
      <c r="K657" s="7"/>
      <c r="L657" s="7"/>
      <c r="M657" s="201"/>
      <c r="AC657" s="13"/>
      <c r="AH657" s="185"/>
      <c r="AI657" s="185"/>
      <c r="AJ657" s="185"/>
      <c r="AK657" s="100"/>
      <c r="AL657" s="100"/>
      <c r="AM657" s="100"/>
      <c r="AN657" s="185"/>
      <c r="AO657" s="185"/>
      <c r="AP657" s="185"/>
    </row>
    <row r="658" ht="18.75" customHeight="1">
      <c r="K658" s="7"/>
      <c r="L658" s="7"/>
      <c r="M658" s="201"/>
      <c r="AC658" s="13"/>
      <c r="AH658" s="185"/>
      <c r="AI658" s="185"/>
      <c r="AJ658" s="185"/>
      <c r="AK658" s="100"/>
      <c r="AL658" s="100"/>
      <c r="AM658" s="100"/>
      <c r="AN658" s="185"/>
      <c r="AO658" s="185"/>
      <c r="AP658" s="185"/>
    </row>
    <row r="659" ht="18.75" customHeight="1">
      <c r="K659" s="7"/>
      <c r="L659" s="7"/>
      <c r="M659" s="201"/>
      <c r="AC659" s="13"/>
      <c r="AH659" s="185"/>
      <c r="AI659" s="185"/>
      <c r="AJ659" s="185"/>
      <c r="AK659" s="100"/>
      <c r="AL659" s="100"/>
      <c r="AM659" s="100"/>
      <c r="AN659" s="185"/>
      <c r="AO659" s="185"/>
      <c r="AP659" s="185"/>
    </row>
    <row r="660" ht="18.75" customHeight="1">
      <c r="K660" s="7"/>
      <c r="L660" s="7"/>
      <c r="M660" s="201"/>
      <c r="AC660" s="13"/>
      <c r="AH660" s="185"/>
      <c r="AI660" s="185"/>
      <c r="AJ660" s="185"/>
      <c r="AK660" s="100"/>
      <c r="AL660" s="100"/>
      <c r="AM660" s="100"/>
      <c r="AN660" s="185"/>
      <c r="AO660" s="185"/>
      <c r="AP660" s="185"/>
    </row>
    <row r="661" ht="18.75" customHeight="1">
      <c r="K661" s="7"/>
      <c r="L661" s="7"/>
      <c r="M661" s="201"/>
      <c r="AC661" s="13"/>
      <c r="AH661" s="185"/>
      <c r="AI661" s="185"/>
      <c r="AJ661" s="185"/>
      <c r="AK661" s="100"/>
      <c r="AL661" s="100"/>
      <c r="AM661" s="100"/>
      <c r="AN661" s="185"/>
      <c r="AO661" s="185"/>
      <c r="AP661" s="185"/>
    </row>
    <row r="662" ht="18.75" customHeight="1">
      <c r="K662" s="7"/>
      <c r="L662" s="7"/>
      <c r="M662" s="201"/>
      <c r="AC662" s="13"/>
      <c r="AH662" s="185"/>
      <c r="AI662" s="185"/>
      <c r="AJ662" s="185"/>
      <c r="AK662" s="100"/>
      <c r="AL662" s="100"/>
      <c r="AM662" s="100"/>
      <c r="AN662" s="185"/>
      <c r="AO662" s="185"/>
      <c r="AP662" s="185"/>
    </row>
    <row r="663" ht="18.75" customHeight="1">
      <c r="K663" s="7"/>
      <c r="L663" s="7"/>
      <c r="M663" s="201"/>
      <c r="AC663" s="13"/>
      <c r="AH663" s="185"/>
      <c r="AI663" s="185"/>
      <c r="AJ663" s="185"/>
      <c r="AK663" s="100"/>
      <c r="AL663" s="100"/>
      <c r="AM663" s="100"/>
      <c r="AN663" s="185"/>
      <c r="AO663" s="185"/>
      <c r="AP663" s="185"/>
    </row>
    <row r="664" ht="18.75" customHeight="1">
      <c r="K664" s="7"/>
      <c r="L664" s="7"/>
      <c r="M664" s="201"/>
      <c r="AC664" s="13"/>
      <c r="AH664" s="185"/>
      <c r="AI664" s="185"/>
      <c r="AJ664" s="185"/>
      <c r="AK664" s="100"/>
      <c r="AL664" s="100"/>
      <c r="AM664" s="100"/>
      <c r="AN664" s="185"/>
      <c r="AO664" s="185"/>
      <c r="AP664" s="185"/>
    </row>
  </sheetData>
  <autoFilter ref="$A$3:$M$327">
    <sortState ref="A3:M327">
      <sortCondition ref="A3:A327"/>
      <sortCondition ref="L3:L327"/>
      <sortCondition ref="C3:C327"/>
      <sortCondition ref="B3:B327"/>
      <sortCondition descending="1" ref="D3:D327"/>
    </sortState>
  </autoFilter>
  <customSheetViews>
    <customSheetView guid="{3A500F8C-C136-45EE-AFF8-2A9462EB24AF}" filter="1" showAutoFilter="1">
      <autoFilter ref="$A$3:$L$328"/>
      <extLst>
        <ext uri="GoogleSheetsCustomDataVersion1">
          <go:sheetsCustomData xmlns:go="http://customooxmlschemas.google.com/" filterViewId="470680690"/>
        </ext>
      </extLst>
    </customSheetView>
  </customSheetViews>
  <mergeCells count="35">
    <mergeCell ref="AK2:AK3"/>
    <mergeCell ref="AM2:AM3"/>
    <mergeCell ref="AJ118:AJ119"/>
    <mergeCell ref="E1:F1"/>
    <mergeCell ref="I1:J1"/>
    <mergeCell ref="T1:W1"/>
    <mergeCell ref="X1:Z1"/>
    <mergeCell ref="AH1:AJ1"/>
    <mergeCell ref="AO1:AP1"/>
    <mergeCell ref="AH2:AH3"/>
    <mergeCell ref="X3:AE3"/>
    <mergeCell ref="S7:S8"/>
    <mergeCell ref="R9:U12"/>
    <mergeCell ref="R14:S16"/>
    <mergeCell ref="X14:X15"/>
    <mergeCell ref="Y14:Y15"/>
    <mergeCell ref="Z14:Z15"/>
    <mergeCell ref="AA14:AA15"/>
    <mergeCell ref="R17:V26"/>
    <mergeCell ref="AI2:AI3"/>
    <mergeCell ref="AJ2:AJ3"/>
    <mergeCell ref="T4:W8"/>
    <mergeCell ref="AB4:AE5"/>
    <mergeCell ref="R5:S5"/>
    <mergeCell ref="R7:R8"/>
    <mergeCell ref="AB8:AC8"/>
    <mergeCell ref="AD14:AD15"/>
    <mergeCell ref="AE14:AE15"/>
    <mergeCell ref="AB6:AC6"/>
    <mergeCell ref="AB7:AE7"/>
    <mergeCell ref="AB9:AC9"/>
    <mergeCell ref="AB11:AE11"/>
    <mergeCell ref="AB13:AC13"/>
    <mergeCell ref="AB14:AB15"/>
    <mergeCell ref="AC14:AC15"/>
  </mergeCells>
  <conditionalFormatting sqref="K1:M1 K3 L3:M664 K328:K664">
    <cfRule type="cellIs" dxfId="0" priority="1" operator="between">
      <formula>7.5</formula>
      <formula>20</formula>
    </cfRule>
  </conditionalFormatting>
  <conditionalFormatting sqref="K1:M1 K3 L3:M664 K328:K664">
    <cfRule type="cellIs" dxfId="1" priority="2" operator="between">
      <formula>6</formula>
      <formula>7.5</formula>
    </cfRule>
  </conditionalFormatting>
  <conditionalFormatting sqref="K1:M1 K3 L3:M664 K328:K664">
    <cfRule type="cellIs" dxfId="2" priority="3" operator="between">
      <formula>4.5</formula>
      <formula>6</formula>
    </cfRule>
  </conditionalFormatting>
  <conditionalFormatting sqref="K1:M1 K3 L3:M664 K328:K664">
    <cfRule type="cellIs" dxfId="3" priority="4" operator="lessThanOrEqual">
      <formula>4.5</formula>
    </cfRule>
  </conditionalFormatting>
  <conditionalFormatting sqref="K1:K3 L1:M664 K328:K664">
    <cfRule type="containsText" dxfId="3" priority="5" operator="containsText" text="0">
      <formula>NOT(ISERROR(SEARCH(("0"),(K1))))</formula>
    </cfRule>
  </conditionalFormatting>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F9000"/>
    <outlinePr summaryBelow="0" summaryRight="0"/>
  </sheetPr>
  <sheetViews>
    <sheetView rightToLeft="1" workbookViewId="0">
      <pane xSplit="3.0" ySplit="4.0" topLeftCell="D5" activePane="bottomRight" state="frozen"/>
      <selection activeCell="D1" sqref="D1" pane="topRight"/>
      <selection activeCell="A5" sqref="A5" pane="bottomLeft"/>
      <selection activeCell="D5" sqref="D5" pane="bottomRight"/>
    </sheetView>
  </sheetViews>
  <sheetFormatPr customHeight="1" defaultColWidth="12.63" defaultRowHeight="15.0"/>
  <cols>
    <col customWidth="1" hidden="1" min="1" max="1" width="5.88"/>
    <col customWidth="1" min="2" max="2" width="3.75"/>
    <col customWidth="1" min="3" max="4" width="7.38"/>
    <col customWidth="1" min="5" max="6" width="9.5"/>
    <col customWidth="1" min="7" max="8" width="7.38"/>
    <col customWidth="1" min="9" max="9" width="8.0"/>
    <col customWidth="1" min="10" max="10" width="7.38"/>
    <col customWidth="1" min="11" max="11" width="7.13"/>
    <col customWidth="1" min="12" max="12" width="5.5"/>
    <col customWidth="1" min="13" max="13" width="10.5"/>
    <col customWidth="1" min="14" max="14" width="8.5"/>
    <col customWidth="1" min="15" max="15" width="9.75"/>
    <col customWidth="1" min="16" max="16" width="7.75"/>
    <col customWidth="1" min="17" max="17" width="5.88"/>
    <col customWidth="1" min="18" max="18" width="7.88"/>
    <col customWidth="1" min="19" max="19" width="6.75"/>
    <col customWidth="1" min="20" max="20" width="7.13"/>
    <col customWidth="1" min="21" max="21" width="6.75"/>
    <col customWidth="1" min="22" max="27" width="8.25"/>
    <col customWidth="1" min="28" max="28" width="7.75"/>
    <col customWidth="1" min="29" max="29" width="9.13"/>
    <col customWidth="1" min="30" max="30" width="9.5"/>
    <col customWidth="1" min="31" max="31" width="9.88"/>
    <col customWidth="1" min="33" max="33" width="8.63"/>
    <col customWidth="1" min="34" max="34" width="7.75"/>
    <col customWidth="1" min="35" max="35" width="7.88"/>
    <col customWidth="1" min="36" max="36" width="7.63"/>
    <col customWidth="1" min="37" max="37" width="7.75"/>
    <col customWidth="1" min="38" max="38" width="6.75"/>
    <col customWidth="1" min="39" max="39" width="7.88"/>
    <col customWidth="1" min="40" max="40" width="8.75"/>
    <col customWidth="1" min="41" max="41" width="8.38"/>
    <col customWidth="1" min="42" max="42" width="7.0"/>
    <col customWidth="1" min="43" max="43" width="9.63"/>
    <col customWidth="1" min="44" max="44" width="15.75"/>
  </cols>
  <sheetData>
    <row r="1">
      <c r="A1" s="202"/>
      <c r="B1" s="203"/>
      <c r="C1" s="203"/>
      <c r="D1" s="204" t="s">
        <v>441</v>
      </c>
      <c r="R1" s="204"/>
      <c r="S1" s="204"/>
      <c r="T1" s="204"/>
      <c r="U1" s="204"/>
      <c r="V1" s="204"/>
      <c r="W1" s="204"/>
      <c r="X1" s="204"/>
      <c r="Y1" s="204"/>
      <c r="Z1" s="204"/>
      <c r="AA1" s="204"/>
      <c r="AB1" s="205"/>
      <c r="AC1" s="205"/>
      <c r="AD1" s="206"/>
      <c r="AE1" s="206"/>
      <c r="AF1" s="206"/>
      <c r="AG1" s="206"/>
      <c r="AH1" s="206"/>
    </row>
    <row r="2">
      <c r="A2" s="202"/>
      <c r="B2" s="207"/>
      <c r="C2" s="207"/>
      <c r="D2" s="207" t="s">
        <v>442</v>
      </c>
      <c r="I2" s="208">
        <v>44212.0</v>
      </c>
      <c r="K2" s="209" t="s">
        <v>443</v>
      </c>
      <c r="O2" s="210">
        <v>44178.0</v>
      </c>
      <c r="Q2" s="211" t="s">
        <v>444</v>
      </c>
      <c r="R2" s="212" t="s">
        <v>445</v>
      </c>
      <c r="S2" s="9"/>
      <c r="T2" s="9"/>
      <c r="U2" s="9"/>
      <c r="V2" s="9"/>
      <c r="W2" s="9"/>
      <c r="X2" s="9"/>
      <c r="Y2" s="9"/>
      <c r="Z2" s="9"/>
      <c r="AA2" s="10"/>
      <c r="AB2" s="205" t="s">
        <v>446</v>
      </c>
      <c r="AC2" s="205" t="s">
        <v>447</v>
      </c>
      <c r="AD2" s="213" t="s">
        <v>448</v>
      </c>
      <c r="AE2" s="213" t="s">
        <v>449</v>
      </c>
      <c r="AI2" s="206" t="s">
        <v>450</v>
      </c>
    </row>
    <row r="3">
      <c r="A3" s="214"/>
      <c r="B3" s="214"/>
      <c r="C3" s="214"/>
      <c r="D3" s="215" t="s">
        <v>451</v>
      </c>
      <c r="E3" s="216" t="s">
        <v>452</v>
      </c>
      <c r="G3" s="217" t="s">
        <v>453</v>
      </c>
      <c r="I3" s="215" t="s">
        <v>454</v>
      </c>
      <c r="J3" s="218"/>
      <c r="K3" s="217" t="s">
        <v>455</v>
      </c>
      <c r="L3" s="218"/>
      <c r="M3" s="217" t="s">
        <v>456</v>
      </c>
      <c r="O3" s="217" t="s">
        <v>457</v>
      </c>
      <c r="R3" s="219">
        <v>44204.0</v>
      </c>
      <c r="S3" s="219">
        <v>44205.0</v>
      </c>
      <c r="T3" s="219">
        <v>44206.0</v>
      </c>
      <c r="U3" s="219">
        <v>44207.0</v>
      </c>
      <c r="V3" s="219">
        <v>44208.0</v>
      </c>
      <c r="W3" s="219">
        <v>44209.0</v>
      </c>
      <c r="X3" s="219">
        <v>44210.0</v>
      </c>
      <c r="Y3" s="219">
        <v>44211.0</v>
      </c>
      <c r="Z3" s="219">
        <v>44212.0</v>
      </c>
      <c r="AA3" s="220" t="s">
        <v>458</v>
      </c>
    </row>
    <row r="4">
      <c r="A4" s="221"/>
      <c r="B4" s="221"/>
      <c r="C4" s="221"/>
      <c r="D4" s="222">
        <v>9222338.0</v>
      </c>
      <c r="E4" s="223">
        <v>1482577.0</v>
      </c>
      <c r="F4" s="224">
        <f t="shared" ref="F4:F267" si="1">E4/D4</f>
        <v>0.1607593432</v>
      </c>
      <c r="G4" s="225">
        <v>71918.0</v>
      </c>
      <c r="H4" s="226">
        <f>G4/D4</f>
        <v>0.007798239449</v>
      </c>
      <c r="I4" s="227">
        <v>28758.0</v>
      </c>
      <c r="J4" s="228"/>
      <c r="K4" s="227">
        <v>3720.0</v>
      </c>
      <c r="L4" s="229"/>
      <c r="M4" s="225">
        <v>8662272.0</v>
      </c>
      <c r="N4" s="226"/>
      <c r="O4" s="225">
        <v>514410.0</v>
      </c>
      <c r="P4" s="230">
        <f>O4/D4</f>
        <v>0.05577869733</v>
      </c>
      <c r="Q4" s="227">
        <v>215.0</v>
      </c>
      <c r="R4" s="231">
        <v>7600.0</v>
      </c>
      <c r="S4" s="232">
        <v>4827.0</v>
      </c>
      <c r="T4" s="232">
        <v>6484.0</v>
      </c>
      <c r="U4" s="233">
        <v>9114.0</v>
      </c>
      <c r="V4" s="234">
        <v>8663.0</v>
      </c>
      <c r="W4" s="234">
        <v>8920.0</v>
      </c>
      <c r="X4" s="234">
        <v>8594.0</v>
      </c>
      <c r="Y4" s="234">
        <v>7814.0</v>
      </c>
      <c r="Z4" s="234">
        <v>4525.0</v>
      </c>
      <c r="AA4" s="235">
        <f t="shared" ref="AA4:AA267" si="2">SUM(R4:X4)</f>
        <v>54202</v>
      </c>
      <c r="AB4" s="236">
        <v>48183.0</v>
      </c>
      <c r="AC4" s="236">
        <v>43047.0</v>
      </c>
      <c r="AD4" s="237">
        <v>2174.0</v>
      </c>
      <c r="AE4" s="237">
        <v>141988.0</v>
      </c>
    </row>
    <row r="5">
      <c r="A5" s="238" t="s">
        <v>459</v>
      </c>
      <c r="B5" s="239">
        <v>1.0</v>
      </c>
      <c r="C5" s="238" t="s">
        <v>108</v>
      </c>
      <c r="D5" s="240">
        <v>7964.0</v>
      </c>
      <c r="E5" s="241">
        <v>1067.0</v>
      </c>
      <c r="F5" s="242">
        <f t="shared" si="1"/>
        <v>0.1339779006</v>
      </c>
      <c r="G5" s="243">
        <v>188.0</v>
      </c>
      <c r="H5" s="244">
        <f t="shared" ref="H5:H267" si="3">IF(G5=0,0,G5/$D5)</f>
        <v>0.02360622803</v>
      </c>
      <c r="I5" s="245">
        <v>61.0</v>
      </c>
      <c r="J5" s="244">
        <f t="shared" ref="J5:J267" si="4">IF(I5=0,0,I5/$D5)</f>
        <v>0.007659467604</v>
      </c>
      <c r="K5" s="243">
        <v>2.0</v>
      </c>
      <c r="L5" s="244">
        <f t="shared" ref="L5:L267" si="5">IF(K5=0,0,K5/$D5)</f>
        <v>0.0002511300854</v>
      </c>
      <c r="M5" s="246">
        <v>10055.0</v>
      </c>
      <c r="N5" s="244"/>
      <c r="O5" s="246">
        <v>742.0</v>
      </c>
      <c r="P5" s="247">
        <f t="shared" ref="P5:P267" si="6">IF(O5=0,0,O5/D5)</f>
        <v>0.09316926168</v>
      </c>
      <c r="Q5" s="243">
        <v>0.0</v>
      </c>
      <c r="R5" s="248">
        <v>15.0</v>
      </c>
      <c r="S5" s="249">
        <v>44.0</v>
      </c>
      <c r="T5" s="249">
        <v>25.0</v>
      </c>
      <c r="U5" s="249">
        <v>16.0</v>
      </c>
      <c r="V5" s="249">
        <v>12.0</v>
      </c>
      <c r="W5" s="249">
        <v>20.0</v>
      </c>
      <c r="X5" s="249">
        <v>30.0</v>
      </c>
      <c r="Y5" s="249">
        <v>10.0</v>
      </c>
      <c r="Z5" s="249">
        <v>50.0</v>
      </c>
      <c r="AA5" s="250">
        <f t="shared" si="2"/>
        <v>162</v>
      </c>
      <c r="AB5" s="251">
        <v>115.0</v>
      </c>
      <c r="AC5" s="251">
        <v>67.0</v>
      </c>
      <c r="AD5" s="252">
        <v>7.0</v>
      </c>
      <c r="AE5" s="252">
        <v>187.0</v>
      </c>
    </row>
    <row r="6">
      <c r="A6" s="96" t="s">
        <v>459</v>
      </c>
      <c r="B6" s="253">
        <v>2.0</v>
      </c>
      <c r="C6" s="254" t="s">
        <v>111</v>
      </c>
      <c r="D6" s="253">
        <v>13317.0</v>
      </c>
      <c r="E6" s="255">
        <v>1112.0</v>
      </c>
      <c r="F6" s="256">
        <f t="shared" si="1"/>
        <v>0.08350229031</v>
      </c>
      <c r="G6" s="257">
        <v>108.0</v>
      </c>
      <c r="H6" s="258">
        <f t="shared" si="3"/>
        <v>0.00810993467</v>
      </c>
      <c r="I6" s="257">
        <v>95.0</v>
      </c>
      <c r="J6" s="258">
        <f t="shared" si="4"/>
        <v>0.00713373883</v>
      </c>
      <c r="K6" s="257">
        <v>11.0</v>
      </c>
      <c r="L6" s="258">
        <f t="shared" si="5"/>
        <v>0.0008260118645</v>
      </c>
      <c r="M6" s="257">
        <v>11909.0</v>
      </c>
      <c r="N6" s="258"/>
      <c r="O6" s="257">
        <v>896.0</v>
      </c>
      <c r="P6" s="259">
        <f t="shared" si="6"/>
        <v>0.06728242097</v>
      </c>
      <c r="Q6" s="257">
        <v>0.0</v>
      </c>
      <c r="R6" s="260">
        <v>11.0</v>
      </c>
      <c r="S6" s="261">
        <v>10.0</v>
      </c>
      <c r="T6" s="261">
        <v>6.0</v>
      </c>
      <c r="U6" s="261">
        <v>13.0</v>
      </c>
      <c r="V6" s="261">
        <v>13.0</v>
      </c>
      <c r="W6" s="261">
        <v>5.0</v>
      </c>
      <c r="X6" s="261">
        <v>9.0</v>
      </c>
      <c r="Y6" s="261">
        <v>14.0</v>
      </c>
      <c r="Z6" s="261">
        <v>4.0</v>
      </c>
      <c r="AA6" s="262">
        <f t="shared" si="2"/>
        <v>67</v>
      </c>
      <c r="AB6" s="263">
        <v>46.0</v>
      </c>
      <c r="AC6" s="263">
        <v>53.0</v>
      </c>
      <c r="AD6" s="264">
        <v>3.0</v>
      </c>
      <c r="AE6" s="265">
        <v>106.0</v>
      </c>
    </row>
    <row r="7">
      <c r="A7" s="96" t="s">
        <v>459</v>
      </c>
      <c r="B7" s="266">
        <v>3.0</v>
      </c>
      <c r="C7" s="267" t="s">
        <v>122</v>
      </c>
      <c r="D7" s="266">
        <v>2819.0</v>
      </c>
      <c r="E7" s="255">
        <v>314.0</v>
      </c>
      <c r="F7" s="256">
        <f t="shared" si="1"/>
        <v>0.1113870167</v>
      </c>
      <c r="G7" s="189">
        <v>26.0</v>
      </c>
      <c r="H7" s="244">
        <f t="shared" si="3"/>
        <v>0.009223128769</v>
      </c>
      <c r="I7" s="189">
        <v>8.0</v>
      </c>
      <c r="J7" s="244">
        <f t="shared" si="4"/>
        <v>0.002837885775</v>
      </c>
      <c r="K7" s="189">
        <v>0.0</v>
      </c>
      <c r="L7" s="244">
        <f t="shared" si="5"/>
        <v>0</v>
      </c>
      <c r="M7" s="189">
        <v>1784.0</v>
      </c>
      <c r="N7" s="244"/>
      <c r="O7" s="189">
        <v>140.0</v>
      </c>
      <c r="P7" s="247">
        <f t="shared" si="6"/>
        <v>0.04966300106</v>
      </c>
      <c r="Q7" s="189">
        <v>0.0</v>
      </c>
      <c r="R7" s="248">
        <v>2.0</v>
      </c>
      <c r="S7" s="249">
        <v>1.0</v>
      </c>
      <c r="T7" s="249">
        <v>1.0</v>
      </c>
      <c r="U7" s="249">
        <v>4.0</v>
      </c>
      <c r="V7" s="249">
        <v>5.0</v>
      </c>
      <c r="W7" s="249">
        <v>1.0</v>
      </c>
      <c r="X7" s="249">
        <v>4.0</v>
      </c>
      <c r="Y7" s="249">
        <v>1.0</v>
      </c>
      <c r="Z7" s="249">
        <v>2.0</v>
      </c>
      <c r="AA7" s="250">
        <f t="shared" si="2"/>
        <v>18</v>
      </c>
      <c r="AB7" s="251">
        <v>8.0</v>
      </c>
      <c r="AC7" s="251">
        <v>6.0</v>
      </c>
      <c r="AD7" s="252">
        <v>0.0</v>
      </c>
      <c r="AE7" s="268">
        <v>51.0</v>
      </c>
    </row>
    <row r="8">
      <c r="A8" s="96" t="s">
        <v>9</v>
      </c>
      <c r="B8" s="253">
        <v>4.0</v>
      </c>
      <c r="C8" s="254" t="s">
        <v>124</v>
      </c>
      <c r="D8" s="253">
        <v>13310.0</v>
      </c>
      <c r="E8" s="255">
        <v>3498.0</v>
      </c>
      <c r="F8" s="256">
        <f t="shared" si="1"/>
        <v>0.2628099174</v>
      </c>
      <c r="G8" s="257">
        <v>55.0</v>
      </c>
      <c r="H8" s="258">
        <f t="shared" si="3"/>
        <v>0.004132231405</v>
      </c>
      <c r="I8" s="257">
        <v>39.0</v>
      </c>
      <c r="J8" s="258">
        <f t="shared" si="4"/>
        <v>0.002930127724</v>
      </c>
      <c r="K8" s="257">
        <v>7.0</v>
      </c>
      <c r="L8" s="258">
        <f t="shared" si="5"/>
        <v>0.0005259203606</v>
      </c>
      <c r="M8" s="257">
        <v>16424.0</v>
      </c>
      <c r="N8" s="258"/>
      <c r="O8" s="257">
        <v>398.0</v>
      </c>
      <c r="P8" s="259">
        <f t="shared" si="6"/>
        <v>0.02990232908</v>
      </c>
      <c r="Q8" s="257">
        <v>0.0</v>
      </c>
      <c r="R8" s="260">
        <v>5.0</v>
      </c>
      <c r="S8" s="261">
        <v>7.0</v>
      </c>
      <c r="T8" s="261">
        <v>3.0</v>
      </c>
      <c r="U8" s="261">
        <v>6.0</v>
      </c>
      <c r="V8" s="261">
        <v>6.0</v>
      </c>
      <c r="W8" s="261">
        <v>5.0</v>
      </c>
      <c r="X8" s="261">
        <v>7.0</v>
      </c>
      <c r="Y8" s="261">
        <v>5.0</v>
      </c>
      <c r="Z8" s="261">
        <v>4.0</v>
      </c>
      <c r="AA8" s="262">
        <f t="shared" si="2"/>
        <v>39</v>
      </c>
      <c r="AB8" s="263">
        <v>32.0</v>
      </c>
      <c r="AC8" s="263">
        <v>30.0</v>
      </c>
      <c r="AD8" s="264">
        <v>-2.0</v>
      </c>
      <c r="AE8" s="265">
        <v>435.0</v>
      </c>
      <c r="AG8" s="269" t="s">
        <v>460</v>
      </c>
      <c r="AH8" s="270"/>
      <c r="AI8" s="270"/>
      <c r="AJ8" s="270"/>
      <c r="AK8" s="270"/>
      <c r="AL8" s="270"/>
      <c r="AM8" s="270"/>
      <c r="AN8" s="270"/>
      <c r="AO8" s="270"/>
      <c r="AP8" s="270"/>
      <c r="AQ8" s="271"/>
      <c r="AR8" s="272"/>
    </row>
    <row r="9">
      <c r="A9" s="96" t="s">
        <v>459</v>
      </c>
      <c r="B9" s="266">
        <v>5.0</v>
      </c>
      <c r="C9" s="267" t="s">
        <v>126</v>
      </c>
      <c r="D9" s="266">
        <v>56190.0</v>
      </c>
      <c r="E9" s="255">
        <v>5287.0</v>
      </c>
      <c r="F9" s="256">
        <f t="shared" si="1"/>
        <v>0.09409147535</v>
      </c>
      <c r="G9" s="189">
        <v>421.0</v>
      </c>
      <c r="H9" s="244">
        <f t="shared" si="3"/>
        <v>0.007492436377</v>
      </c>
      <c r="I9" s="189">
        <v>239.0</v>
      </c>
      <c r="J9" s="244">
        <f t="shared" si="4"/>
        <v>0.004253425876</v>
      </c>
      <c r="K9" s="189">
        <v>51.0</v>
      </c>
      <c r="L9" s="244">
        <f t="shared" si="5"/>
        <v>0.0009076348105</v>
      </c>
      <c r="M9" s="189">
        <v>39694.0</v>
      </c>
      <c r="N9" s="244"/>
      <c r="O9" s="189">
        <v>4348.0</v>
      </c>
      <c r="P9" s="247">
        <f t="shared" si="6"/>
        <v>0.07738031678</v>
      </c>
      <c r="Q9" s="189">
        <v>1.0</v>
      </c>
      <c r="R9" s="248">
        <v>38.0</v>
      </c>
      <c r="S9" s="249">
        <v>31.0</v>
      </c>
      <c r="T9" s="249">
        <v>92.0</v>
      </c>
      <c r="U9" s="249">
        <v>36.0</v>
      </c>
      <c r="V9" s="249">
        <v>51.0</v>
      </c>
      <c r="W9" s="249">
        <v>40.0</v>
      </c>
      <c r="X9" s="249">
        <v>21.0</v>
      </c>
      <c r="Y9" s="249">
        <v>16.0</v>
      </c>
      <c r="Z9" s="249">
        <v>22.0</v>
      </c>
      <c r="AA9" s="250">
        <f t="shared" si="2"/>
        <v>309</v>
      </c>
      <c r="AB9" s="251">
        <v>291.0</v>
      </c>
      <c r="AC9" s="251">
        <v>175.0</v>
      </c>
      <c r="AD9" s="252">
        <v>10.0</v>
      </c>
      <c r="AE9" s="268">
        <v>461.0</v>
      </c>
      <c r="AG9" s="273" t="s">
        <v>461</v>
      </c>
      <c r="AH9" s="274"/>
      <c r="AI9" s="275"/>
      <c r="AJ9" s="276" t="s">
        <v>462</v>
      </c>
      <c r="AK9" s="275"/>
      <c r="AL9" s="277" t="s">
        <v>463</v>
      </c>
      <c r="AM9" s="275"/>
      <c r="AN9" s="277" t="s">
        <v>464</v>
      </c>
      <c r="AO9" s="275"/>
      <c r="AP9" s="278" t="s">
        <v>465</v>
      </c>
      <c r="AQ9" s="279"/>
      <c r="AR9" s="280"/>
    </row>
    <row r="10">
      <c r="A10" s="96" t="s">
        <v>459</v>
      </c>
      <c r="B10" s="253">
        <v>6.0</v>
      </c>
      <c r="C10" s="254" t="s">
        <v>128</v>
      </c>
      <c r="D10" s="253">
        <v>4022.0</v>
      </c>
      <c r="E10" s="255">
        <v>19.0</v>
      </c>
      <c r="F10" s="256">
        <f t="shared" si="1"/>
        <v>0.004724017902</v>
      </c>
      <c r="G10" s="257">
        <v>0.0</v>
      </c>
      <c r="H10" s="258">
        <f t="shared" si="3"/>
        <v>0</v>
      </c>
      <c r="I10" s="257">
        <v>0.0</v>
      </c>
      <c r="J10" s="258">
        <f t="shared" si="4"/>
        <v>0</v>
      </c>
      <c r="K10" s="257">
        <v>0.0</v>
      </c>
      <c r="L10" s="258">
        <f t="shared" si="5"/>
        <v>0</v>
      </c>
      <c r="M10" s="257">
        <v>405.0</v>
      </c>
      <c r="N10" s="258"/>
      <c r="O10" s="257">
        <v>0.0</v>
      </c>
      <c r="P10" s="259">
        <f t="shared" si="6"/>
        <v>0</v>
      </c>
      <c r="Q10" s="257">
        <v>0.0</v>
      </c>
      <c r="R10" s="260">
        <v>0.0</v>
      </c>
      <c r="S10" s="261">
        <v>0.0</v>
      </c>
      <c r="T10" s="261">
        <v>0.0</v>
      </c>
      <c r="U10" s="261">
        <v>0.0</v>
      </c>
      <c r="V10" s="261">
        <v>0.0</v>
      </c>
      <c r="W10" s="261">
        <v>0.0</v>
      </c>
      <c r="X10" s="261">
        <v>0.0</v>
      </c>
      <c r="Y10" s="261">
        <v>0.0</v>
      </c>
      <c r="Z10" s="261">
        <v>0.0</v>
      </c>
      <c r="AA10" s="262">
        <f t="shared" si="2"/>
        <v>0</v>
      </c>
      <c r="AB10" s="263">
        <v>0.0</v>
      </c>
      <c r="AC10" s="263">
        <v>0.0</v>
      </c>
      <c r="AD10" s="264">
        <v>0.0</v>
      </c>
      <c r="AE10" s="265">
        <v>19.0</v>
      </c>
      <c r="AG10" s="281" t="s">
        <v>466</v>
      </c>
      <c r="AH10" s="193">
        <f t="shared" ref="AH10:AH13" si="7">SUMIF(A:A,AG10,G:G)</f>
        <v>27855</v>
      </c>
      <c r="AI10" s="282">
        <f t="shared" ref="AI10:AI13" si="8">AH10/$O$4</f>
        <v>0.05414941389</v>
      </c>
      <c r="AJ10" s="193">
        <f t="shared" ref="AJ10:AJ13" si="9">SUMIF(A:A,AG10,I:I)</f>
        <v>10410</v>
      </c>
      <c r="AK10" s="282">
        <f t="shared" ref="AK10:AK13" si="10">AJ10/$O$4</f>
        <v>0.02023677611</v>
      </c>
      <c r="AL10" s="63">
        <f t="shared" ref="AL10:AL13" si="11">SUMIF(A:A,AG10,K:K)</f>
        <v>1207</v>
      </c>
      <c r="AM10" s="282">
        <f t="shared" ref="AM10:AM13" si="12">AL10/$O$4</f>
        <v>0.002346377403</v>
      </c>
      <c r="AN10" s="63">
        <f t="shared" ref="AN10:AN13" si="13">SUMIF(A:A,AG10,M:M)</f>
        <v>2699408</v>
      </c>
      <c r="AO10" s="282">
        <f t="shared" ref="AO10:AO13" si="14">AN10/$O$4</f>
        <v>5.247580724</v>
      </c>
      <c r="AP10" s="283">
        <f t="shared" ref="AP10:AP13" si="15">SUMIF(A:A,AG10,O:O)</f>
        <v>187400</v>
      </c>
      <c r="AQ10" s="284">
        <f t="shared" ref="AQ10:AQ13" si="16">AP10/$O$4</f>
        <v>0.3643008495</v>
      </c>
      <c r="AR10" s="285"/>
    </row>
    <row r="11">
      <c r="A11" s="96" t="s">
        <v>466</v>
      </c>
      <c r="B11" s="266">
        <v>7.0</v>
      </c>
      <c r="C11" s="267" t="s">
        <v>82</v>
      </c>
      <c r="D11" s="266">
        <v>31835.0</v>
      </c>
      <c r="E11" s="255">
        <v>4671.0</v>
      </c>
      <c r="F11" s="256">
        <f t="shared" si="1"/>
        <v>0.1467253023</v>
      </c>
      <c r="G11" s="189">
        <v>210.0</v>
      </c>
      <c r="H11" s="244">
        <f t="shared" si="3"/>
        <v>0.006596513272</v>
      </c>
      <c r="I11" s="189">
        <v>39.0</v>
      </c>
      <c r="J11" s="244">
        <f t="shared" si="4"/>
        <v>0.00122506675</v>
      </c>
      <c r="K11" s="189">
        <v>2.0</v>
      </c>
      <c r="L11" s="244">
        <f t="shared" si="5"/>
        <v>0.00006282393592</v>
      </c>
      <c r="M11" s="189">
        <v>37811.0</v>
      </c>
      <c r="N11" s="244"/>
      <c r="O11" s="189">
        <v>2222.0</v>
      </c>
      <c r="P11" s="247">
        <f t="shared" si="6"/>
        <v>0.06979739281</v>
      </c>
      <c r="Q11" s="189">
        <v>0.0</v>
      </c>
      <c r="R11" s="248">
        <v>18.0</v>
      </c>
      <c r="S11" s="249">
        <v>3.0</v>
      </c>
      <c r="T11" s="249">
        <v>23.0</v>
      </c>
      <c r="U11" s="249">
        <v>35.0</v>
      </c>
      <c r="V11" s="249">
        <v>56.0</v>
      </c>
      <c r="W11" s="249">
        <v>25.0</v>
      </c>
      <c r="X11" s="249">
        <v>29.0</v>
      </c>
      <c r="Y11" s="249">
        <v>60.0</v>
      </c>
      <c r="Z11" s="249">
        <v>9.0</v>
      </c>
      <c r="AA11" s="250">
        <f t="shared" si="2"/>
        <v>189</v>
      </c>
      <c r="AB11" s="251">
        <v>123.0</v>
      </c>
      <c r="AC11" s="251">
        <v>125.0</v>
      </c>
      <c r="AD11" s="252">
        <v>2.0</v>
      </c>
      <c r="AE11" s="268">
        <v>331.0</v>
      </c>
      <c r="AG11" s="281" t="s">
        <v>9</v>
      </c>
      <c r="AH11" s="193">
        <f t="shared" si="7"/>
        <v>23202</v>
      </c>
      <c r="AI11" s="282">
        <f t="shared" si="8"/>
        <v>0.04510409984</v>
      </c>
      <c r="AJ11" s="193">
        <f t="shared" si="9"/>
        <v>10726</v>
      </c>
      <c r="AK11" s="282">
        <f t="shared" si="10"/>
        <v>0.0208510721</v>
      </c>
      <c r="AL11" s="63">
        <f t="shared" si="11"/>
        <v>1622</v>
      </c>
      <c r="AM11" s="282">
        <f t="shared" si="12"/>
        <v>0.003153126883</v>
      </c>
      <c r="AN11" s="63">
        <f t="shared" si="13"/>
        <v>4361783</v>
      </c>
      <c r="AO11" s="282">
        <f t="shared" si="14"/>
        <v>8.479195583</v>
      </c>
      <c r="AP11" s="283">
        <f t="shared" si="15"/>
        <v>171808</v>
      </c>
      <c r="AQ11" s="284">
        <f t="shared" si="16"/>
        <v>0.3339903968</v>
      </c>
      <c r="AR11" s="285"/>
    </row>
    <row r="12">
      <c r="A12" s="96" t="s">
        <v>466</v>
      </c>
      <c r="B12" s="253">
        <v>8.0</v>
      </c>
      <c r="C12" s="254" t="s">
        <v>131</v>
      </c>
      <c r="D12" s="253">
        <v>34763.0</v>
      </c>
      <c r="E12" s="255">
        <v>6772.0</v>
      </c>
      <c r="F12" s="256">
        <f t="shared" si="1"/>
        <v>0.1948048212</v>
      </c>
      <c r="G12" s="257">
        <v>235.0</v>
      </c>
      <c r="H12" s="258">
        <f t="shared" si="3"/>
        <v>0.006760060984</v>
      </c>
      <c r="I12" s="257">
        <v>200.0</v>
      </c>
      <c r="J12" s="258">
        <f t="shared" si="4"/>
        <v>0.005753243391</v>
      </c>
      <c r="K12" s="257">
        <v>20.0</v>
      </c>
      <c r="L12" s="258">
        <f t="shared" si="5"/>
        <v>0.0005753243391</v>
      </c>
      <c r="M12" s="257">
        <v>39934.0</v>
      </c>
      <c r="N12" s="258"/>
      <c r="O12" s="257">
        <v>2558.0</v>
      </c>
      <c r="P12" s="259">
        <f t="shared" si="6"/>
        <v>0.07358398297</v>
      </c>
      <c r="Q12" s="257">
        <v>0.0</v>
      </c>
      <c r="R12" s="260">
        <v>13.0</v>
      </c>
      <c r="S12" s="261">
        <v>26.0</v>
      </c>
      <c r="T12" s="261">
        <v>19.0</v>
      </c>
      <c r="U12" s="261">
        <v>19.0</v>
      </c>
      <c r="V12" s="261">
        <v>36.0</v>
      </c>
      <c r="W12" s="261">
        <v>27.0</v>
      </c>
      <c r="X12" s="261">
        <v>36.0</v>
      </c>
      <c r="Y12" s="261">
        <v>39.0</v>
      </c>
      <c r="Z12" s="261">
        <v>12.0</v>
      </c>
      <c r="AA12" s="262">
        <f t="shared" si="2"/>
        <v>176</v>
      </c>
      <c r="AB12" s="263">
        <v>151.0</v>
      </c>
      <c r="AC12" s="263">
        <v>141.0</v>
      </c>
      <c r="AD12" s="264">
        <v>5.0</v>
      </c>
      <c r="AE12" s="286">
        <v>1081.0</v>
      </c>
      <c r="AG12" s="281" t="s">
        <v>459</v>
      </c>
      <c r="AH12" s="193">
        <f t="shared" si="7"/>
        <v>8458</v>
      </c>
      <c r="AI12" s="282">
        <f t="shared" si="8"/>
        <v>0.01644213759</v>
      </c>
      <c r="AJ12" s="193">
        <f t="shared" si="9"/>
        <v>4898</v>
      </c>
      <c r="AK12" s="282">
        <f t="shared" si="10"/>
        <v>0.009521587838</v>
      </c>
      <c r="AL12" s="63">
        <f t="shared" si="11"/>
        <v>666</v>
      </c>
      <c r="AM12" s="282">
        <f t="shared" si="12"/>
        <v>0.001294687117</v>
      </c>
      <c r="AN12" s="63">
        <f t="shared" si="13"/>
        <v>972225</v>
      </c>
      <c r="AO12" s="282">
        <f t="shared" si="14"/>
        <v>1.889980755</v>
      </c>
      <c r="AP12" s="283">
        <f t="shared" si="15"/>
        <v>76226</v>
      </c>
      <c r="AQ12" s="284">
        <f t="shared" si="16"/>
        <v>0.1481814117</v>
      </c>
      <c r="AR12" s="285"/>
    </row>
    <row r="13">
      <c r="A13" s="96" t="s">
        <v>9</v>
      </c>
      <c r="B13" s="266">
        <v>9.0</v>
      </c>
      <c r="C13" s="267" t="s">
        <v>133</v>
      </c>
      <c r="D13" s="266">
        <v>19560.0</v>
      </c>
      <c r="E13" s="255">
        <v>3328.0</v>
      </c>
      <c r="F13" s="256">
        <f t="shared" si="1"/>
        <v>0.1701431493</v>
      </c>
      <c r="G13" s="189">
        <v>146.0</v>
      </c>
      <c r="H13" s="244">
        <f t="shared" si="3"/>
        <v>0.007464212679</v>
      </c>
      <c r="I13" s="189">
        <v>37.0</v>
      </c>
      <c r="J13" s="244">
        <f t="shared" si="4"/>
        <v>0.001891615542</v>
      </c>
      <c r="K13" s="189">
        <v>10.0</v>
      </c>
      <c r="L13" s="244">
        <f t="shared" si="5"/>
        <v>0.0005112474438</v>
      </c>
      <c r="M13" s="189">
        <v>19688.0</v>
      </c>
      <c r="N13" s="244"/>
      <c r="O13" s="189">
        <v>1031.0</v>
      </c>
      <c r="P13" s="247">
        <f t="shared" si="6"/>
        <v>0.05270961145</v>
      </c>
      <c r="Q13" s="189">
        <v>0.0</v>
      </c>
      <c r="R13" s="248">
        <v>13.0</v>
      </c>
      <c r="S13" s="249">
        <v>15.0</v>
      </c>
      <c r="T13" s="249">
        <v>13.0</v>
      </c>
      <c r="U13" s="249">
        <v>22.0</v>
      </c>
      <c r="V13" s="249">
        <v>17.0</v>
      </c>
      <c r="W13" s="249">
        <v>22.0</v>
      </c>
      <c r="X13" s="249">
        <v>15.0</v>
      </c>
      <c r="Y13" s="249">
        <v>30.0</v>
      </c>
      <c r="Z13" s="249">
        <v>11.0</v>
      </c>
      <c r="AA13" s="250">
        <f t="shared" si="2"/>
        <v>117</v>
      </c>
      <c r="AB13" s="251">
        <v>102.0</v>
      </c>
      <c r="AC13" s="251">
        <v>70.0</v>
      </c>
      <c r="AD13" s="252">
        <v>3.0</v>
      </c>
      <c r="AE13" s="268">
        <v>123.0</v>
      </c>
      <c r="AG13" s="287" t="s">
        <v>467</v>
      </c>
      <c r="AH13" s="288">
        <f t="shared" si="7"/>
        <v>11993</v>
      </c>
      <c r="AI13" s="289">
        <f t="shared" si="8"/>
        <v>0.02331408798</v>
      </c>
      <c r="AJ13" s="288">
        <f t="shared" si="9"/>
        <v>2600</v>
      </c>
      <c r="AK13" s="289">
        <f t="shared" si="10"/>
        <v>0.005054334091</v>
      </c>
      <c r="AL13" s="290">
        <f t="shared" si="11"/>
        <v>202</v>
      </c>
      <c r="AM13" s="289">
        <f t="shared" si="12"/>
        <v>0.0003926828794</v>
      </c>
      <c r="AN13" s="290">
        <f t="shared" si="13"/>
        <v>553197</v>
      </c>
      <c r="AO13" s="289">
        <f t="shared" si="14"/>
        <v>1.075400945</v>
      </c>
      <c r="AP13" s="291">
        <f t="shared" si="15"/>
        <v>76141</v>
      </c>
      <c r="AQ13" s="292">
        <f t="shared" si="16"/>
        <v>0.1480161739</v>
      </c>
      <c r="AR13" s="285"/>
    </row>
    <row r="14">
      <c r="A14" s="96" t="s">
        <v>9</v>
      </c>
      <c r="B14" s="253">
        <v>10.0</v>
      </c>
      <c r="C14" s="254" t="s">
        <v>135</v>
      </c>
      <c r="D14" s="253">
        <v>8972.0</v>
      </c>
      <c r="E14" s="255">
        <v>2056.0</v>
      </c>
      <c r="F14" s="256">
        <f t="shared" si="1"/>
        <v>0.2291573785</v>
      </c>
      <c r="G14" s="257">
        <v>15.0</v>
      </c>
      <c r="H14" s="258">
        <f t="shared" si="3"/>
        <v>0.001671868034</v>
      </c>
      <c r="I14" s="257">
        <v>2.0</v>
      </c>
      <c r="J14" s="258">
        <f t="shared" si="4"/>
        <v>0.0002229157379</v>
      </c>
      <c r="K14" s="257">
        <v>1.0</v>
      </c>
      <c r="L14" s="258">
        <f t="shared" si="5"/>
        <v>0.0001114578689</v>
      </c>
      <c r="M14" s="257">
        <v>9217.0</v>
      </c>
      <c r="N14" s="258"/>
      <c r="O14" s="257">
        <v>226.0</v>
      </c>
      <c r="P14" s="259">
        <f t="shared" si="6"/>
        <v>0.02518947838</v>
      </c>
      <c r="Q14" s="257">
        <v>0.0</v>
      </c>
      <c r="R14" s="260">
        <v>0.0</v>
      </c>
      <c r="S14" s="261">
        <v>1.0</v>
      </c>
      <c r="T14" s="261">
        <v>1.0</v>
      </c>
      <c r="U14" s="261">
        <v>0.0</v>
      </c>
      <c r="V14" s="261">
        <v>1.0</v>
      </c>
      <c r="W14" s="261">
        <v>0.0</v>
      </c>
      <c r="X14" s="261">
        <v>1.0</v>
      </c>
      <c r="Y14" s="261">
        <v>0.0</v>
      </c>
      <c r="Z14" s="261">
        <v>0.0</v>
      </c>
      <c r="AA14" s="262">
        <f t="shared" si="2"/>
        <v>4</v>
      </c>
      <c r="AB14" s="263">
        <v>18.0</v>
      </c>
      <c r="AC14" s="263">
        <v>24.0</v>
      </c>
      <c r="AD14" s="264">
        <v>0.0</v>
      </c>
      <c r="AE14" s="265">
        <v>312.0</v>
      </c>
      <c r="AG14" s="134"/>
      <c r="AH14" s="134"/>
      <c r="AI14" s="134"/>
      <c r="AJ14" s="134"/>
      <c r="AK14" s="134"/>
    </row>
    <row r="15">
      <c r="A15" s="96" t="s">
        <v>9</v>
      </c>
      <c r="B15" s="266">
        <v>11.0</v>
      </c>
      <c r="C15" s="267" t="s">
        <v>137</v>
      </c>
      <c r="D15" s="266">
        <v>11965.0</v>
      </c>
      <c r="E15" s="255">
        <v>2482.0</v>
      </c>
      <c r="F15" s="256">
        <f t="shared" si="1"/>
        <v>0.2074383619</v>
      </c>
      <c r="G15" s="189">
        <v>79.0</v>
      </c>
      <c r="H15" s="244">
        <f t="shared" si="3"/>
        <v>0.00660259089</v>
      </c>
      <c r="I15" s="189">
        <v>24.0</v>
      </c>
      <c r="J15" s="244">
        <f t="shared" si="4"/>
        <v>0.002005850397</v>
      </c>
      <c r="K15" s="189">
        <v>3.0</v>
      </c>
      <c r="L15" s="244">
        <f t="shared" si="5"/>
        <v>0.0002507312996</v>
      </c>
      <c r="M15" s="189">
        <v>13786.0</v>
      </c>
      <c r="N15" s="244"/>
      <c r="O15" s="189">
        <v>689.0</v>
      </c>
      <c r="P15" s="247">
        <f t="shared" si="6"/>
        <v>0.05758462181</v>
      </c>
      <c r="Q15" s="189">
        <v>0.0</v>
      </c>
      <c r="R15" s="248">
        <v>11.0</v>
      </c>
      <c r="S15" s="249">
        <v>3.0</v>
      </c>
      <c r="T15" s="249">
        <v>8.0</v>
      </c>
      <c r="U15" s="249">
        <v>6.0</v>
      </c>
      <c r="V15" s="249">
        <v>14.0</v>
      </c>
      <c r="W15" s="249">
        <v>2.0</v>
      </c>
      <c r="X15" s="249">
        <v>18.0</v>
      </c>
      <c r="Y15" s="249">
        <v>7.0</v>
      </c>
      <c r="Z15" s="249">
        <v>6.0</v>
      </c>
      <c r="AA15" s="250">
        <f t="shared" si="2"/>
        <v>62</v>
      </c>
      <c r="AB15" s="251">
        <v>44.0</v>
      </c>
      <c r="AC15" s="251">
        <v>30.0</v>
      </c>
      <c r="AD15" s="252">
        <v>1.0</v>
      </c>
      <c r="AE15" s="268">
        <v>348.0</v>
      </c>
      <c r="AG15" s="134"/>
      <c r="AH15" s="134"/>
    </row>
    <row r="16">
      <c r="A16" s="96" t="s">
        <v>9</v>
      </c>
      <c r="B16" s="253">
        <v>12.0</v>
      </c>
      <c r="C16" s="254" t="s">
        <v>139</v>
      </c>
      <c r="D16" s="253">
        <v>2361.0</v>
      </c>
      <c r="E16" s="255">
        <v>727.0</v>
      </c>
      <c r="F16" s="256">
        <f t="shared" si="1"/>
        <v>0.3079203727</v>
      </c>
      <c r="G16" s="257">
        <v>20.0</v>
      </c>
      <c r="H16" s="258">
        <f t="shared" si="3"/>
        <v>0.00847098687</v>
      </c>
      <c r="I16" s="257">
        <v>3.0</v>
      </c>
      <c r="J16" s="258">
        <f t="shared" si="4"/>
        <v>0.00127064803</v>
      </c>
      <c r="K16" s="257">
        <v>1.0</v>
      </c>
      <c r="L16" s="258">
        <f t="shared" si="5"/>
        <v>0.0004235493435</v>
      </c>
      <c r="M16" s="257">
        <v>2591.0</v>
      </c>
      <c r="N16" s="258"/>
      <c r="O16" s="257">
        <v>100.0</v>
      </c>
      <c r="P16" s="259">
        <f t="shared" si="6"/>
        <v>0.04235493435</v>
      </c>
      <c r="Q16" s="257">
        <v>0.0</v>
      </c>
      <c r="R16" s="260">
        <v>4.0</v>
      </c>
      <c r="S16" s="261">
        <v>0.0</v>
      </c>
      <c r="T16" s="261">
        <v>3.0</v>
      </c>
      <c r="U16" s="261">
        <v>1.0</v>
      </c>
      <c r="V16" s="261">
        <v>1.0</v>
      </c>
      <c r="W16" s="261">
        <v>0.0</v>
      </c>
      <c r="X16" s="261">
        <v>1.0</v>
      </c>
      <c r="Y16" s="261">
        <v>0.0</v>
      </c>
      <c r="Z16" s="261">
        <v>0.0</v>
      </c>
      <c r="AA16" s="262">
        <f t="shared" si="2"/>
        <v>10</v>
      </c>
      <c r="AB16" s="263">
        <v>21.0</v>
      </c>
      <c r="AC16" s="263">
        <v>22.0</v>
      </c>
      <c r="AD16" s="264">
        <v>0.0</v>
      </c>
      <c r="AE16" s="265">
        <v>82.0</v>
      </c>
      <c r="AG16" s="293" t="s">
        <v>468</v>
      </c>
      <c r="AH16" s="294"/>
      <c r="AI16" s="294"/>
      <c r="AJ16" s="294"/>
      <c r="AK16" s="294"/>
      <c r="AL16" s="294"/>
      <c r="AM16" s="294"/>
      <c r="AN16" s="294"/>
      <c r="AO16" s="294"/>
      <c r="AP16" s="294"/>
      <c r="AQ16" s="295"/>
      <c r="AR16" s="296"/>
    </row>
    <row r="17">
      <c r="A17" s="96" t="s">
        <v>9</v>
      </c>
      <c r="B17" s="266">
        <v>13.0</v>
      </c>
      <c r="C17" s="267" t="s">
        <v>143</v>
      </c>
      <c r="D17" s="266">
        <v>56564.0</v>
      </c>
      <c r="E17" s="255">
        <v>11535.0</v>
      </c>
      <c r="F17" s="256">
        <f t="shared" si="1"/>
        <v>0.2039282936</v>
      </c>
      <c r="G17" s="189">
        <v>96.0</v>
      </c>
      <c r="H17" s="244">
        <f t="shared" si="3"/>
        <v>0.001697192561</v>
      </c>
      <c r="I17" s="189">
        <v>35.0</v>
      </c>
      <c r="J17" s="244">
        <f t="shared" si="4"/>
        <v>0.0006187681211</v>
      </c>
      <c r="K17" s="189">
        <v>4.0</v>
      </c>
      <c r="L17" s="244">
        <f t="shared" si="5"/>
        <v>0.00007071635669</v>
      </c>
      <c r="M17" s="189">
        <v>92893.0</v>
      </c>
      <c r="N17" s="244"/>
      <c r="O17" s="189">
        <v>1272.0</v>
      </c>
      <c r="P17" s="247">
        <f t="shared" si="6"/>
        <v>0.02248780143</v>
      </c>
      <c r="Q17" s="189">
        <v>0.0</v>
      </c>
      <c r="R17" s="248">
        <v>15.0</v>
      </c>
      <c r="S17" s="249">
        <v>11.0</v>
      </c>
      <c r="T17" s="249">
        <v>8.0</v>
      </c>
      <c r="U17" s="249">
        <v>13.0</v>
      </c>
      <c r="V17" s="249">
        <v>11.0</v>
      </c>
      <c r="W17" s="249">
        <v>6.0</v>
      </c>
      <c r="X17" s="249">
        <v>7.0</v>
      </c>
      <c r="Y17" s="249">
        <v>6.0</v>
      </c>
      <c r="Z17" s="249">
        <v>6.0</v>
      </c>
      <c r="AA17" s="250">
        <f t="shared" si="2"/>
        <v>71</v>
      </c>
      <c r="AB17" s="251">
        <v>102.0</v>
      </c>
      <c r="AC17" s="251">
        <v>92.0</v>
      </c>
      <c r="AD17" s="252">
        <v>2.0</v>
      </c>
      <c r="AE17" s="297">
        <v>1064.0</v>
      </c>
      <c r="AG17" s="298" t="s">
        <v>461</v>
      </c>
      <c r="AH17" s="274"/>
      <c r="AI17" s="275"/>
      <c r="AJ17" s="276" t="s">
        <v>462</v>
      </c>
      <c r="AK17" s="275"/>
      <c r="AL17" s="277" t="s">
        <v>463</v>
      </c>
      <c r="AM17" s="275"/>
      <c r="AN17" s="277" t="s">
        <v>464</v>
      </c>
      <c r="AO17" s="275"/>
      <c r="AP17" s="278" t="s">
        <v>465</v>
      </c>
      <c r="AQ17" s="299"/>
      <c r="AR17" s="280"/>
    </row>
    <row r="18">
      <c r="A18" s="96" t="s">
        <v>459</v>
      </c>
      <c r="B18" s="253">
        <v>14.0</v>
      </c>
      <c r="C18" s="254" t="s">
        <v>145</v>
      </c>
      <c r="D18" s="253">
        <v>14909.0</v>
      </c>
      <c r="E18" s="255">
        <v>1773.0</v>
      </c>
      <c r="F18" s="256">
        <f t="shared" si="1"/>
        <v>0.1189214568</v>
      </c>
      <c r="G18" s="257">
        <v>91.0</v>
      </c>
      <c r="H18" s="258">
        <f t="shared" si="3"/>
        <v>0.006103695754</v>
      </c>
      <c r="I18" s="257">
        <v>67.0</v>
      </c>
      <c r="J18" s="258">
        <f t="shared" si="4"/>
        <v>0.004493929841</v>
      </c>
      <c r="K18" s="257">
        <v>5.0</v>
      </c>
      <c r="L18" s="258">
        <f t="shared" si="5"/>
        <v>0.0003353678986</v>
      </c>
      <c r="M18" s="257">
        <v>13307.0</v>
      </c>
      <c r="N18" s="258"/>
      <c r="O18" s="257">
        <v>1088.0</v>
      </c>
      <c r="P18" s="259">
        <f t="shared" si="6"/>
        <v>0.07297605473</v>
      </c>
      <c r="Q18" s="257">
        <v>0.0</v>
      </c>
      <c r="R18" s="260">
        <v>12.0</v>
      </c>
      <c r="S18" s="261">
        <v>7.0</v>
      </c>
      <c r="T18" s="261">
        <v>4.0</v>
      </c>
      <c r="U18" s="261">
        <v>18.0</v>
      </c>
      <c r="V18" s="261">
        <v>5.0</v>
      </c>
      <c r="W18" s="261">
        <v>14.0</v>
      </c>
      <c r="X18" s="261">
        <v>9.0</v>
      </c>
      <c r="Y18" s="261">
        <v>6.0</v>
      </c>
      <c r="Z18" s="261">
        <v>8.0</v>
      </c>
      <c r="AA18" s="262">
        <f t="shared" si="2"/>
        <v>69</v>
      </c>
      <c r="AB18" s="263">
        <v>54.0</v>
      </c>
      <c r="AC18" s="263">
        <v>56.0</v>
      </c>
      <c r="AD18" s="264">
        <v>4.0</v>
      </c>
      <c r="AE18" s="265">
        <v>41.0</v>
      </c>
      <c r="AG18" s="300" t="s">
        <v>466</v>
      </c>
      <c r="AH18" s="193">
        <f t="shared" ref="AH18:AH21" si="17">SUMIF(A:A,AG18,G:G)</f>
        <v>27855</v>
      </c>
      <c r="AI18" s="282">
        <f t="shared" ref="AI18:AI21" si="18">AH18/$D$4</f>
        <v>0.003020383768</v>
      </c>
      <c r="AJ18" s="193">
        <f t="shared" ref="AJ18:AJ21" si="19">SUMIF(A:A,AG18,I:I)</f>
        <v>10410</v>
      </c>
      <c r="AK18" s="282">
        <f t="shared" ref="AK18:AK21" si="20">AJ18/$D$4</f>
        <v>0.00112878101</v>
      </c>
      <c r="AL18" s="63">
        <f t="shared" ref="AL18:AL21" si="21">SUMIF(A:A,AG18,K:K)</f>
        <v>1207</v>
      </c>
      <c r="AM18" s="282">
        <f t="shared" ref="AM18:AM21" si="22">AL18/$D$4</f>
        <v>0.000130877875</v>
      </c>
      <c r="AN18" s="63">
        <f t="shared" ref="AN18:AN21" si="23">SUMIF(A:A,AG18,M:M)</f>
        <v>2699408</v>
      </c>
      <c r="AO18" s="282">
        <f t="shared" ref="AO18:AO21" si="24">AN18/$D$4</f>
        <v>0.2927032169</v>
      </c>
      <c r="AP18" s="283">
        <f t="shared" ref="AP18:AP21" si="25">SUMIF(A:A,AG18,O:O)</f>
        <v>187400</v>
      </c>
      <c r="AQ18" s="301">
        <f t="shared" ref="AQ18:AQ21" si="26">AP18/$D$4</f>
        <v>0.02032022682</v>
      </c>
      <c r="AR18" s="285"/>
    </row>
    <row r="19">
      <c r="A19" s="96" t="s">
        <v>459</v>
      </c>
      <c r="B19" s="266">
        <v>15.0</v>
      </c>
      <c r="C19" s="267" t="s">
        <v>149</v>
      </c>
      <c r="D19" s="266">
        <v>3304.0</v>
      </c>
      <c r="E19" s="255">
        <v>0.0</v>
      </c>
      <c r="F19" s="256">
        <f t="shared" si="1"/>
        <v>0</v>
      </c>
      <c r="G19" s="189">
        <v>0.0</v>
      </c>
      <c r="H19" s="244">
        <f t="shared" si="3"/>
        <v>0</v>
      </c>
      <c r="I19" s="189">
        <v>3.0</v>
      </c>
      <c r="J19" s="244">
        <f t="shared" si="4"/>
        <v>0.0009079903148</v>
      </c>
      <c r="K19" s="189">
        <v>0.0</v>
      </c>
      <c r="L19" s="244">
        <f t="shared" si="5"/>
        <v>0</v>
      </c>
      <c r="M19" s="189">
        <v>444.0</v>
      </c>
      <c r="N19" s="244"/>
      <c r="O19" s="189">
        <v>0.0</v>
      </c>
      <c r="P19" s="247">
        <f t="shared" si="6"/>
        <v>0</v>
      </c>
      <c r="Q19" s="189">
        <v>0.0</v>
      </c>
      <c r="R19" s="248">
        <v>0.0</v>
      </c>
      <c r="S19" s="249">
        <v>0.0</v>
      </c>
      <c r="T19" s="249">
        <v>0.0</v>
      </c>
      <c r="U19" s="249">
        <v>0.0</v>
      </c>
      <c r="V19" s="249">
        <v>0.0</v>
      </c>
      <c r="W19" s="249">
        <v>0.0</v>
      </c>
      <c r="X19" s="249">
        <v>0.0</v>
      </c>
      <c r="Y19" s="249">
        <v>0.0</v>
      </c>
      <c r="Z19" s="249">
        <v>0.0</v>
      </c>
      <c r="AA19" s="250">
        <f t="shared" si="2"/>
        <v>0</v>
      </c>
      <c r="AB19" s="251">
        <v>0.0</v>
      </c>
      <c r="AC19" s="251">
        <v>0.0</v>
      </c>
      <c r="AD19" s="252">
        <v>1.0</v>
      </c>
      <c r="AE19" s="268">
        <v>0.0</v>
      </c>
      <c r="AG19" s="300" t="s">
        <v>9</v>
      </c>
      <c r="AH19" s="193">
        <f t="shared" si="17"/>
        <v>23202</v>
      </c>
      <c r="AI19" s="282">
        <f t="shared" si="18"/>
        <v>0.002515847934</v>
      </c>
      <c r="AJ19" s="193">
        <f t="shared" si="19"/>
        <v>10726</v>
      </c>
      <c r="AK19" s="282">
        <f t="shared" si="20"/>
        <v>0.00116304564</v>
      </c>
      <c r="AL19" s="63">
        <f t="shared" si="21"/>
        <v>1622</v>
      </c>
      <c r="AM19" s="282">
        <f t="shared" si="22"/>
        <v>0.0001758773101</v>
      </c>
      <c r="AN19" s="63">
        <f t="shared" si="23"/>
        <v>4361783</v>
      </c>
      <c r="AO19" s="282">
        <f t="shared" si="24"/>
        <v>0.4729584841</v>
      </c>
      <c r="AP19" s="283">
        <f t="shared" si="25"/>
        <v>171808</v>
      </c>
      <c r="AQ19" s="301">
        <f t="shared" si="26"/>
        <v>0.01862954925</v>
      </c>
      <c r="AR19" s="285"/>
    </row>
    <row r="20">
      <c r="A20" s="96" t="s">
        <v>9</v>
      </c>
      <c r="B20" s="253">
        <v>16.0</v>
      </c>
      <c r="C20" s="254" t="s">
        <v>153</v>
      </c>
      <c r="D20" s="253">
        <v>3222.0</v>
      </c>
      <c r="E20" s="255">
        <v>865.0</v>
      </c>
      <c r="F20" s="256">
        <f t="shared" si="1"/>
        <v>0.2684667908</v>
      </c>
      <c r="G20" s="257">
        <v>39.0</v>
      </c>
      <c r="H20" s="258">
        <f t="shared" si="3"/>
        <v>0.01210428305</v>
      </c>
      <c r="I20" s="257">
        <v>4.0</v>
      </c>
      <c r="J20" s="258">
        <f t="shared" si="4"/>
        <v>0.001241464929</v>
      </c>
      <c r="K20" s="257">
        <v>1.0</v>
      </c>
      <c r="L20" s="258">
        <f t="shared" si="5"/>
        <v>0.0003103662322</v>
      </c>
      <c r="M20" s="257">
        <v>7222.0</v>
      </c>
      <c r="N20" s="258"/>
      <c r="O20" s="257">
        <v>168.0</v>
      </c>
      <c r="P20" s="259">
        <f t="shared" si="6"/>
        <v>0.052141527</v>
      </c>
      <c r="Q20" s="257">
        <v>0.0</v>
      </c>
      <c r="R20" s="260">
        <v>7.0</v>
      </c>
      <c r="S20" s="261">
        <v>2.0</v>
      </c>
      <c r="T20" s="261">
        <v>0.0</v>
      </c>
      <c r="U20" s="261">
        <v>3.0</v>
      </c>
      <c r="V20" s="261">
        <v>8.0</v>
      </c>
      <c r="W20" s="261">
        <v>11.0</v>
      </c>
      <c r="X20" s="261">
        <v>2.0</v>
      </c>
      <c r="Y20" s="261">
        <v>5.0</v>
      </c>
      <c r="Z20" s="261">
        <v>6.0</v>
      </c>
      <c r="AA20" s="262">
        <f t="shared" si="2"/>
        <v>33</v>
      </c>
      <c r="AB20" s="263">
        <v>18.0</v>
      </c>
      <c r="AC20" s="263">
        <v>9.0</v>
      </c>
      <c r="AD20" s="264">
        <v>0.0</v>
      </c>
      <c r="AE20" s="265">
        <v>112.0</v>
      </c>
      <c r="AG20" s="300" t="s">
        <v>459</v>
      </c>
      <c r="AH20" s="193">
        <f t="shared" si="17"/>
        <v>8458</v>
      </c>
      <c r="AI20" s="282">
        <f t="shared" si="18"/>
        <v>0.0009171210164</v>
      </c>
      <c r="AJ20" s="193">
        <f t="shared" si="19"/>
        <v>4898</v>
      </c>
      <c r="AK20" s="282">
        <f t="shared" si="20"/>
        <v>0.0005311017662</v>
      </c>
      <c r="AL20" s="63">
        <f t="shared" si="21"/>
        <v>666</v>
      </c>
      <c r="AM20" s="282">
        <f t="shared" si="22"/>
        <v>0.00007221596086</v>
      </c>
      <c r="AN20" s="63">
        <f t="shared" si="23"/>
        <v>972225</v>
      </c>
      <c r="AO20" s="282">
        <f t="shared" si="24"/>
        <v>0.1054206645</v>
      </c>
      <c r="AP20" s="283">
        <f t="shared" si="25"/>
        <v>76226</v>
      </c>
      <c r="AQ20" s="302">
        <f t="shared" si="26"/>
        <v>0.008265366114</v>
      </c>
      <c r="AR20" s="185"/>
    </row>
    <row r="21">
      <c r="A21" s="96" t="s">
        <v>9</v>
      </c>
      <c r="B21" s="266">
        <v>17.0</v>
      </c>
      <c r="C21" s="267" t="s">
        <v>157</v>
      </c>
      <c r="D21" s="266">
        <v>3440.0</v>
      </c>
      <c r="E21" s="255">
        <v>704.0</v>
      </c>
      <c r="F21" s="256">
        <f t="shared" si="1"/>
        <v>0.2046511628</v>
      </c>
      <c r="G21" s="189">
        <v>14.0</v>
      </c>
      <c r="H21" s="244">
        <f t="shared" si="3"/>
        <v>0.004069767442</v>
      </c>
      <c r="I21" s="189">
        <v>5.0</v>
      </c>
      <c r="J21" s="244">
        <f t="shared" si="4"/>
        <v>0.001453488372</v>
      </c>
      <c r="K21" s="189">
        <v>1.0</v>
      </c>
      <c r="L21" s="244">
        <f t="shared" si="5"/>
        <v>0.0002906976744</v>
      </c>
      <c r="M21" s="189">
        <v>3306.0</v>
      </c>
      <c r="N21" s="244"/>
      <c r="O21" s="189">
        <v>130.0</v>
      </c>
      <c r="P21" s="247">
        <f t="shared" si="6"/>
        <v>0.03779069767</v>
      </c>
      <c r="Q21" s="189">
        <v>0.0</v>
      </c>
      <c r="R21" s="248">
        <v>3.0</v>
      </c>
      <c r="S21" s="249">
        <v>0.0</v>
      </c>
      <c r="T21" s="249">
        <v>1.0</v>
      </c>
      <c r="U21" s="249">
        <v>1.0</v>
      </c>
      <c r="V21" s="249">
        <v>2.0</v>
      </c>
      <c r="W21" s="249">
        <v>0.0</v>
      </c>
      <c r="X21" s="249">
        <v>2.0</v>
      </c>
      <c r="Y21" s="249">
        <v>1.0</v>
      </c>
      <c r="Z21" s="249">
        <v>2.0</v>
      </c>
      <c r="AA21" s="250">
        <f t="shared" si="2"/>
        <v>9</v>
      </c>
      <c r="AB21" s="251">
        <v>11.0</v>
      </c>
      <c r="AC21" s="251">
        <v>11.0</v>
      </c>
      <c r="AD21" s="252">
        <v>0.0</v>
      </c>
      <c r="AE21" s="268">
        <v>83.0</v>
      </c>
      <c r="AG21" s="303" t="s">
        <v>467</v>
      </c>
      <c r="AH21" s="304">
        <f t="shared" si="17"/>
        <v>11993</v>
      </c>
      <c r="AI21" s="305">
        <f t="shared" si="18"/>
        <v>0.001300429457</v>
      </c>
      <c r="AJ21" s="304">
        <f t="shared" si="19"/>
        <v>2600</v>
      </c>
      <c r="AK21" s="305">
        <f t="shared" si="20"/>
        <v>0.0002819241715</v>
      </c>
      <c r="AL21" s="306">
        <f t="shared" si="21"/>
        <v>202</v>
      </c>
      <c r="AM21" s="305">
        <f t="shared" si="22"/>
        <v>0.00002190333948</v>
      </c>
      <c r="AN21" s="306">
        <f t="shared" si="23"/>
        <v>553197</v>
      </c>
      <c r="AO21" s="305">
        <f t="shared" si="24"/>
        <v>0.05998446381</v>
      </c>
      <c r="AP21" s="307">
        <f t="shared" si="25"/>
        <v>76141</v>
      </c>
      <c r="AQ21" s="308">
        <f t="shared" si="26"/>
        <v>0.008256149363</v>
      </c>
      <c r="AR21" s="185"/>
    </row>
    <row r="22" ht="15.75" customHeight="1">
      <c r="A22" s="96" t="s">
        <v>467</v>
      </c>
      <c r="B22" s="253">
        <v>18.0</v>
      </c>
      <c r="C22" s="254" t="s">
        <v>29</v>
      </c>
      <c r="D22" s="253">
        <v>47548.0</v>
      </c>
      <c r="E22" s="255">
        <v>1879.0</v>
      </c>
      <c r="F22" s="256">
        <f t="shared" si="1"/>
        <v>0.0395179608</v>
      </c>
      <c r="G22" s="257">
        <v>1411.0</v>
      </c>
      <c r="H22" s="258">
        <f t="shared" si="3"/>
        <v>0.02967527551</v>
      </c>
      <c r="I22" s="257">
        <v>235.0</v>
      </c>
      <c r="J22" s="258">
        <f t="shared" si="4"/>
        <v>0.004942374022</v>
      </c>
      <c r="K22" s="257">
        <v>4.0</v>
      </c>
      <c r="L22" s="258">
        <f t="shared" si="5"/>
        <v>0.00008412551527</v>
      </c>
      <c r="M22" s="257">
        <v>51664.0</v>
      </c>
      <c r="N22" s="258"/>
      <c r="O22" s="257">
        <v>8347.0</v>
      </c>
      <c r="P22" s="259">
        <f t="shared" si="6"/>
        <v>0.175548919</v>
      </c>
      <c r="Q22" s="257">
        <v>0.0</v>
      </c>
      <c r="R22" s="260">
        <v>122.0</v>
      </c>
      <c r="S22" s="261">
        <v>82.0</v>
      </c>
      <c r="T22" s="261">
        <v>160.0</v>
      </c>
      <c r="U22" s="261">
        <v>211.0</v>
      </c>
      <c r="V22" s="261">
        <v>159.0</v>
      </c>
      <c r="W22" s="261">
        <v>203.0</v>
      </c>
      <c r="X22" s="261">
        <v>176.0</v>
      </c>
      <c r="Y22" s="261">
        <v>140.0</v>
      </c>
      <c r="Z22" s="261">
        <v>54.0</v>
      </c>
      <c r="AA22" s="262">
        <f t="shared" si="2"/>
        <v>1113</v>
      </c>
      <c r="AB22" s="263">
        <v>959.0</v>
      </c>
      <c r="AC22" s="263">
        <v>760.0</v>
      </c>
      <c r="AD22" s="264">
        <v>5.0</v>
      </c>
      <c r="AE22" s="265">
        <v>241.0</v>
      </c>
      <c r="AG22" s="134"/>
      <c r="AH22" s="134"/>
    </row>
    <row r="23" ht="15.75" customHeight="1">
      <c r="A23" s="96" t="s">
        <v>9</v>
      </c>
      <c r="B23" s="266">
        <v>19.0</v>
      </c>
      <c r="C23" s="267" t="s">
        <v>159</v>
      </c>
      <c r="D23" s="266">
        <v>2466.0</v>
      </c>
      <c r="E23" s="255">
        <v>531.0</v>
      </c>
      <c r="F23" s="256">
        <f t="shared" si="1"/>
        <v>0.2153284672</v>
      </c>
      <c r="G23" s="189">
        <v>20.0</v>
      </c>
      <c r="H23" s="244">
        <f t="shared" si="3"/>
        <v>0.008110300081</v>
      </c>
      <c r="I23" s="189">
        <v>2.0</v>
      </c>
      <c r="J23" s="244">
        <f t="shared" si="4"/>
        <v>0.0008110300081</v>
      </c>
      <c r="K23" s="189">
        <v>1.0</v>
      </c>
      <c r="L23" s="244">
        <f t="shared" si="5"/>
        <v>0.0004055150041</v>
      </c>
      <c r="M23" s="189">
        <v>4684.0</v>
      </c>
      <c r="N23" s="244"/>
      <c r="O23" s="189">
        <v>111.0</v>
      </c>
      <c r="P23" s="247">
        <f t="shared" si="6"/>
        <v>0.04501216545</v>
      </c>
      <c r="Q23" s="189">
        <v>0.0</v>
      </c>
      <c r="R23" s="248">
        <v>1.0</v>
      </c>
      <c r="S23" s="249">
        <v>1.0</v>
      </c>
      <c r="T23" s="249">
        <v>1.0</v>
      </c>
      <c r="U23" s="249">
        <v>3.0</v>
      </c>
      <c r="V23" s="249">
        <v>2.0</v>
      </c>
      <c r="W23" s="249">
        <v>2.0</v>
      </c>
      <c r="X23" s="249">
        <v>3.0</v>
      </c>
      <c r="Y23" s="249">
        <v>3.0</v>
      </c>
      <c r="Z23" s="249">
        <v>0.0</v>
      </c>
      <c r="AA23" s="250">
        <f t="shared" si="2"/>
        <v>13</v>
      </c>
      <c r="AB23" s="251">
        <v>17.0</v>
      </c>
      <c r="AC23" s="251">
        <v>17.0</v>
      </c>
      <c r="AD23" s="252">
        <v>1.0</v>
      </c>
      <c r="AE23" s="268">
        <v>83.0</v>
      </c>
      <c r="AG23" s="134"/>
      <c r="AH23" s="134"/>
    </row>
    <row r="24" ht="15.75" customHeight="1">
      <c r="A24" s="96" t="s">
        <v>9</v>
      </c>
      <c r="B24" s="253">
        <v>20.0</v>
      </c>
      <c r="C24" s="254" t="s">
        <v>161</v>
      </c>
      <c r="D24" s="253">
        <v>7836.0</v>
      </c>
      <c r="E24" s="255">
        <v>1751.0</v>
      </c>
      <c r="F24" s="256">
        <f t="shared" si="1"/>
        <v>0.2234558448</v>
      </c>
      <c r="G24" s="257">
        <v>33.0</v>
      </c>
      <c r="H24" s="258">
        <f t="shared" si="3"/>
        <v>0.004211332312</v>
      </c>
      <c r="I24" s="257">
        <v>11.0</v>
      </c>
      <c r="J24" s="258">
        <f t="shared" si="4"/>
        <v>0.001403777437</v>
      </c>
      <c r="K24" s="257">
        <v>3.0</v>
      </c>
      <c r="L24" s="258">
        <f t="shared" si="5"/>
        <v>0.000382848392</v>
      </c>
      <c r="M24" s="257">
        <v>7547.0</v>
      </c>
      <c r="N24" s="258"/>
      <c r="O24" s="257">
        <v>204.0</v>
      </c>
      <c r="P24" s="259">
        <f t="shared" si="6"/>
        <v>0.02603369066</v>
      </c>
      <c r="Q24" s="257">
        <v>0.0</v>
      </c>
      <c r="R24" s="260">
        <v>0.0</v>
      </c>
      <c r="S24" s="261">
        <v>0.0</v>
      </c>
      <c r="T24" s="261">
        <v>3.0</v>
      </c>
      <c r="U24" s="261">
        <v>6.0</v>
      </c>
      <c r="V24" s="261">
        <v>4.0</v>
      </c>
      <c r="W24" s="261">
        <v>4.0</v>
      </c>
      <c r="X24" s="261">
        <v>6.0</v>
      </c>
      <c r="Y24" s="261">
        <v>1.0</v>
      </c>
      <c r="Z24" s="261">
        <v>1.0</v>
      </c>
      <c r="AA24" s="262">
        <f t="shared" si="2"/>
        <v>23</v>
      </c>
      <c r="AB24" s="263">
        <v>12.0</v>
      </c>
      <c r="AC24" s="263">
        <v>9.0</v>
      </c>
      <c r="AD24" s="264">
        <v>0.0</v>
      </c>
      <c r="AE24" s="265">
        <v>413.0</v>
      </c>
      <c r="AG24" s="293" t="s">
        <v>469</v>
      </c>
      <c r="AH24" s="294"/>
      <c r="AI24" s="294"/>
      <c r="AJ24" s="294"/>
      <c r="AK24" s="294"/>
      <c r="AL24" s="294"/>
      <c r="AM24" s="294"/>
      <c r="AN24" s="294"/>
      <c r="AO24" s="294"/>
      <c r="AP24" s="294"/>
      <c r="AQ24" s="295"/>
      <c r="AR24" s="296"/>
    </row>
    <row r="25" ht="15.75" customHeight="1">
      <c r="A25" s="96" t="s">
        <v>9</v>
      </c>
      <c r="B25" s="266">
        <v>21.0</v>
      </c>
      <c r="C25" s="267" t="s">
        <v>163</v>
      </c>
      <c r="D25" s="266">
        <v>3729.0</v>
      </c>
      <c r="E25" s="255">
        <v>1067.0</v>
      </c>
      <c r="F25" s="256">
        <f t="shared" si="1"/>
        <v>0.2861356932</v>
      </c>
      <c r="G25" s="189">
        <v>51.0</v>
      </c>
      <c r="H25" s="244">
        <f t="shared" si="3"/>
        <v>0.0136765889</v>
      </c>
      <c r="I25" s="189">
        <v>5.0</v>
      </c>
      <c r="J25" s="244">
        <f t="shared" si="4"/>
        <v>0.001340842049</v>
      </c>
      <c r="K25" s="189">
        <v>2.0</v>
      </c>
      <c r="L25" s="244">
        <f t="shared" si="5"/>
        <v>0.0005363368195</v>
      </c>
      <c r="M25" s="189">
        <v>6782.0</v>
      </c>
      <c r="N25" s="244"/>
      <c r="O25" s="189">
        <v>199.0</v>
      </c>
      <c r="P25" s="247">
        <f t="shared" si="6"/>
        <v>0.05336551354</v>
      </c>
      <c r="Q25" s="189">
        <v>0.0</v>
      </c>
      <c r="R25" s="248">
        <v>2.0</v>
      </c>
      <c r="S25" s="249">
        <v>3.0</v>
      </c>
      <c r="T25" s="249">
        <v>3.0</v>
      </c>
      <c r="U25" s="249">
        <v>8.0</v>
      </c>
      <c r="V25" s="249">
        <v>6.0</v>
      </c>
      <c r="W25" s="249">
        <v>6.0</v>
      </c>
      <c r="X25" s="249">
        <v>13.0</v>
      </c>
      <c r="Y25" s="249">
        <v>12.0</v>
      </c>
      <c r="Z25" s="249">
        <v>10.0</v>
      </c>
      <c r="AA25" s="250">
        <f t="shared" si="2"/>
        <v>41</v>
      </c>
      <c r="AB25" s="251">
        <v>20.0</v>
      </c>
      <c r="AC25" s="251">
        <v>17.0</v>
      </c>
      <c r="AD25" s="252">
        <v>0.0</v>
      </c>
      <c r="AE25" s="268">
        <v>114.0</v>
      </c>
      <c r="AG25" s="298" t="s">
        <v>461</v>
      </c>
      <c r="AH25" s="274"/>
      <c r="AI25" s="275"/>
      <c r="AJ25" s="276" t="s">
        <v>462</v>
      </c>
      <c r="AK25" s="275"/>
      <c r="AL25" s="277" t="s">
        <v>463</v>
      </c>
      <c r="AM25" s="275"/>
      <c r="AN25" s="277" t="s">
        <v>464</v>
      </c>
      <c r="AO25" s="275"/>
      <c r="AP25" s="278" t="s">
        <v>465</v>
      </c>
      <c r="AQ25" s="299"/>
      <c r="AR25" s="309" t="s">
        <v>470</v>
      </c>
    </row>
    <row r="26" ht="15.75" customHeight="1">
      <c r="A26" s="96" t="s">
        <v>459</v>
      </c>
      <c r="B26" s="253">
        <v>22.0</v>
      </c>
      <c r="C26" s="254" t="s">
        <v>165</v>
      </c>
      <c r="D26" s="253">
        <v>13219.0</v>
      </c>
      <c r="E26" s="255">
        <v>1698.0</v>
      </c>
      <c r="F26" s="256">
        <f t="shared" si="1"/>
        <v>0.1284514714</v>
      </c>
      <c r="G26" s="257">
        <v>127.0</v>
      </c>
      <c r="H26" s="258">
        <f t="shared" si="3"/>
        <v>0.009607383312</v>
      </c>
      <c r="I26" s="257">
        <v>56.0</v>
      </c>
      <c r="J26" s="258">
        <f t="shared" si="4"/>
        <v>0.0042363265</v>
      </c>
      <c r="K26" s="257">
        <v>6.0</v>
      </c>
      <c r="L26" s="258">
        <f t="shared" si="5"/>
        <v>0.000453892125</v>
      </c>
      <c r="M26" s="257">
        <v>12106.0</v>
      </c>
      <c r="N26" s="258"/>
      <c r="O26" s="257">
        <v>945.0</v>
      </c>
      <c r="P26" s="259">
        <f t="shared" si="6"/>
        <v>0.07148800968</v>
      </c>
      <c r="Q26" s="257">
        <v>0.0</v>
      </c>
      <c r="R26" s="260">
        <v>15.0</v>
      </c>
      <c r="S26" s="261">
        <v>15.0</v>
      </c>
      <c r="T26" s="261">
        <v>14.0</v>
      </c>
      <c r="U26" s="261">
        <v>16.0</v>
      </c>
      <c r="V26" s="261">
        <v>14.0</v>
      </c>
      <c r="W26" s="261">
        <v>10.0</v>
      </c>
      <c r="X26" s="261">
        <v>19.0</v>
      </c>
      <c r="Y26" s="261">
        <v>14.0</v>
      </c>
      <c r="Z26" s="261">
        <v>7.0</v>
      </c>
      <c r="AA26" s="262">
        <f t="shared" si="2"/>
        <v>103</v>
      </c>
      <c r="AB26" s="263">
        <v>91.0</v>
      </c>
      <c r="AC26" s="263">
        <v>73.0</v>
      </c>
      <c r="AD26" s="264">
        <v>1.0</v>
      </c>
      <c r="AE26" s="265">
        <v>395.0</v>
      </c>
      <c r="AG26" s="300" t="s">
        <v>466</v>
      </c>
      <c r="AH26" s="193">
        <f t="shared" ref="AH26:AH29" si="27">SUMIF(A:A,AG26,G:G)</f>
        <v>27855</v>
      </c>
      <c r="AI26" s="282">
        <f t="shared" ref="AI26:AI29" si="28">SUM(SUMIF($A:$A,$AG26,G:G)/SUMIF($A:$A,$AG26,$D:$D))</f>
        <v>0.01088215588</v>
      </c>
      <c r="AJ26" s="193">
        <f t="shared" ref="AJ26:AJ29" si="29">SUMIF(A:A,AG26,I:I)</f>
        <v>10410</v>
      </c>
      <c r="AK26" s="282">
        <f t="shared" ref="AK26:AK29" si="30">SUM(SUMIF($A:$A,$AG26,I:I)/SUMIF($A:$A,$AG26,$D:$D))</f>
        <v>0.004066890782</v>
      </c>
      <c r="AL26" s="63">
        <f t="shared" ref="AL26:AL29" si="31">SUMIF(A:A,AG26,K:K)</f>
        <v>1207</v>
      </c>
      <c r="AM26" s="282">
        <f t="shared" ref="AM26:AM29" si="32">SUM(SUMIF($A:$A,$AG26,K:K)/SUMIF($A:$A,$AG26,$D:$D))</f>
        <v>0.0004715405546</v>
      </c>
      <c r="AN26" s="63">
        <f t="shared" ref="AN26:AN29" si="33">SUMIF(A:A,AG26,M:M)</f>
        <v>2699408</v>
      </c>
      <c r="AO26" s="282">
        <f t="shared" ref="AO26:AO29" si="34">SUM(SUMIF($A:$A,$AG26,M:M)/SUMIF($A:$A,$AG26,$D:$D))</f>
        <v>1.054581894</v>
      </c>
      <c r="AP26" s="283">
        <f t="shared" ref="AP26:AP29" si="35">SUMIF(A:A,AG26,O:O)</f>
        <v>187400</v>
      </c>
      <c r="AQ26" s="301">
        <f t="shared" ref="AQ26:AQ29" si="36">SUM(SUMIF($A:$A,$AG26,O:O)/SUMIF($A:$A,$AG26,$D:$D))</f>
        <v>0.07321184751</v>
      </c>
      <c r="AR26" s="310">
        <f t="shared" ref="AR26:AR29" si="37">SUMIF(A:A,AG26,AA:AA)</f>
        <v>22169</v>
      </c>
    </row>
    <row r="27" ht="15.75" customHeight="1">
      <c r="A27" s="96" t="s">
        <v>9</v>
      </c>
      <c r="B27" s="266">
        <v>23.0</v>
      </c>
      <c r="C27" s="267" t="s">
        <v>169</v>
      </c>
      <c r="D27" s="266">
        <v>11403.0</v>
      </c>
      <c r="E27" s="255">
        <v>2491.0</v>
      </c>
      <c r="F27" s="256">
        <f t="shared" si="1"/>
        <v>0.2184512847</v>
      </c>
      <c r="G27" s="189">
        <v>124.0</v>
      </c>
      <c r="H27" s="244">
        <f t="shared" si="3"/>
        <v>0.01087433132</v>
      </c>
      <c r="I27" s="189">
        <v>11.0</v>
      </c>
      <c r="J27" s="244">
        <f t="shared" si="4"/>
        <v>0.0009646584232</v>
      </c>
      <c r="K27" s="189">
        <v>0.0</v>
      </c>
      <c r="L27" s="244">
        <f t="shared" si="5"/>
        <v>0</v>
      </c>
      <c r="M27" s="189">
        <v>19951.0</v>
      </c>
      <c r="N27" s="244"/>
      <c r="O27" s="189">
        <v>668.0</v>
      </c>
      <c r="P27" s="247">
        <f t="shared" si="6"/>
        <v>0.05858107516</v>
      </c>
      <c r="Q27" s="189">
        <v>0.0</v>
      </c>
      <c r="R27" s="248">
        <v>11.0</v>
      </c>
      <c r="S27" s="249">
        <v>7.0</v>
      </c>
      <c r="T27" s="249">
        <v>14.0</v>
      </c>
      <c r="U27" s="249">
        <v>21.0</v>
      </c>
      <c r="V27" s="249">
        <v>28.0</v>
      </c>
      <c r="W27" s="249">
        <v>14.0</v>
      </c>
      <c r="X27" s="249">
        <v>14.0</v>
      </c>
      <c r="Y27" s="249">
        <v>8.0</v>
      </c>
      <c r="Z27" s="249">
        <v>4.0</v>
      </c>
      <c r="AA27" s="250">
        <f t="shared" si="2"/>
        <v>109</v>
      </c>
      <c r="AB27" s="251">
        <v>88.0</v>
      </c>
      <c r="AC27" s="251">
        <v>81.0</v>
      </c>
      <c r="AD27" s="252">
        <v>0.0</v>
      </c>
      <c r="AE27" s="268">
        <v>300.0</v>
      </c>
      <c r="AG27" s="300" t="s">
        <v>9</v>
      </c>
      <c r="AH27" s="193">
        <f t="shared" si="27"/>
        <v>23202</v>
      </c>
      <c r="AI27" s="282">
        <f t="shared" si="28"/>
        <v>0.005784348652</v>
      </c>
      <c r="AJ27" s="193">
        <f t="shared" si="29"/>
        <v>10726</v>
      </c>
      <c r="AK27" s="282">
        <f t="shared" si="30"/>
        <v>0.00267403343</v>
      </c>
      <c r="AL27" s="63">
        <f t="shared" si="31"/>
        <v>1622</v>
      </c>
      <c r="AM27" s="282">
        <f t="shared" si="32"/>
        <v>0.0004043708954</v>
      </c>
      <c r="AN27" s="63">
        <f t="shared" si="33"/>
        <v>4361783</v>
      </c>
      <c r="AO27" s="282">
        <f t="shared" si="34"/>
        <v>1.087409431</v>
      </c>
      <c r="AP27" s="283">
        <f t="shared" si="35"/>
        <v>171808</v>
      </c>
      <c r="AQ27" s="301">
        <f t="shared" si="36"/>
        <v>0.04283240123</v>
      </c>
      <c r="AR27" s="310">
        <f t="shared" si="37"/>
        <v>16911</v>
      </c>
    </row>
    <row r="28" ht="15.75" customHeight="1">
      <c r="A28" s="96" t="s">
        <v>9</v>
      </c>
      <c r="B28" s="253">
        <v>24.0</v>
      </c>
      <c r="C28" s="254" t="s">
        <v>171</v>
      </c>
      <c r="D28" s="253">
        <v>18298.0</v>
      </c>
      <c r="E28" s="255">
        <v>3191.0</v>
      </c>
      <c r="F28" s="256">
        <f t="shared" si="1"/>
        <v>0.1743906438</v>
      </c>
      <c r="G28" s="257">
        <v>108.0</v>
      </c>
      <c r="H28" s="258">
        <f t="shared" si="3"/>
        <v>0.005902284403</v>
      </c>
      <c r="I28" s="257">
        <v>24.0</v>
      </c>
      <c r="J28" s="258">
        <f t="shared" si="4"/>
        <v>0.001311618756</v>
      </c>
      <c r="K28" s="257">
        <v>5.0</v>
      </c>
      <c r="L28" s="258">
        <f t="shared" si="5"/>
        <v>0.0002732539075</v>
      </c>
      <c r="M28" s="257">
        <v>20162.0</v>
      </c>
      <c r="N28" s="258"/>
      <c r="O28" s="257">
        <v>602.0</v>
      </c>
      <c r="P28" s="259">
        <f t="shared" si="6"/>
        <v>0.03289977047</v>
      </c>
      <c r="Q28" s="257">
        <v>2.0</v>
      </c>
      <c r="R28" s="260">
        <v>17.0</v>
      </c>
      <c r="S28" s="261">
        <v>3.0</v>
      </c>
      <c r="T28" s="261">
        <v>9.0</v>
      </c>
      <c r="U28" s="261">
        <v>7.0</v>
      </c>
      <c r="V28" s="261">
        <v>18.0</v>
      </c>
      <c r="W28" s="261">
        <v>7.0</v>
      </c>
      <c r="X28" s="261">
        <v>15.0</v>
      </c>
      <c r="Y28" s="261">
        <v>18.0</v>
      </c>
      <c r="Z28" s="261">
        <v>4.0</v>
      </c>
      <c r="AA28" s="262">
        <f t="shared" si="2"/>
        <v>76</v>
      </c>
      <c r="AB28" s="263">
        <v>59.0</v>
      </c>
      <c r="AC28" s="263">
        <v>42.0</v>
      </c>
      <c r="AD28" s="264">
        <v>6.0</v>
      </c>
      <c r="AE28" s="265">
        <v>-44.0</v>
      </c>
      <c r="AG28" s="300" t="s">
        <v>459</v>
      </c>
      <c r="AH28" s="193">
        <f t="shared" si="27"/>
        <v>8458</v>
      </c>
      <c r="AI28" s="282">
        <f t="shared" si="28"/>
        <v>0.007610543185</v>
      </c>
      <c r="AJ28" s="193">
        <f t="shared" si="29"/>
        <v>4898</v>
      </c>
      <c r="AK28" s="282">
        <f t="shared" si="30"/>
        <v>0.004407240544</v>
      </c>
      <c r="AL28" s="63">
        <f t="shared" si="31"/>
        <v>666</v>
      </c>
      <c r="AM28" s="282">
        <f t="shared" si="32"/>
        <v>0.000599269539</v>
      </c>
      <c r="AN28" s="63">
        <f t="shared" si="33"/>
        <v>972225</v>
      </c>
      <c r="AO28" s="282">
        <f t="shared" si="34"/>
        <v>0.8748120534</v>
      </c>
      <c r="AP28" s="283">
        <f t="shared" si="35"/>
        <v>76226</v>
      </c>
      <c r="AQ28" s="301">
        <f t="shared" si="36"/>
        <v>0.06858846829</v>
      </c>
      <c r="AR28" s="310">
        <f t="shared" si="37"/>
        <v>5765</v>
      </c>
    </row>
    <row r="29" ht="15.75" customHeight="1">
      <c r="A29" s="96" t="s">
        <v>466</v>
      </c>
      <c r="B29" s="266">
        <v>25.0</v>
      </c>
      <c r="C29" s="267" t="s">
        <v>37</v>
      </c>
      <c r="D29" s="266">
        <v>225707.0</v>
      </c>
      <c r="E29" s="255">
        <v>38370.0</v>
      </c>
      <c r="F29" s="256">
        <f t="shared" si="1"/>
        <v>0.1699991582</v>
      </c>
      <c r="G29" s="189">
        <v>1771.0</v>
      </c>
      <c r="H29" s="244">
        <f t="shared" si="3"/>
        <v>0.007846455803</v>
      </c>
      <c r="I29" s="189">
        <v>922.0</v>
      </c>
      <c r="J29" s="244">
        <f t="shared" si="4"/>
        <v>0.004084941982</v>
      </c>
      <c r="K29" s="189">
        <v>122.0</v>
      </c>
      <c r="L29" s="244">
        <f t="shared" si="5"/>
        <v>0.0005405237764</v>
      </c>
      <c r="M29" s="189">
        <v>262568.0</v>
      </c>
      <c r="N29" s="244"/>
      <c r="O29" s="189">
        <v>17665.0</v>
      </c>
      <c r="P29" s="247">
        <f t="shared" si="6"/>
        <v>0.07826518451</v>
      </c>
      <c r="Q29" s="189">
        <v>4.0</v>
      </c>
      <c r="R29" s="248">
        <v>119.0</v>
      </c>
      <c r="S29" s="249">
        <v>189.0</v>
      </c>
      <c r="T29" s="249">
        <v>121.0</v>
      </c>
      <c r="U29" s="249">
        <v>285.0</v>
      </c>
      <c r="V29" s="249">
        <v>255.0</v>
      </c>
      <c r="W29" s="249">
        <v>172.0</v>
      </c>
      <c r="X29" s="249">
        <v>197.0</v>
      </c>
      <c r="Y29" s="249">
        <v>208.0</v>
      </c>
      <c r="Z29" s="249">
        <v>116.0</v>
      </c>
      <c r="AA29" s="250">
        <f t="shared" si="2"/>
        <v>1338</v>
      </c>
      <c r="AB29" s="251">
        <v>1194.0</v>
      </c>
      <c r="AC29" s="251">
        <v>1146.0</v>
      </c>
      <c r="AD29" s="252">
        <v>40.0</v>
      </c>
      <c r="AE29" s="297">
        <v>3001.0</v>
      </c>
      <c r="AG29" s="303" t="s">
        <v>467</v>
      </c>
      <c r="AH29" s="304">
        <f t="shared" si="27"/>
        <v>11993</v>
      </c>
      <c r="AI29" s="305">
        <f t="shared" si="28"/>
        <v>0.02590885131</v>
      </c>
      <c r="AJ29" s="304">
        <f t="shared" si="29"/>
        <v>2600</v>
      </c>
      <c r="AK29" s="305">
        <f t="shared" si="30"/>
        <v>0.005616860952</v>
      </c>
      <c r="AL29" s="306">
        <f t="shared" si="31"/>
        <v>202</v>
      </c>
      <c r="AM29" s="305">
        <f t="shared" si="32"/>
        <v>0.0004363868894</v>
      </c>
      <c r="AN29" s="306">
        <f t="shared" si="33"/>
        <v>553197</v>
      </c>
      <c r="AO29" s="305">
        <f t="shared" si="34"/>
        <v>1.195088703</v>
      </c>
      <c r="AP29" s="307">
        <f t="shared" si="35"/>
        <v>76141</v>
      </c>
      <c r="AQ29" s="311">
        <f t="shared" si="36"/>
        <v>0.164489773</v>
      </c>
      <c r="AR29" s="310">
        <f t="shared" si="37"/>
        <v>9327</v>
      </c>
    </row>
    <row r="30" ht="15.75" customHeight="1">
      <c r="A30" s="96" t="s">
        <v>9</v>
      </c>
      <c r="B30" s="253">
        <v>26.0</v>
      </c>
      <c r="C30" s="254" t="s">
        <v>40</v>
      </c>
      <c r="D30" s="253">
        <v>141817.0</v>
      </c>
      <c r="E30" s="255">
        <v>28825.0</v>
      </c>
      <c r="F30" s="256">
        <f t="shared" si="1"/>
        <v>0.2032548989</v>
      </c>
      <c r="G30" s="257">
        <v>803.0</v>
      </c>
      <c r="H30" s="258">
        <f t="shared" si="3"/>
        <v>0.005662226672</v>
      </c>
      <c r="I30" s="257">
        <v>599.0</v>
      </c>
      <c r="J30" s="258">
        <f t="shared" si="4"/>
        <v>0.004223753147</v>
      </c>
      <c r="K30" s="257">
        <v>57.0</v>
      </c>
      <c r="L30" s="258">
        <f t="shared" si="5"/>
        <v>0.0004019264263</v>
      </c>
      <c r="M30" s="257">
        <v>147294.0</v>
      </c>
      <c r="N30" s="258"/>
      <c r="O30" s="257">
        <v>6453.0</v>
      </c>
      <c r="P30" s="259">
        <f t="shared" si="6"/>
        <v>0.04550230226</v>
      </c>
      <c r="Q30" s="257">
        <v>0.0</v>
      </c>
      <c r="R30" s="260">
        <v>113.0</v>
      </c>
      <c r="S30" s="261">
        <v>64.0</v>
      </c>
      <c r="T30" s="261">
        <v>55.0</v>
      </c>
      <c r="U30" s="261">
        <v>83.0</v>
      </c>
      <c r="V30" s="261">
        <v>93.0</v>
      </c>
      <c r="W30" s="261">
        <v>66.0</v>
      </c>
      <c r="X30" s="261">
        <v>130.0</v>
      </c>
      <c r="Y30" s="261">
        <v>84.0</v>
      </c>
      <c r="Z30" s="261">
        <v>60.0</v>
      </c>
      <c r="AA30" s="262">
        <f t="shared" si="2"/>
        <v>604</v>
      </c>
      <c r="AB30" s="263">
        <v>505.0</v>
      </c>
      <c r="AC30" s="263">
        <v>419.0</v>
      </c>
      <c r="AD30" s="264">
        <v>-1.0</v>
      </c>
      <c r="AE30" s="286">
        <v>2275.0</v>
      </c>
    </row>
    <row r="31" ht="15.75" customHeight="1">
      <c r="A31" s="96" t="s">
        <v>459</v>
      </c>
      <c r="B31" s="266">
        <v>27.0</v>
      </c>
      <c r="C31" s="267" t="s">
        <v>174</v>
      </c>
      <c r="D31" s="266">
        <v>29564.0</v>
      </c>
      <c r="E31" s="255">
        <v>4282.0</v>
      </c>
      <c r="F31" s="256">
        <f t="shared" si="1"/>
        <v>0.1448383169</v>
      </c>
      <c r="G31" s="189">
        <v>144.0</v>
      </c>
      <c r="H31" s="244">
        <f t="shared" si="3"/>
        <v>0.004870788797</v>
      </c>
      <c r="I31" s="189">
        <v>139.0</v>
      </c>
      <c r="J31" s="244">
        <f t="shared" si="4"/>
        <v>0.004701664186</v>
      </c>
      <c r="K31" s="189">
        <v>38.0</v>
      </c>
      <c r="L31" s="244">
        <f t="shared" si="5"/>
        <v>0.001285347044</v>
      </c>
      <c r="M31" s="189">
        <v>23212.0</v>
      </c>
      <c r="N31" s="244"/>
      <c r="O31" s="189">
        <v>1971.0</v>
      </c>
      <c r="P31" s="247">
        <f t="shared" si="6"/>
        <v>0.06666892166</v>
      </c>
      <c r="Q31" s="189">
        <v>2.0</v>
      </c>
      <c r="R31" s="248">
        <v>22.0</v>
      </c>
      <c r="S31" s="249">
        <v>0.0</v>
      </c>
      <c r="T31" s="249">
        <v>9.0</v>
      </c>
      <c r="U31" s="249">
        <v>7.0</v>
      </c>
      <c r="V31" s="249">
        <v>6.0</v>
      </c>
      <c r="W31" s="249">
        <v>17.0</v>
      </c>
      <c r="X31" s="249">
        <v>15.0</v>
      </c>
      <c r="Y31" s="249">
        <v>14.0</v>
      </c>
      <c r="Z31" s="249">
        <v>2.0</v>
      </c>
      <c r="AA31" s="250">
        <f t="shared" si="2"/>
        <v>76</v>
      </c>
      <c r="AB31" s="251">
        <v>83.0</v>
      </c>
      <c r="AC31" s="251">
        <v>82.0</v>
      </c>
      <c r="AD31" s="252">
        <v>4.0</v>
      </c>
      <c r="AE31" s="268">
        <v>50.0</v>
      </c>
    </row>
    <row r="32" ht="15.75" customHeight="1">
      <c r="A32" s="96" t="s">
        <v>466</v>
      </c>
      <c r="B32" s="253">
        <v>28.0</v>
      </c>
      <c r="C32" s="254" t="s">
        <v>176</v>
      </c>
      <c r="D32" s="253">
        <v>25852.0</v>
      </c>
      <c r="E32" s="255">
        <v>4322.0</v>
      </c>
      <c r="F32" s="256">
        <f t="shared" si="1"/>
        <v>0.167182423</v>
      </c>
      <c r="G32" s="257">
        <v>141.0</v>
      </c>
      <c r="H32" s="258">
        <f t="shared" si="3"/>
        <v>0.005454123472</v>
      </c>
      <c r="I32" s="257">
        <v>61.0</v>
      </c>
      <c r="J32" s="258">
        <f t="shared" si="4"/>
        <v>0.002359585332</v>
      </c>
      <c r="K32" s="257">
        <v>4.0</v>
      </c>
      <c r="L32" s="258">
        <f t="shared" si="5"/>
        <v>0.000154726907</v>
      </c>
      <c r="M32" s="257">
        <v>27928.0</v>
      </c>
      <c r="N32" s="258"/>
      <c r="O32" s="257">
        <v>1371.0</v>
      </c>
      <c r="P32" s="259">
        <f t="shared" si="6"/>
        <v>0.05303264738</v>
      </c>
      <c r="Q32" s="257">
        <v>0.0</v>
      </c>
      <c r="R32" s="260">
        <v>8.0</v>
      </c>
      <c r="S32" s="261">
        <v>8.0</v>
      </c>
      <c r="T32" s="261">
        <v>18.0</v>
      </c>
      <c r="U32" s="261">
        <v>28.0</v>
      </c>
      <c r="V32" s="261">
        <v>24.0</v>
      </c>
      <c r="W32" s="261">
        <v>20.0</v>
      </c>
      <c r="X32" s="261">
        <v>19.0</v>
      </c>
      <c r="Y32" s="261">
        <v>21.0</v>
      </c>
      <c r="Z32" s="261">
        <v>10.0</v>
      </c>
      <c r="AA32" s="262">
        <f t="shared" si="2"/>
        <v>125</v>
      </c>
      <c r="AB32" s="263">
        <v>76.0</v>
      </c>
      <c r="AC32" s="263">
        <v>59.0</v>
      </c>
      <c r="AD32" s="264">
        <v>2.0</v>
      </c>
      <c r="AE32" s="265">
        <v>814.0</v>
      </c>
      <c r="AG32" s="312" t="s">
        <v>471</v>
      </c>
      <c r="AH32" s="294"/>
      <c r="AI32" s="294"/>
      <c r="AJ32" s="294"/>
      <c r="AK32" s="294"/>
      <c r="AL32" s="294"/>
      <c r="AM32" s="294"/>
      <c r="AN32" s="294"/>
      <c r="AO32" s="294"/>
      <c r="AP32" s="294"/>
      <c r="AQ32" s="295"/>
    </row>
    <row r="33" ht="15.75" customHeight="1">
      <c r="A33" s="96" t="s">
        <v>9</v>
      </c>
      <c r="B33" s="266">
        <v>29.0</v>
      </c>
      <c r="C33" s="267" t="s">
        <v>45</v>
      </c>
      <c r="D33" s="266">
        <v>197168.0</v>
      </c>
      <c r="E33" s="255">
        <v>48635.0</v>
      </c>
      <c r="F33" s="256">
        <f t="shared" si="1"/>
        <v>0.2466678163</v>
      </c>
      <c r="G33" s="189">
        <v>1047.0</v>
      </c>
      <c r="H33" s="244">
        <f t="shared" si="3"/>
        <v>0.005310192323</v>
      </c>
      <c r="I33" s="189">
        <v>327.0</v>
      </c>
      <c r="J33" s="244">
        <f t="shared" si="4"/>
        <v>0.001658484135</v>
      </c>
      <c r="K33" s="189">
        <v>63.0</v>
      </c>
      <c r="L33" s="244">
        <f t="shared" si="5"/>
        <v>0.0003195244664</v>
      </c>
      <c r="M33" s="189">
        <v>250177.0</v>
      </c>
      <c r="N33" s="244"/>
      <c r="O33" s="189">
        <v>9040.0</v>
      </c>
      <c r="P33" s="247">
        <f t="shared" si="6"/>
        <v>0.04584922503</v>
      </c>
      <c r="Q33" s="189">
        <v>3.0</v>
      </c>
      <c r="R33" s="248">
        <v>161.0</v>
      </c>
      <c r="S33" s="249">
        <v>54.0</v>
      </c>
      <c r="T33" s="249">
        <v>62.0</v>
      </c>
      <c r="U33" s="249">
        <v>176.0</v>
      </c>
      <c r="V33" s="249">
        <v>136.0</v>
      </c>
      <c r="W33" s="249">
        <v>109.0</v>
      </c>
      <c r="X33" s="249">
        <v>106.0</v>
      </c>
      <c r="Y33" s="249">
        <v>102.0</v>
      </c>
      <c r="Z33" s="249">
        <v>72.0</v>
      </c>
      <c r="AA33" s="250">
        <f t="shared" si="2"/>
        <v>804</v>
      </c>
      <c r="AB33" s="251">
        <v>678.0</v>
      </c>
      <c r="AC33" s="251">
        <v>579.0</v>
      </c>
      <c r="AD33" s="252">
        <v>41.0</v>
      </c>
      <c r="AE33" s="297">
        <v>2771.0</v>
      </c>
      <c r="AG33" s="313" t="s">
        <v>472</v>
      </c>
      <c r="AH33" s="274"/>
      <c r="AI33" s="275"/>
      <c r="AJ33" s="314" t="s">
        <v>473</v>
      </c>
      <c r="AK33" s="275"/>
      <c r="AL33" s="315" t="s">
        <v>474</v>
      </c>
      <c r="AM33" s="275"/>
      <c r="AN33" s="315" t="s">
        <v>475</v>
      </c>
      <c r="AO33" s="275"/>
      <c r="AP33" s="278"/>
      <c r="AQ33" s="299"/>
    </row>
    <row r="34" ht="15.75" customHeight="1">
      <c r="A34" s="96" t="s">
        <v>459</v>
      </c>
      <c r="B34" s="253">
        <v>30.0</v>
      </c>
      <c r="C34" s="254" t="s">
        <v>179</v>
      </c>
      <c r="D34" s="253">
        <v>10137.0</v>
      </c>
      <c r="E34" s="255">
        <v>897.0</v>
      </c>
      <c r="F34" s="256">
        <f t="shared" si="1"/>
        <v>0.08848771826</v>
      </c>
      <c r="G34" s="257">
        <v>46.0</v>
      </c>
      <c r="H34" s="258">
        <f t="shared" si="3"/>
        <v>0.004537831706</v>
      </c>
      <c r="I34" s="257">
        <v>49.0</v>
      </c>
      <c r="J34" s="258">
        <f t="shared" si="4"/>
        <v>0.004833777252</v>
      </c>
      <c r="K34" s="257">
        <v>2.0</v>
      </c>
      <c r="L34" s="258">
        <f t="shared" si="5"/>
        <v>0.0001972970307</v>
      </c>
      <c r="M34" s="257">
        <v>8988.0</v>
      </c>
      <c r="N34" s="258"/>
      <c r="O34" s="257">
        <v>553.0</v>
      </c>
      <c r="P34" s="259">
        <f t="shared" si="6"/>
        <v>0.05455262898</v>
      </c>
      <c r="Q34" s="257">
        <v>0.0</v>
      </c>
      <c r="R34" s="260">
        <v>6.0</v>
      </c>
      <c r="S34" s="261">
        <v>3.0</v>
      </c>
      <c r="T34" s="261">
        <v>1.0</v>
      </c>
      <c r="U34" s="261">
        <v>4.0</v>
      </c>
      <c r="V34" s="261">
        <v>4.0</v>
      </c>
      <c r="W34" s="261">
        <v>7.0</v>
      </c>
      <c r="X34" s="261">
        <v>3.0</v>
      </c>
      <c r="Y34" s="261">
        <v>6.0</v>
      </c>
      <c r="Z34" s="261">
        <v>13.0</v>
      </c>
      <c r="AA34" s="262">
        <f t="shared" si="2"/>
        <v>28</v>
      </c>
      <c r="AB34" s="263">
        <v>32.0</v>
      </c>
      <c r="AC34" s="263">
        <v>38.0</v>
      </c>
      <c r="AD34" s="264">
        <v>2.0</v>
      </c>
      <c r="AE34" s="265">
        <v>99.0</v>
      </c>
      <c r="AG34" s="300" t="s">
        <v>466</v>
      </c>
      <c r="AH34" s="193">
        <f t="shared" ref="AH34:AH37" si="38">SUMIF(A:A,AG34,AA:AA)</f>
        <v>22169</v>
      </c>
      <c r="AI34" s="282">
        <f t="shared" ref="AI34:AI37" si="39">SUM(SUMIF($A:$A,$AG34,AA:AA)/($AA$4))</f>
        <v>0.4090070477</v>
      </c>
      <c r="AJ34" s="193">
        <f t="shared" ref="AJ34:AJ37" si="40">SUMIF(A:A,AG34,AD:AD)</f>
        <v>901</v>
      </c>
      <c r="AK34" s="282">
        <f t="shared" ref="AK34:AK37" si="41">SUM(SUMIF($A:$A,$AG34,AD:AD)/$AD$4)</f>
        <v>0.4144434223</v>
      </c>
      <c r="AL34" s="63">
        <f t="shared" ref="AL34:AL37" si="42">SUMIF(A:A,AG34,Q:Q)</f>
        <v>73</v>
      </c>
      <c r="AM34" s="282">
        <f t="shared" ref="AM34:AM37" si="43">SUM(SUMIF($A:$A,$AG34,Q:Q)/$Q$4)</f>
        <v>0.3395348837</v>
      </c>
      <c r="AN34" s="63">
        <f t="shared" ref="AN34:AN37" si="44">SUMIF(A:A,AG34,AE:AE)</f>
        <v>37701</v>
      </c>
      <c r="AO34" s="282">
        <f t="shared" ref="AO34:AO37" si="45">SUM(SUMIF($A:$A,$AG34,AE:AE)/$AE$4)</f>
        <v>0.2655224385</v>
      </c>
      <c r="AP34" s="283"/>
      <c r="AQ34" s="301"/>
    </row>
    <row r="35" ht="15.75" customHeight="1">
      <c r="A35" s="96" t="s">
        <v>459</v>
      </c>
      <c r="B35" s="266">
        <v>31.0</v>
      </c>
      <c r="C35" s="267" t="s">
        <v>181</v>
      </c>
      <c r="D35" s="266">
        <v>6658.0</v>
      </c>
      <c r="E35" s="255">
        <v>799.0</v>
      </c>
      <c r="F35" s="256">
        <f t="shared" si="1"/>
        <v>0.1200060078</v>
      </c>
      <c r="G35" s="189">
        <v>22.0</v>
      </c>
      <c r="H35" s="244">
        <f t="shared" si="3"/>
        <v>0.003304295584</v>
      </c>
      <c r="I35" s="189">
        <v>51.0</v>
      </c>
      <c r="J35" s="244">
        <f t="shared" si="4"/>
        <v>0.007659957945</v>
      </c>
      <c r="K35" s="189">
        <v>11.0</v>
      </c>
      <c r="L35" s="244">
        <f t="shared" si="5"/>
        <v>0.001652147792</v>
      </c>
      <c r="M35" s="189">
        <v>5280.0</v>
      </c>
      <c r="N35" s="244"/>
      <c r="O35" s="189">
        <v>886.0</v>
      </c>
      <c r="P35" s="247">
        <f t="shared" si="6"/>
        <v>0.1330729949</v>
      </c>
      <c r="Q35" s="189">
        <v>0.0</v>
      </c>
      <c r="R35" s="248">
        <v>2.0</v>
      </c>
      <c r="S35" s="249">
        <v>1.0</v>
      </c>
      <c r="T35" s="249">
        <v>0.0</v>
      </c>
      <c r="U35" s="249">
        <v>3.0</v>
      </c>
      <c r="V35" s="249">
        <v>0.0</v>
      </c>
      <c r="W35" s="249">
        <v>5.0</v>
      </c>
      <c r="X35" s="249">
        <v>1.0</v>
      </c>
      <c r="Y35" s="249">
        <v>2.0</v>
      </c>
      <c r="Z35" s="249">
        <v>3.0</v>
      </c>
      <c r="AA35" s="250">
        <f t="shared" si="2"/>
        <v>12</v>
      </c>
      <c r="AB35" s="251">
        <v>8.0</v>
      </c>
      <c r="AC35" s="251">
        <v>12.0</v>
      </c>
      <c r="AD35" s="252">
        <v>1.0</v>
      </c>
      <c r="AE35" s="268">
        <v>42.0</v>
      </c>
      <c r="AG35" s="300" t="s">
        <v>9</v>
      </c>
      <c r="AH35" s="193">
        <f t="shared" si="38"/>
        <v>16911</v>
      </c>
      <c r="AI35" s="282">
        <f t="shared" si="39"/>
        <v>0.3119995572</v>
      </c>
      <c r="AJ35" s="193">
        <f t="shared" si="40"/>
        <v>865</v>
      </c>
      <c r="AK35" s="282">
        <f t="shared" si="41"/>
        <v>0.3978840846</v>
      </c>
      <c r="AL35" s="63">
        <f t="shared" si="42"/>
        <v>85</v>
      </c>
      <c r="AM35" s="282">
        <f t="shared" si="43"/>
        <v>0.3953488372</v>
      </c>
      <c r="AN35" s="63">
        <f t="shared" si="44"/>
        <v>85555</v>
      </c>
      <c r="AO35" s="282">
        <f t="shared" si="45"/>
        <v>0.6025509198</v>
      </c>
      <c r="AP35" s="283"/>
      <c r="AQ35" s="301"/>
    </row>
    <row r="36" ht="15.75" customHeight="1">
      <c r="A36" s="96" t="s">
        <v>459</v>
      </c>
      <c r="B36" s="253">
        <v>32.0</v>
      </c>
      <c r="C36" s="254" t="s">
        <v>182</v>
      </c>
      <c r="D36" s="253">
        <v>10068.0</v>
      </c>
      <c r="E36" s="255">
        <v>1088.0</v>
      </c>
      <c r="F36" s="256">
        <f t="shared" si="1"/>
        <v>0.1080651569</v>
      </c>
      <c r="G36" s="257">
        <v>68.0</v>
      </c>
      <c r="H36" s="258">
        <f t="shared" si="3"/>
        <v>0.006754072308</v>
      </c>
      <c r="I36" s="257">
        <v>37.0</v>
      </c>
      <c r="J36" s="258">
        <f t="shared" si="4"/>
        <v>0.003675009932</v>
      </c>
      <c r="K36" s="257">
        <v>2.0</v>
      </c>
      <c r="L36" s="258">
        <f t="shared" si="5"/>
        <v>0.0001986491855</v>
      </c>
      <c r="M36" s="257">
        <v>5189.0</v>
      </c>
      <c r="N36" s="258"/>
      <c r="O36" s="257">
        <v>306.0</v>
      </c>
      <c r="P36" s="259">
        <f t="shared" si="6"/>
        <v>0.03039332539</v>
      </c>
      <c r="Q36" s="257">
        <v>1.0</v>
      </c>
      <c r="R36" s="260">
        <v>7.0</v>
      </c>
      <c r="S36" s="261">
        <v>5.0</v>
      </c>
      <c r="T36" s="261">
        <v>6.0</v>
      </c>
      <c r="U36" s="261">
        <v>11.0</v>
      </c>
      <c r="V36" s="261">
        <v>7.0</v>
      </c>
      <c r="W36" s="261">
        <v>5.0</v>
      </c>
      <c r="X36" s="261">
        <v>13.0</v>
      </c>
      <c r="Y36" s="261">
        <v>2.0</v>
      </c>
      <c r="Z36" s="261">
        <v>4.0</v>
      </c>
      <c r="AA36" s="262">
        <f t="shared" si="2"/>
        <v>54</v>
      </c>
      <c r="AB36" s="263">
        <v>37.0</v>
      </c>
      <c r="AC36" s="263">
        <v>31.0</v>
      </c>
      <c r="AD36" s="264">
        <v>1.0</v>
      </c>
      <c r="AE36" s="265">
        <v>76.0</v>
      </c>
      <c r="AG36" s="300" t="s">
        <v>459</v>
      </c>
      <c r="AH36" s="193">
        <f t="shared" si="38"/>
        <v>5765</v>
      </c>
      <c r="AI36" s="282">
        <f t="shared" si="39"/>
        <v>0.1063613889</v>
      </c>
      <c r="AJ36" s="193">
        <f t="shared" si="40"/>
        <v>289</v>
      </c>
      <c r="AK36" s="282">
        <f t="shared" si="41"/>
        <v>0.1329346826</v>
      </c>
      <c r="AL36" s="63">
        <f t="shared" si="42"/>
        <v>44</v>
      </c>
      <c r="AM36" s="282">
        <f t="shared" si="43"/>
        <v>0.2046511628</v>
      </c>
      <c r="AN36" s="63">
        <f t="shared" si="44"/>
        <v>15263</v>
      </c>
      <c r="AO36" s="282">
        <f t="shared" si="45"/>
        <v>0.1074949996</v>
      </c>
      <c r="AP36" s="283"/>
      <c r="AQ36" s="301"/>
    </row>
    <row r="37" ht="15.75" customHeight="1">
      <c r="A37" s="96" t="s">
        <v>459</v>
      </c>
      <c r="B37" s="266">
        <v>33.0</v>
      </c>
      <c r="C37" s="267" t="s">
        <v>183</v>
      </c>
      <c r="D37" s="266">
        <v>2677.0</v>
      </c>
      <c r="E37" s="255">
        <v>0.0</v>
      </c>
      <c r="F37" s="256">
        <f t="shared" si="1"/>
        <v>0</v>
      </c>
      <c r="G37" s="189">
        <v>0.0</v>
      </c>
      <c r="H37" s="244">
        <f t="shared" si="3"/>
        <v>0</v>
      </c>
      <c r="I37" s="189">
        <v>5.0</v>
      </c>
      <c r="J37" s="244">
        <f t="shared" si="4"/>
        <v>0.001867762421</v>
      </c>
      <c r="K37" s="189">
        <v>1.0</v>
      </c>
      <c r="L37" s="244">
        <f t="shared" si="5"/>
        <v>0.0003735524841</v>
      </c>
      <c r="M37" s="189">
        <v>305.0</v>
      </c>
      <c r="N37" s="244"/>
      <c r="O37" s="189">
        <v>15.0</v>
      </c>
      <c r="P37" s="247">
        <f t="shared" si="6"/>
        <v>0.005603287262</v>
      </c>
      <c r="Q37" s="189">
        <v>0.0</v>
      </c>
      <c r="R37" s="248">
        <v>0.0</v>
      </c>
      <c r="S37" s="249">
        <v>0.0</v>
      </c>
      <c r="T37" s="249">
        <v>0.0</v>
      </c>
      <c r="U37" s="249">
        <v>0.0</v>
      </c>
      <c r="V37" s="249">
        <v>0.0</v>
      </c>
      <c r="W37" s="249">
        <v>0.0</v>
      </c>
      <c r="X37" s="249">
        <v>0.0</v>
      </c>
      <c r="Y37" s="249">
        <v>0.0</v>
      </c>
      <c r="Z37" s="249">
        <v>0.0</v>
      </c>
      <c r="AA37" s="250">
        <f t="shared" si="2"/>
        <v>0</v>
      </c>
      <c r="AB37" s="251">
        <v>0.0</v>
      </c>
      <c r="AC37" s="251">
        <v>0.0</v>
      </c>
      <c r="AD37" s="252">
        <v>0.0</v>
      </c>
      <c r="AE37" s="268">
        <v>0.0</v>
      </c>
      <c r="AG37" s="303" t="s">
        <v>467</v>
      </c>
      <c r="AH37" s="304">
        <f t="shared" si="38"/>
        <v>9327</v>
      </c>
      <c r="AI37" s="305">
        <f t="shared" si="39"/>
        <v>0.1720785211</v>
      </c>
      <c r="AJ37" s="304">
        <f t="shared" si="40"/>
        <v>107</v>
      </c>
      <c r="AK37" s="305">
        <f t="shared" si="41"/>
        <v>0.04921803128</v>
      </c>
      <c r="AL37" s="306">
        <f t="shared" si="42"/>
        <v>11</v>
      </c>
      <c r="AM37" s="305">
        <f t="shared" si="43"/>
        <v>0.0511627907</v>
      </c>
      <c r="AN37" s="306">
        <f t="shared" si="44"/>
        <v>2751</v>
      </c>
      <c r="AO37" s="305">
        <f t="shared" si="45"/>
        <v>0.01937487675</v>
      </c>
      <c r="AP37" s="307"/>
      <c r="AQ37" s="311"/>
    </row>
    <row r="38" ht="15.75" customHeight="1">
      <c r="A38" s="96" t="s">
        <v>9</v>
      </c>
      <c r="B38" s="253">
        <v>34.0</v>
      </c>
      <c r="C38" s="254" t="s">
        <v>184</v>
      </c>
      <c r="D38" s="253">
        <v>5700.0</v>
      </c>
      <c r="E38" s="255">
        <v>1009.0</v>
      </c>
      <c r="F38" s="256">
        <f t="shared" si="1"/>
        <v>0.1770175439</v>
      </c>
      <c r="G38" s="257">
        <v>55.0</v>
      </c>
      <c r="H38" s="258">
        <f t="shared" si="3"/>
        <v>0.009649122807</v>
      </c>
      <c r="I38" s="257">
        <v>6.0</v>
      </c>
      <c r="J38" s="258">
        <f t="shared" si="4"/>
        <v>0.001052631579</v>
      </c>
      <c r="K38" s="257">
        <v>1.0</v>
      </c>
      <c r="L38" s="258">
        <f t="shared" si="5"/>
        <v>0.0001754385965</v>
      </c>
      <c r="M38" s="257">
        <v>10105.0</v>
      </c>
      <c r="N38" s="258"/>
      <c r="O38" s="257">
        <v>279.0</v>
      </c>
      <c r="P38" s="259">
        <f t="shared" si="6"/>
        <v>0.04894736842</v>
      </c>
      <c r="Q38" s="257">
        <v>0.0</v>
      </c>
      <c r="R38" s="260">
        <v>12.0</v>
      </c>
      <c r="S38" s="261">
        <v>4.0</v>
      </c>
      <c r="T38" s="261">
        <v>0.0</v>
      </c>
      <c r="U38" s="261">
        <v>2.0</v>
      </c>
      <c r="V38" s="261">
        <v>22.0</v>
      </c>
      <c r="W38" s="261">
        <v>7.0</v>
      </c>
      <c r="X38" s="261">
        <v>8.0</v>
      </c>
      <c r="Y38" s="261">
        <v>22.0</v>
      </c>
      <c r="Z38" s="261">
        <v>7.0</v>
      </c>
      <c r="AA38" s="262">
        <f t="shared" si="2"/>
        <v>55</v>
      </c>
      <c r="AB38" s="263">
        <v>34.0</v>
      </c>
      <c r="AC38" s="263">
        <v>28.0</v>
      </c>
      <c r="AD38" s="264">
        <v>0.0</v>
      </c>
      <c r="AE38" s="265">
        <v>50.0</v>
      </c>
    </row>
    <row r="39" ht="15.75" customHeight="1">
      <c r="A39" s="96" t="s">
        <v>9</v>
      </c>
      <c r="B39" s="266">
        <v>35.0</v>
      </c>
      <c r="C39" s="267" t="s">
        <v>185</v>
      </c>
      <c r="D39" s="266">
        <v>5115.0</v>
      </c>
      <c r="E39" s="255">
        <v>855.0</v>
      </c>
      <c r="F39" s="256">
        <f t="shared" si="1"/>
        <v>0.1671554252</v>
      </c>
      <c r="G39" s="189">
        <v>24.0</v>
      </c>
      <c r="H39" s="244">
        <f t="shared" si="3"/>
        <v>0.004692082111</v>
      </c>
      <c r="I39" s="189">
        <v>4.0</v>
      </c>
      <c r="J39" s="244">
        <f t="shared" si="4"/>
        <v>0.0007820136852</v>
      </c>
      <c r="K39" s="189">
        <v>0.0</v>
      </c>
      <c r="L39" s="244">
        <f t="shared" si="5"/>
        <v>0</v>
      </c>
      <c r="M39" s="189">
        <v>4837.0</v>
      </c>
      <c r="N39" s="244"/>
      <c r="O39" s="189">
        <v>164.0</v>
      </c>
      <c r="P39" s="247">
        <f t="shared" si="6"/>
        <v>0.03206256109</v>
      </c>
      <c r="Q39" s="189">
        <v>0.0</v>
      </c>
      <c r="R39" s="248">
        <v>0.0</v>
      </c>
      <c r="S39" s="249">
        <v>1.0</v>
      </c>
      <c r="T39" s="249">
        <v>0.0</v>
      </c>
      <c r="U39" s="249">
        <v>5.0</v>
      </c>
      <c r="V39" s="249">
        <v>3.0</v>
      </c>
      <c r="W39" s="249">
        <v>1.0</v>
      </c>
      <c r="X39" s="249">
        <v>4.0</v>
      </c>
      <c r="Y39" s="249">
        <v>4.0</v>
      </c>
      <c r="Z39" s="249">
        <v>1.0</v>
      </c>
      <c r="AA39" s="250">
        <f t="shared" si="2"/>
        <v>14</v>
      </c>
      <c r="AB39" s="251">
        <v>16.0</v>
      </c>
      <c r="AC39" s="251">
        <v>27.0</v>
      </c>
      <c r="AD39" s="252">
        <v>0.0</v>
      </c>
      <c r="AE39" s="268">
        <v>-77.0</v>
      </c>
    </row>
    <row r="40" ht="15.75" customHeight="1">
      <c r="A40" s="96" t="s">
        <v>459</v>
      </c>
      <c r="B40" s="253">
        <v>36.0</v>
      </c>
      <c r="C40" s="254" t="s">
        <v>186</v>
      </c>
      <c r="D40" s="253">
        <v>11913.0</v>
      </c>
      <c r="E40" s="255">
        <v>1420.0</v>
      </c>
      <c r="F40" s="256">
        <f t="shared" si="1"/>
        <v>0.1191975153</v>
      </c>
      <c r="G40" s="257">
        <v>114.0</v>
      </c>
      <c r="H40" s="258">
        <f t="shared" si="3"/>
        <v>0.00956937799</v>
      </c>
      <c r="I40" s="257">
        <v>58.0</v>
      </c>
      <c r="J40" s="258">
        <f t="shared" si="4"/>
        <v>0.004868630907</v>
      </c>
      <c r="K40" s="257">
        <v>8.0</v>
      </c>
      <c r="L40" s="258">
        <f t="shared" si="5"/>
        <v>0.0006715352976</v>
      </c>
      <c r="M40" s="257">
        <v>16478.0</v>
      </c>
      <c r="N40" s="258"/>
      <c r="O40" s="257">
        <v>1174.0</v>
      </c>
      <c r="P40" s="259">
        <f t="shared" si="6"/>
        <v>0.09854780492</v>
      </c>
      <c r="Q40" s="257">
        <v>0.0</v>
      </c>
      <c r="R40" s="260">
        <v>6.0</v>
      </c>
      <c r="S40" s="261">
        <v>14.0</v>
      </c>
      <c r="T40" s="261">
        <v>16.0</v>
      </c>
      <c r="U40" s="261">
        <v>7.0</v>
      </c>
      <c r="V40" s="261">
        <v>15.0</v>
      </c>
      <c r="W40" s="261">
        <v>3.0</v>
      </c>
      <c r="X40" s="261">
        <v>14.0</v>
      </c>
      <c r="Y40" s="261">
        <v>12.0</v>
      </c>
      <c r="Z40" s="261">
        <v>13.0</v>
      </c>
      <c r="AA40" s="262">
        <f t="shared" si="2"/>
        <v>75</v>
      </c>
      <c r="AB40" s="263">
        <v>88.0</v>
      </c>
      <c r="AC40" s="263">
        <v>88.0</v>
      </c>
      <c r="AD40" s="264">
        <v>1.0</v>
      </c>
      <c r="AE40" s="265">
        <v>391.0</v>
      </c>
    </row>
    <row r="41" ht="15.75" customHeight="1">
      <c r="A41" s="96" t="s">
        <v>9</v>
      </c>
      <c r="B41" s="266">
        <v>37.0</v>
      </c>
      <c r="C41" s="267" t="s">
        <v>187</v>
      </c>
      <c r="D41" s="266">
        <v>6573.0</v>
      </c>
      <c r="E41" s="255">
        <v>1385.0</v>
      </c>
      <c r="F41" s="256">
        <f t="shared" si="1"/>
        <v>0.2107104823</v>
      </c>
      <c r="G41" s="189">
        <v>44.0</v>
      </c>
      <c r="H41" s="244">
        <f t="shared" si="3"/>
        <v>0.006694051422</v>
      </c>
      <c r="I41" s="189">
        <v>12.0</v>
      </c>
      <c r="J41" s="244">
        <f t="shared" si="4"/>
        <v>0.001825650388</v>
      </c>
      <c r="K41" s="189">
        <v>2.0</v>
      </c>
      <c r="L41" s="244">
        <f t="shared" si="5"/>
        <v>0.0003042750647</v>
      </c>
      <c r="M41" s="189">
        <v>6046.0</v>
      </c>
      <c r="N41" s="244"/>
      <c r="O41" s="189">
        <v>296.0</v>
      </c>
      <c r="P41" s="247">
        <f t="shared" si="6"/>
        <v>0.04503270957</v>
      </c>
      <c r="Q41" s="189">
        <v>0.0</v>
      </c>
      <c r="R41" s="248">
        <v>6.0</v>
      </c>
      <c r="S41" s="249">
        <v>2.0</v>
      </c>
      <c r="T41" s="249">
        <v>2.0</v>
      </c>
      <c r="U41" s="249">
        <v>2.0</v>
      </c>
      <c r="V41" s="249">
        <v>7.0</v>
      </c>
      <c r="W41" s="249">
        <v>3.0</v>
      </c>
      <c r="X41" s="249">
        <v>9.0</v>
      </c>
      <c r="Y41" s="249">
        <v>10.0</v>
      </c>
      <c r="Z41" s="249">
        <v>6.0</v>
      </c>
      <c r="AA41" s="250">
        <f t="shared" si="2"/>
        <v>31</v>
      </c>
      <c r="AB41" s="251">
        <v>33.0</v>
      </c>
      <c r="AC41" s="251">
        <v>31.0</v>
      </c>
      <c r="AD41" s="252">
        <v>1.0</v>
      </c>
      <c r="AE41" s="268">
        <v>204.0</v>
      </c>
    </row>
    <row r="42" ht="15.75" customHeight="1">
      <c r="A42" s="96" t="s">
        <v>9</v>
      </c>
      <c r="B42" s="253">
        <v>38.0</v>
      </c>
      <c r="C42" s="254" t="s">
        <v>188</v>
      </c>
      <c r="D42" s="253">
        <v>2139.0</v>
      </c>
      <c r="E42" s="255">
        <v>546.0</v>
      </c>
      <c r="F42" s="256">
        <f t="shared" si="1"/>
        <v>0.255259467</v>
      </c>
      <c r="G42" s="257">
        <v>3.0</v>
      </c>
      <c r="H42" s="258">
        <f t="shared" si="3"/>
        <v>0.001402524544</v>
      </c>
      <c r="I42" s="257">
        <v>0.0</v>
      </c>
      <c r="J42" s="258">
        <f t="shared" si="4"/>
        <v>0</v>
      </c>
      <c r="K42" s="257">
        <v>0.0</v>
      </c>
      <c r="L42" s="258">
        <f t="shared" si="5"/>
        <v>0</v>
      </c>
      <c r="M42" s="257">
        <v>2765.0</v>
      </c>
      <c r="N42" s="258"/>
      <c r="O42" s="257">
        <v>65.0</v>
      </c>
      <c r="P42" s="259">
        <f t="shared" si="6"/>
        <v>0.03038803179</v>
      </c>
      <c r="Q42" s="257">
        <v>0.0</v>
      </c>
      <c r="R42" s="260">
        <v>0.0</v>
      </c>
      <c r="S42" s="261">
        <v>0.0</v>
      </c>
      <c r="T42" s="261">
        <v>1.0</v>
      </c>
      <c r="U42" s="261">
        <v>0.0</v>
      </c>
      <c r="V42" s="261">
        <v>0.0</v>
      </c>
      <c r="W42" s="261">
        <v>0.0</v>
      </c>
      <c r="X42" s="261">
        <v>1.0</v>
      </c>
      <c r="Y42" s="261">
        <v>2.0</v>
      </c>
      <c r="Z42" s="261">
        <v>1.0</v>
      </c>
      <c r="AA42" s="262">
        <f t="shared" si="2"/>
        <v>2</v>
      </c>
      <c r="AB42" s="263">
        <v>4.0</v>
      </c>
      <c r="AC42" s="263">
        <v>6.0</v>
      </c>
      <c r="AD42" s="264">
        <v>0.0</v>
      </c>
      <c r="AE42" s="265">
        <v>98.0</v>
      </c>
    </row>
    <row r="43" ht="15.75" customHeight="1">
      <c r="A43" s="96" t="s">
        <v>9</v>
      </c>
      <c r="B43" s="266">
        <v>39.0</v>
      </c>
      <c r="C43" s="267" t="s">
        <v>189</v>
      </c>
      <c r="D43" s="266">
        <v>2084.0</v>
      </c>
      <c r="E43" s="255">
        <v>742.0</v>
      </c>
      <c r="F43" s="256">
        <f t="shared" si="1"/>
        <v>0.3560460653</v>
      </c>
      <c r="G43" s="189">
        <v>8.0</v>
      </c>
      <c r="H43" s="244">
        <f t="shared" si="3"/>
        <v>0.003838771593</v>
      </c>
      <c r="I43" s="189">
        <v>4.0</v>
      </c>
      <c r="J43" s="244">
        <f t="shared" si="4"/>
        <v>0.001919385797</v>
      </c>
      <c r="K43" s="189">
        <v>0.0</v>
      </c>
      <c r="L43" s="244">
        <f t="shared" si="5"/>
        <v>0</v>
      </c>
      <c r="M43" s="189">
        <v>1854.0</v>
      </c>
      <c r="N43" s="244"/>
      <c r="O43" s="189">
        <v>55.0</v>
      </c>
      <c r="P43" s="247">
        <f t="shared" si="6"/>
        <v>0.0263915547</v>
      </c>
      <c r="Q43" s="189">
        <v>0.0</v>
      </c>
      <c r="R43" s="248">
        <v>0.0</v>
      </c>
      <c r="S43" s="249">
        <v>0.0</v>
      </c>
      <c r="T43" s="249">
        <v>2.0</v>
      </c>
      <c r="U43" s="249">
        <v>1.0</v>
      </c>
      <c r="V43" s="249">
        <v>1.0</v>
      </c>
      <c r="W43" s="249">
        <v>2.0</v>
      </c>
      <c r="X43" s="249">
        <v>1.0</v>
      </c>
      <c r="Y43" s="249">
        <v>0.0</v>
      </c>
      <c r="Z43" s="249">
        <v>1.0</v>
      </c>
      <c r="AA43" s="250">
        <f t="shared" si="2"/>
        <v>7</v>
      </c>
      <c r="AB43" s="251">
        <v>3.0</v>
      </c>
      <c r="AC43" s="251">
        <v>1.0</v>
      </c>
      <c r="AD43" s="252">
        <v>0.0</v>
      </c>
      <c r="AE43" s="268">
        <v>63.0</v>
      </c>
    </row>
    <row r="44" ht="15.75" customHeight="1">
      <c r="A44" s="96" t="s">
        <v>9</v>
      </c>
      <c r="B44" s="253">
        <v>40.0</v>
      </c>
      <c r="C44" s="254" t="s">
        <v>190</v>
      </c>
      <c r="D44" s="253">
        <v>19310.0</v>
      </c>
      <c r="E44" s="255">
        <v>3602.0</v>
      </c>
      <c r="F44" s="256">
        <f t="shared" si="1"/>
        <v>0.1865354738</v>
      </c>
      <c r="G44" s="257">
        <v>93.0</v>
      </c>
      <c r="H44" s="258">
        <f t="shared" si="3"/>
        <v>0.004816157431</v>
      </c>
      <c r="I44" s="257">
        <v>93.0</v>
      </c>
      <c r="J44" s="258">
        <f t="shared" si="4"/>
        <v>0.004816157431</v>
      </c>
      <c r="K44" s="257">
        <v>6.0</v>
      </c>
      <c r="L44" s="258">
        <f t="shared" si="5"/>
        <v>0.0003107198343</v>
      </c>
      <c r="M44" s="257">
        <v>17344.0</v>
      </c>
      <c r="N44" s="258"/>
      <c r="O44" s="257">
        <v>1090.0</v>
      </c>
      <c r="P44" s="259">
        <f t="shared" si="6"/>
        <v>0.05644743656</v>
      </c>
      <c r="Q44" s="257">
        <v>1.0</v>
      </c>
      <c r="R44" s="260">
        <v>13.0</v>
      </c>
      <c r="S44" s="261">
        <v>11.0</v>
      </c>
      <c r="T44" s="261">
        <v>5.0</v>
      </c>
      <c r="U44" s="261">
        <v>29.0</v>
      </c>
      <c r="V44" s="261">
        <v>16.0</v>
      </c>
      <c r="W44" s="261">
        <v>10.0</v>
      </c>
      <c r="X44" s="261">
        <v>7.0</v>
      </c>
      <c r="Y44" s="261">
        <v>13.0</v>
      </c>
      <c r="Z44" s="261">
        <v>12.0</v>
      </c>
      <c r="AA44" s="262">
        <f t="shared" si="2"/>
        <v>91</v>
      </c>
      <c r="AB44" s="263">
        <v>83.0</v>
      </c>
      <c r="AC44" s="263">
        <v>81.0</v>
      </c>
      <c r="AD44" s="264">
        <v>17.0</v>
      </c>
      <c r="AE44" s="265">
        <v>110.0</v>
      </c>
    </row>
    <row r="45" ht="15.75" customHeight="1">
      <c r="A45" s="96" t="s">
        <v>466</v>
      </c>
      <c r="B45" s="266">
        <v>41.0</v>
      </c>
      <c r="C45" s="267" t="s">
        <v>49</v>
      </c>
      <c r="D45" s="266">
        <v>126846.0</v>
      </c>
      <c r="E45" s="255">
        <v>10565.0</v>
      </c>
      <c r="F45" s="256">
        <f t="shared" si="1"/>
        <v>0.08328997367</v>
      </c>
      <c r="G45" s="189">
        <v>2272.0</v>
      </c>
      <c r="H45" s="244">
        <f t="shared" si="3"/>
        <v>0.01791148322</v>
      </c>
      <c r="I45" s="189">
        <v>529.0</v>
      </c>
      <c r="J45" s="244">
        <f t="shared" si="4"/>
        <v>0.004170411365</v>
      </c>
      <c r="K45" s="189">
        <v>21.0</v>
      </c>
      <c r="L45" s="244">
        <f t="shared" si="5"/>
        <v>0.0001655550825</v>
      </c>
      <c r="M45" s="189">
        <v>114036.0</v>
      </c>
      <c r="N45" s="244"/>
      <c r="O45" s="189">
        <v>13335.0</v>
      </c>
      <c r="P45" s="247">
        <f t="shared" si="6"/>
        <v>0.1051274774</v>
      </c>
      <c r="Q45" s="189">
        <v>0.0</v>
      </c>
      <c r="R45" s="248">
        <v>324.0</v>
      </c>
      <c r="S45" s="249">
        <v>146.0</v>
      </c>
      <c r="T45" s="249">
        <v>188.0</v>
      </c>
      <c r="U45" s="249">
        <v>369.0</v>
      </c>
      <c r="V45" s="249">
        <v>289.0</v>
      </c>
      <c r="W45" s="249">
        <v>324.0</v>
      </c>
      <c r="X45" s="249">
        <v>312.0</v>
      </c>
      <c r="Y45" s="249">
        <v>320.0</v>
      </c>
      <c r="Z45" s="249">
        <v>108.0</v>
      </c>
      <c r="AA45" s="250">
        <f t="shared" si="2"/>
        <v>1952</v>
      </c>
      <c r="AB45" s="251">
        <v>1671.0</v>
      </c>
      <c r="AC45" s="251">
        <v>1386.0</v>
      </c>
      <c r="AD45" s="252">
        <v>41.0</v>
      </c>
      <c r="AE45" s="268">
        <v>840.0</v>
      </c>
    </row>
    <row r="46" ht="15.75" customHeight="1">
      <c r="A46" s="96" t="s">
        <v>467</v>
      </c>
      <c r="B46" s="253">
        <v>42.0</v>
      </c>
      <c r="C46" s="254" t="s">
        <v>43</v>
      </c>
      <c r="D46" s="253">
        <v>61648.0</v>
      </c>
      <c r="E46" s="255">
        <v>2037.0</v>
      </c>
      <c r="F46" s="256">
        <f t="shared" si="1"/>
        <v>0.03304243447</v>
      </c>
      <c r="G46" s="257">
        <v>1750.0</v>
      </c>
      <c r="H46" s="258">
        <f t="shared" si="3"/>
        <v>0.02838697119</v>
      </c>
      <c r="I46" s="257">
        <v>207.0</v>
      </c>
      <c r="J46" s="258">
        <f t="shared" si="4"/>
        <v>0.003357773164</v>
      </c>
      <c r="K46" s="257">
        <v>7.0</v>
      </c>
      <c r="L46" s="258">
        <f t="shared" si="5"/>
        <v>0.0001135478848</v>
      </c>
      <c r="M46" s="257">
        <v>51706.0</v>
      </c>
      <c r="N46" s="258"/>
      <c r="O46" s="257">
        <v>9691.0</v>
      </c>
      <c r="P46" s="259">
        <f t="shared" si="6"/>
        <v>0.1571989359</v>
      </c>
      <c r="Q46" s="257">
        <v>2.0</v>
      </c>
      <c r="R46" s="260">
        <v>253.0</v>
      </c>
      <c r="S46" s="261">
        <v>102.0</v>
      </c>
      <c r="T46" s="261">
        <v>140.0</v>
      </c>
      <c r="U46" s="261">
        <v>187.0</v>
      </c>
      <c r="V46" s="261">
        <v>203.0</v>
      </c>
      <c r="W46" s="261">
        <v>349.0</v>
      </c>
      <c r="X46" s="261">
        <v>199.0</v>
      </c>
      <c r="Y46" s="261">
        <v>244.0</v>
      </c>
      <c r="Z46" s="261">
        <v>70.0</v>
      </c>
      <c r="AA46" s="262">
        <f t="shared" si="2"/>
        <v>1433</v>
      </c>
      <c r="AB46" s="263">
        <v>1222.0</v>
      </c>
      <c r="AC46" s="263">
        <v>977.0</v>
      </c>
      <c r="AD46" s="264">
        <v>22.0</v>
      </c>
      <c r="AE46" s="265">
        <v>-46.0</v>
      </c>
    </row>
    <row r="47" ht="15.75" customHeight="1">
      <c r="A47" s="96" t="s">
        <v>467</v>
      </c>
      <c r="B47" s="266">
        <v>43.0</v>
      </c>
      <c r="C47" s="267" t="s">
        <v>46</v>
      </c>
      <c r="D47" s="266">
        <v>200806.0</v>
      </c>
      <c r="E47" s="255">
        <v>14977.0</v>
      </c>
      <c r="F47" s="256">
        <f t="shared" si="1"/>
        <v>0.07458442477</v>
      </c>
      <c r="G47" s="189">
        <v>4828.0</v>
      </c>
      <c r="H47" s="244">
        <f t="shared" si="3"/>
        <v>0.02404310628</v>
      </c>
      <c r="I47" s="189">
        <v>1672.0</v>
      </c>
      <c r="J47" s="244">
        <f t="shared" si="4"/>
        <v>0.008326444429</v>
      </c>
      <c r="K47" s="189">
        <v>158.0</v>
      </c>
      <c r="L47" s="244">
        <f t="shared" si="5"/>
        <v>0.0007868290788</v>
      </c>
      <c r="M47" s="189">
        <v>245895.0</v>
      </c>
      <c r="N47" s="244"/>
      <c r="O47" s="189">
        <v>35454.0</v>
      </c>
      <c r="P47" s="247">
        <f t="shared" si="6"/>
        <v>0.1765584694</v>
      </c>
      <c r="Q47" s="189">
        <v>4.0</v>
      </c>
      <c r="R47" s="248">
        <v>361.0</v>
      </c>
      <c r="S47" s="249">
        <v>215.0</v>
      </c>
      <c r="T47" s="249">
        <v>444.0</v>
      </c>
      <c r="U47" s="249">
        <v>613.0</v>
      </c>
      <c r="V47" s="249">
        <v>557.0</v>
      </c>
      <c r="W47" s="249">
        <v>795.0</v>
      </c>
      <c r="X47" s="249">
        <v>593.0</v>
      </c>
      <c r="Y47" s="249">
        <v>463.0</v>
      </c>
      <c r="Z47" s="249">
        <v>109.0</v>
      </c>
      <c r="AA47" s="250">
        <f t="shared" si="2"/>
        <v>3578</v>
      </c>
      <c r="AB47" s="251">
        <v>2693.0</v>
      </c>
      <c r="AC47" s="251">
        <v>2300.0</v>
      </c>
      <c r="AD47" s="252">
        <v>55.0</v>
      </c>
      <c r="AE47" s="297">
        <v>1157.0</v>
      </c>
    </row>
    <row r="48" ht="15.75" customHeight="1">
      <c r="A48" s="96" t="s">
        <v>9</v>
      </c>
      <c r="B48" s="253">
        <v>44.0</v>
      </c>
      <c r="C48" s="254" t="s">
        <v>191</v>
      </c>
      <c r="D48" s="253">
        <v>6778.0</v>
      </c>
      <c r="E48" s="255">
        <v>1140.0</v>
      </c>
      <c r="F48" s="256">
        <f t="shared" si="1"/>
        <v>0.1681912068</v>
      </c>
      <c r="G48" s="257">
        <v>33.0</v>
      </c>
      <c r="H48" s="258">
        <f t="shared" si="3"/>
        <v>0.00486869283</v>
      </c>
      <c r="I48" s="257">
        <v>28.0</v>
      </c>
      <c r="J48" s="258">
        <f t="shared" si="4"/>
        <v>0.004131012098</v>
      </c>
      <c r="K48" s="257">
        <v>3.0</v>
      </c>
      <c r="L48" s="258">
        <f t="shared" si="5"/>
        <v>0.0004426084391</v>
      </c>
      <c r="M48" s="257">
        <v>8415.0</v>
      </c>
      <c r="N48" s="258"/>
      <c r="O48" s="257">
        <v>232.0</v>
      </c>
      <c r="P48" s="259">
        <f t="shared" si="6"/>
        <v>0.03422838595</v>
      </c>
      <c r="Q48" s="257">
        <v>0.0</v>
      </c>
      <c r="R48" s="260">
        <v>1.0</v>
      </c>
      <c r="S48" s="261">
        <v>4.0</v>
      </c>
      <c r="T48" s="261">
        <v>3.0</v>
      </c>
      <c r="U48" s="261">
        <v>5.0</v>
      </c>
      <c r="V48" s="261">
        <v>4.0</v>
      </c>
      <c r="W48" s="261">
        <v>5.0</v>
      </c>
      <c r="X48" s="261">
        <v>5.0</v>
      </c>
      <c r="Y48" s="261">
        <v>4.0</v>
      </c>
      <c r="Z48" s="261">
        <v>3.0</v>
      </c>
      <c r="AA48" s="262">
        <f t="shared" si="2"/>
        <v>27</v>
      </c>
      <c r="AB48" s="263">
        <v>19.0</v>
      </c>
      <c r="AC48" s="263">
        <v>17.0</v>
      </c>
      <c r="AD48" s="264">
        <v>17.0</v>
      </c>
      <c r="AE48" s="265">
        <v>179.0</v>
      </c>
    </row>
    <row r="49" ht="15.75" customHeight="1">
      <c r="A49" s="96" t="s">
        <v>9</v>
      </c>
      <c r="B49" s="266">
        <v>45.0</v>
      </c>
      <c r="C49" s="267" t="s">
        <v>194</v>
      </c>
      <c r="D49" s="266">
        <v>14466.0</v>
      </c>
      <c r="E49" s="255">
        <v>2727.0</v>
      </c>
      <c r="F49" s="256">
        <f t="shared" si="1"/>
        <v>0.1885109913</v>
      </c>
      <c r="G49" s="189">
        <v>29.0</v>
      </c>
      <c r="H49" s="244">
        <f t="shared" si="3"/>
        <v>0.002004700677</v>
      </c>
      <c r="I49" s="189">
        <v>5.0</v>
      </c>
      <c r="J49" s="244">
        <f t="shared" si="4"/>
        <v>0.0003456380478</v>
      </c>
      <c r="K49" s="189">
        <v>0.0</v>
      </c>
      <c r="L49" s="244">
        <f t="shared" si="5"/>
        <v>0</v>
      </c>
      <c r="M49" s="189">
        <v>14777.0</v>
      </c>
      <c r="N49" s="244"/>
      <c r="O49" s="189">
        <v>330.0</v>
      </c>
      <c r="P49" s="247">
        <f t="shared" si="6"/>
        <v>0.02281211116</v>
      </c>
      <c r="Q49" s="189">
        <v>0.0</v>
      </c>
      <c r="R49" s="248">
        <v>3.0</v>
      </c>
      <c r="S49" s="249">
        <v>5.0</v>
      </c>
      <c r="T49" s="249">
        <v>1.0</v>
      </c>
      <c r="U49" s="249">
        <v>5.0</v>
      </c>
      <c r="V49" s="249">
        <v>2.0</v>
      </c>
      <c r="W49" s="249">
        <v>4.0</v>
      </c>
      <c r="X49" s="249">
        <v>5.0</v>
      </c>
      <c r="Y49" s="249">
        <v>4.0</v>
      </c>
      <c r="Z49" s="249">
        <v>2.0</v>
      </c>
      <c r="AA49" s="250">
        <f t="shared" si="2"/>
        <v>25</v>
      </c>
      <c r="AB49" s="251">
        <v>23.0</v>
      </c>
      <c r="AC49" s="251">
        <v>21.0</v>
      </c>
      <c r="AD49" s="252">
        <v>0.0</v>
      </c>
      <c r="AE49" s="268">
        <v>176.0</v>
      </c>
    </row>
    <row r="50" ht="15.75" customHeight="1">
      <c r="A50" s="96" t="s">
        <v>9</v>
      </c>
      <c r="B50" s="253">
        <v>46.0</v>
      </c>
      <c r="C50" s="254" t="s">
        <v>195</v>
      </c>
      <c r="D50" s="253">
        <v>10726.0</v>
      </c>
      <c r="E50" s="255">
        <v>843.0</v>
      </c>
      <c r="F50" s="256">
        <f t="shared" si="1"/>
        <v>0.07859407048</v>
      </c>
      <c r="G50" s="257">
        <v>59.0</v>
      </c>
      <c r="H50" s="258">
        <f t="shared" si="3"/>
        <v>0.00550065262</v>
      </c>
      <c r="I50" s="257">
        <v>49.0</v>
      </c>
      <c r="J50" s="258">
        <f t="shared" si="4"/>
        <v>0.004568338616</v>
      </c>
      <c r="K50" s="257">
        <v>5.0</v>
      </c>
      <c r="L50" s="258">
        <f t="shared" si="5"/>
        <v>0.0004661570017</v>
      </c>
      <c r="M50" s="257">
        <v>7753.0</v>
      </c>
      <c r="N50" s="258"/>
      <c r="O50" s="257">
        <v>616.0</v>
      </c>
      <c r="P50" s="259">
        <f t="shared" si="6"/>
        <v>0.05743054261</v>
      </c>
      <c r="Q50" s="257">
        <v>0.0</v>
      </c>
      <c r="R50" s="260">
        <v>3.0</v>
      </c>
      <c r="S50" s="261">
        <v>0.0</v>
      </c>
      <c r="T50" s="261">
        <v>3.0</v>
      </c>
      <c r="U50" s="261">
        <v>5.0</v>
      </c>
      <c r="V50" s="261">
        <v>8.0</v>
      </c>
      <c r="W50" s="261">
        <v>4.0</v>
      </c>
      <c r="X50" s="261">
        <v>9.0</v>
      </c>
      <c r="Y50" s="261">
        <v>5.0</v>
      </c>
      <c r="Z50" s="261">
        <v>4.0</v>
      </c>
      <c r="AA50" s="262">
        <f t="shared" si="2"/>
        <v>32</v>
      </c>
      <c r="AB50" s="263">
        <v>39.0</v>
      </c>
      <c r="AC50" s="263">
        <v>42.0</v>
      </c>
      <c r="AD50" s="264">
        <v>1.0</v>
      </c>
      <c r="AE50" s="265">
        <v>90.0</v>
      </c>
    </row>
    <row r="51" ht="15.75" customHeight="1">
      <c r="A51" s="63"/>
      <c r="B51" s="266">
        <v>47.0</v>
      </c>
      <c r="C51" s="267" t="s">
        <v>196</v>
      </c>
      <c r="D51" s="266">
        <v>7914.0</v>
      </c>
      <c r="E51" s="255">
        <v>577.0</v>
      </c>
      <c r="F51" s="256">
        <f t="shared" si="1"/>
        <v>0.07290876927</v>
      </c>
      <c r="G51" s="189">
        <v>20.0</v>
      </c>
      <c r="H51" s="244">
        <f t="shared" si="3"/>
        <v>0.002527167046</v>
      </c>
      <c r="I51" s="189">
        <v>5.0</v>
      </c>
      <c r="J51" s="244">
        <f t="shared" si="4"/>
        <v>0.0006317917614</v>
      </c>
      <c r="K51" s="189">
        <v>0.0</v>
      </c>
      <c r="L51" s="244">
        <f t="shared" si="5"/>
        <v>0</v>
      </c>
      <c r="M51" s="189">
        <v>4826.0</v>
      </c>
      <c r="N51" s="244"/>
      <c r="O51" s="189">
        <v>243.0</v>
      </c>
      <c r="P51" s="247">
        <f t="shared" si="6"/>
        <v>0.03070507961</v>
      </c>
      <c r="Q51" s="189">
        <v>0.0</v>
      </c>
      <c r="R51" s="248">
        <v>5.0</v>
      </c>
      <c r="S51" s="249">
        <v>1.0</v>
      </c>
      <c r="T51" s="249">
        <v>6.0</v>
      </c>
      <c r="U51" s="249">
        <v>5.0</v>
      </c>
      <c r="V51" s="249">
        <v>1.0</v>
      </c>
      <c r="W51" s="249">
        <v>5.0</v>
      </c>
      <c r="X51" s="249">
        <v>7.0</v>
      </c>
      <c r="Y51" s="249">
        <v>10.0</v>
      </c>
      <c r="Z51" s="249">
        <v>5.0</v>
      </c>
      <c r="AA51" s="250">
        <f t="shared" si="2"/>
        <v>30</v>
      </c>
      <c r="AB51" s="251">
        <v>24.0</v>
      </c>
      <c r="AC51" s="251">
        <v>18.0</v>
      </c>
      <c r="AD51" s="252">
        <v>2.0</v>
      </c>
      <c r="AE51" s="268">
        <v>84.0</v>
      </c>
    </row>
    <row r="52" ht="15.75" customHeight="1">
      <c r="A52" s="96" t="s">
        <v>459</v>
      </c>
      <c r="B52" s="253">
        <v>48.0</v>
      </c>
      <c r="C52" s="254" t="s">
        <v>197</v>
      </c>
      <c r="D52" s="253">
        <v>8433.0</v>
      </c>
      <c r="E52" s="255">
        <v>572.0</v>
      </c>
      <c r="F52" s="256">
        <f t="shared" si="1"/>
        <v>0.06782876794</v>
      </c>
      <c r="G52" s="257">
        <v>51.0</v>
      </c>
      <c r="H52" s="258">
        <f t="shared" si="3"/>
        <v>0.006047669868</v>
      </c>
      <c r="I52" s="257">
        <v>53.0</v>
      </c>
      <c r="J52" s="258">
        <f t="shared" si="4"/>
        <v>0.006284833393</v>
      </c>
      <c r="K52" s="257">
        <v>7.0</v>
      </c>
      <c r="L52" s="258">
        <f t="shared" si="5"/>
        <v>0.0008300723349</v>
      </c>
      <c r="M52" s="257">
        <v>8401.0</v>
      </c>
      <c r="N52" s="258"/>
      <c r="O52" s="257">
        <v>737.0</v>
      </c>
      <c r="P52" s="259">
        <f t="shared" si="6"/>
        <v>0.08739475869</v>
      </c>
      <c r="Q52" s="257">
        <v>0.0</v>
      </c>
      <c r="R52" s="260">
        <v>4.0</v>
      </c>
      <c r="S52" s="261">
        <v>5.0</v>
      </c>
      <c r="T52" s="261">
        <v>8.0</v>
      </c>
      <c r="U52" s="261">
        <v>2.0</v>
      </c>
      <c r="V52" s="261">
        <v>5.0</v>
      </c>
      <c r="W52" s="261">
        <v>3.0</v>
      </c>
      <c r="X52" s="261">
        <v>6.0</v>
      </c>
      <c r="Y52" s="261">
        <v>4.0</v>
      </c>
      <c r="Z52" s="261">
        <v>3.0</v>
      </c>
      <c r="AA52" s="262">
        <f t="shared" si="2"/>
        <v>33</v>
      </c>
      <c r="AB52" s="263">
        <v>26.0</v>
      </c>
      <c r="AC52" s="263">
        <v>24.0</v>
      </c>
      <c r="AD52" s="264">
        <v>-2.0</v>
      </c>
      <c r="AE52" s="265">
        <v>90.0</v>
      </c>
    </row>
    <row r="53" ht="15.75" customHeight="1">
      <c r="A53" s="96" t="s">
        <v>9</v>
      </c>
      <c r="B53" s="266">
        <v>49.0</v>
      </c>
      <c r="C53" s="267" t="s">
        <v>198</v>
      </c>
      <c r="D53" s="266">
        <v>2707.0</v>
      </c>
      <c r="E53" s="255">
        <v>183.0</v>
      </c>
      <c r="F53" s="256">
        <f t="shared" si="1"/>
        <v>0.06760251201</v>
      </c>
      <c r="G53" s="189">
        <v>37.0</v>
      </c>
      <c r="H53" s="244">
        <f t="shared" si="3"/>
        <v>0.01366826745</v>
      </c>
      <c r="I53" s="189">
        <v>0.0</v>
      </c>
      <c r="J53" s="244">
        <f t="shared" si="4"/>
        <v>0</v>
      </c>
      <c r="K53" s="189">
        <v>0.0</v>
      </c>
      <c r="L53" s="244">
        <f t="shared" si="5"/>
        <v>0</v>
      </c>
      <c r="M53" s="189">
        <v>4866.0</v>
      </c>
      <c r="N53" s="244"/>
      <c r="O53" s="189">
        <v>150.0</v>
      </c>
      <c r="P53" s="247">
        <f t="shared" si="6"/>
        <v>0.05541189509</v>
      </c>
      <c r="Q53" s="189">
        <v>0.0</v>
      </c>
      <c r="R53" s="248">
        <v>0.0</v>
      </c>
      <c r="S53" s="249">
        <v>0.0</v>
      </c>
      <c r="T53" s="249">
        <v>4.0</v>
      </c>
      <c r="U53" s="249">
        <v>4.0</v>
      </c>
      <c r="V53" s="249">
        <v>2.0</v>
      </c>
      <c r="W53" s="249">
        <v>5.0</v>
      </c>
      <c r="X53" s="249">
        <v>11.0</v>
      </c>
      <c r="Y53" s="249">
        <v>3.0</v>
      </c>
      <c r="Z53" s="249">
        <v>0.0</v>
      </c>
      <c r="AA53" s="250">
        <f t="shared" si="2"/>
        <v>26</v>
      </c>
      <c r="AB53" s="251">
        <v>23.0</v>
      </c>
      <c r="AC53" s="251">
        <v>29.0</v>
      </c>
      <c r="AD53" s="252">
        <v>0.0</v>
      </c>
      <c r="AE53" s="268">
        <v>-21.0</v>
      </c>
    </row>
    <row r="54" ht="15.75" customHeight="1">
      <c r="A54" s="96" t="s">
        <v>9</v>
      </c>
      <c r="B54" s="253">
        <v>50.0</v>
      </c>
      <c r="C54" s="254" t="s">
        <v>199</v>
      </c>
      <c r="D54" s="253">
        <v>7394.0</v>
      </c>
      <c r="E54" s="255">
        <v>133.0</v>
      </c>
      <c r="F54" s="256">
        <f t="shared" si="1"/>
        <v>0.01798755748</v>
      </c>
      <c r="G54" s="257">
        <v>29.0</v>
      </c>
      <c r="H54" s="258">
        <f t="shared" si="3"/>
        <v>0.003922098999</v>
      </c>
      <c r="I54" s="257">
        <v>7.0</v>
      </c>
      <c r="J54" s="258">
        <f t="shared" si="4"/>
        <v>0.0009467135515</v>
      </c>
      <c r="K54" s="257">
        <v>3.0</v>
      </c>
      <c r="L54" s="258">
        <f t="shared" si="5"/>
        <v>0.0004057343792</v>
      </c>
      <c r="M54" s="257">
        <v>1950.0</v>
      </c>
      <c r="N54" s="258"/>
      <c r="O54" s="257">
        <v>158.0</v>
      </c>
      <c r="P54" s="259">
        <f t="shared" si="6"/>
        <v>0.02136867731</v>
      </c>
      <c r="Q54" s="257">
        <v>0.0</v>
      </c>
      <c r="R54" s="260">
        <v>3.0</v>
      </c>
      <c r="S54" s="261">
        <v>3.0</v>
      </c>
      <c r="T54" s="261">
        <v>0.0</v>
      </c>
      <c r="U54" s="261">
        <v>5.0</v>
      </c>
      <c r="V54" s="261">
        <v>2.0</v>
      </c>
      <c r="W54" s="261">
        <v>5.0</v>
      </c>
      <c r="X54" s="261">
        <v>5.0</v>
      </c>
      <c r="Y54" s="261">
        <v>2.0</v>
      </c>
      <c r="Z54" s="261">
        <v>0.0</v>
      </c>
      <c r="AA54" s="262">
        <f t="shared" si="2"/>
        <v>23</v>
      </c>
      <c r="AB54" s="263">
        <v>15.0</v>
      </c>
      <c r="AC54" s="263">
        <v>9.0</v>
      </c>
      <c r="AD54" s="264">
        <v>0.0</v>
      </c>
      <c r="AE54" s="265">
        <v>19.0</v>
      </c>
    </row>
    <row r="55" ht="15.75" customHeight="1">
      <c r="A55" s="96" t="s">
        <v>9</v>
      </c>
      <c r="B55" s="266">
        <v>51.0</v>
      </c>
      <c r="C55" s="267" t="s">
        <v>200</v>
      </c>
      <c r="D55" s="266">
        <v>5097.0</v>
      </c>
      <c r="E55" s="255">
        <v>1382.0</v>
      </c>
      <c r="F55" s="256">
        <f t="shared" si="1"/>
        <v>0.2711398862</v>
      </c>
      <c r="G55" s="189">
        <v>25.0</v>
      </c>
      <c r="H55" s="244">
        <f t="shared" si="3"/>
        <v>0.004904845988</v>
      </c>
      <c r="I55" s="189">
        <v>5.0</v>
      </c>
      <c r="J55" s="244">
        <f t="shared" si="4"/>
        <v>0.0009809691976</v>
      </c>
      <c r="K55" s="189">
        <v>0.0</v>
      </c>
      <c r="L55" s="244">
        <f t="shared" si="5"/>
        <v>0</v>
      </c>
      <c r="M55" s="189">
        <v>5204.0</v>
      </c>
      <c r="N55" s="244"/>
      <c r="O55" s="189">
        <v>180.0</v>
      </c>
      <c r="P55" s="247">
        <f t="shared" si="6"/>
        <v>0.03531489111</v>
      </c>
      <c r="Q55" s="189">
        <v>0.0</v>
      </c>
      <c r="R55" s="248">
        <v>2.0</v>
      </c>
      <c r="S55" s="249">
        <v>3.0</v>
      </c>
      <c r="T55" s="249">
        <v>3.0</v>
      </c>
      <c r="U55" s="249">
        <v>6.0</v>
      </c>
      <c r="V55" s="249">
        <v>1.0</v>
      </c>
      <c r="W55" s="249">
        <v>2.0</v>
      </c>
      <c r="X55" s="249">
        <v>1.0</v>
      </c>
      <c r="Y55" s="249">
        <v>4.0</v>
      </c>
      <c r="Z55" s="249">
        <v>0.0</v>
      </c>
      <c r="AA55" s="250">
        <f t="shared" si="2"/>
        <v>18</v>
      </c>
      <c r="AB55" s="251">
        <v>16.0</v>
      </c>
      <c r="AC55" s="251">
        <v>10.0</v>
      </c>
      <c r="AD55" s="252">
        <v>1.0</v>
      </c>
      <c r="AE55" s="268">
        <v>207.0</v>
      </c>
    </row>
    <row r="56" ht="15.75" customHeight="1">
      <c r="A56" s="96" t="s">
        <v>9</v>
      </c>
      <c r="B56" s="253">
        <v>52.0</v>
      </c>
      <c r="C56" s="254" t="s">
        <v>87</v>
      </c>
      <c r="D56" s="253">
        <v>129868.0</v>
      </c>
      <c r="E56" s="255">
        <v>26104.0</v>
      </c>
      <c r="F56" s="256">
        <f t="shared" si="1"/>
        <v>0.2010040965</v>
      </c>
      <c r="G56" s="257">
        <v>788.0</v>
      </c>
      <c r="H56" s="258">
        <f t="shared" si="3"/>
        <v>0.00606769951</v>
      </c>
      <c r="I56" s="257">
        <v>672.0</v>
      </c>
      <c r="J56" s="258">
        <f t="shared" si="4"/>
        <v>0.005174484862</v>
      </c>
      <c r="K56" s="257">
        <v>133.0</v>
      </c>
      <c r="L56" s="258">
        <f t="shared" si="5"/>
        <v>0.001024116796</v>
      </c>
      <c r="M56" s="257">
        <v>130018.0</v>
      </c>
      <c r="N56" s="258"/>
      <c r="O56" s="257">
        <v>5655.0</v>
      </c>
      <c r="P56" s="259">
        <f t="shared" si="6"/>
        <v>0.04354421413</v>
      </c>
      <c r="Q56" s="257">
        <v>3.0</v>
      </c>
      <c r="R56" s="260">
        <v>85.0</v>
      </c>
      <c r="S56" s="261">
        <v>45.0</v>
      </c>
      <c r="T56" s="261">
        <v>42.0</v>
      </c>
      <c r="U56" s="261">
        <v>74.0</v>
      </c>
      <c r="V56" s="261">
        <v>62.0</v>
      </c>
      <c r="W56" s="261">
        <v>81.0</v>
      </c>
      <c r="X56" s="261">
        <v>61.0</v>
      </c>
      <c r="Y56" s="261">
        <v>78.0</v>
      </c>
      <c r="Z56" s="261">
        <v>34.0</v>
      </c>
      <c r="AA56" s="262">
        <f t="shared" si="2"/>
        <v>450</v>
      </c>
      <c r="AB56" s="263">
        <v>422.0</v>
      </c>
      <c r="AC56" s="263">
        <v>378.0</v>
      </c>
      <c r="AD56" s="264">
        <v>39.0</v>
      </c>
      <c r="AE56" s="286">
        <v>2077.0</v>
      </c>
    </row>
    <row r="57" ht="15.75" customHeight="1">
      <c r="A57" s="96" t="s">
        <v>459</v>
      </c>
      <c r="B57" s="266">
        <v>53.0</v>
      </c>
      <c r="C57" s="267" t="s">
        <v>201</v>
      </c>
      <c r="D57" s="266">
        <v>20765.0</v>
      </c>
      <c r="E57" s="255">
        <v>1964.0</v>
      </c>
      <c r="F57" s="256">
        <f t="shared" si="1"/>
        <v>0.09458222971</v>
      </c>
      <c r="G57" s="189">
        <v>142.0</v>
      </c>
      <c r="H57" s="244">
        <f t="shared" si="3"/>
        <v>0.006838430051</v>
      </c>
      <c r="I57" s="189">
        <v>89.0</v>
      </c>
      <c r="J57" s="244">
        <f t="shared" si="4"/>
        <v>0.004286058271</v>
      </c>
      <c r="K57" s="189">
        <v>30.0</v>
      </c>
      <c r="L57" s="244">
        <f t="shared" si="5"/>
        <v>0.001444738743</v>
      </c>
      <c r="M57" s="189">
        <v>18827.0</v>
      </c>
      <c r="N57" s="244"/>
      <c r="O57" s="189">
        <v>1356.0</v>
      </c>
      <c r="P57" s="247">
        <f t="shared" si="6"/>
        <v>0.06530219119</v>
      </c>
      <c r="Q57" s="189">
        <v>0.0</v>
      </c>
      <c r="R57" s="248">
        <v>22.0</v>
      </c>
      <c r="S57" s="249">
        <v>4.0</v>
      </c>
      <c r="T57" s="249">
        <v>12.0</v>
      </c>
      <c r="U57" s="249">
        <v>22.0</v>
      </c>
      <c r="V57" s="249">
        <v>8.0</v>
      </c>
      <c r="W57" s="249">
        <v>19.0</v>
      </c>
      <c r="X57" s="249">
        <v>9.0</v>
      </c>
      <c r="Y57" s="249">
        <v>10.0</v>
      </c>
      <c r="Z57" s="249">
        <v>9.0</v>
      </c>
      <c r="AA57" s="250">
        <f t="shared" si="2"/>
        <v>96</v>
      </c>
      <c r="AB57" s="251">
        <v>80.0</v>
      </c>
      <c r="AC57" s="251">
        <v>113.0</v>
      </c>
      <c r="AD57" s="252">
        <v>4.0</v>
      </c>
      <c r="AE57" s="268">
        <v>329.0</v>
      </c>
    </row>
    <row r="58" ht="15.75" customHeight="1">
      <c r="A58" s="96" t="s">
        <v>459</v>
      </c>
      <c r="B58" s="253">
        <v>54.0</v>
      </c>
      <c r="C58" s="254" t="s">
        <v>202</v>
      </c>
      <c r="D58" s="253">
        <v>6252.0</v>
      </c>
      <c r="E58" s="255">
        <v>565.0</v>
      </c>
      <c r="F58" s="256">
        <f t="shared" si="1"/>
        <v>0.09037108125</v>
      </c>
      <c r="G58" s="257">
        <v>54.0</v>
      </c>
      <c r="H58" s="258">
        <f t="shared" si="3"/>
        <v>0.008637236084</v>
      </c>
      <c r="I58" s="257">
        <v>39.0</v>
      </c>
      <c r="J58" s="258">
        <f t="shared" si="4"/>
        <v>0.006238003839</v>
      </c>
      <c r="K58" s="257">
        <v>5.0</v>
      </c>
      <c r="L58" s="258">
        <f t="shared" si="5"/>
        <v>0.0007997440819</v>
      </c>
      <c r="M58" s="257">
        <v>6119.0</v>
      </c>
      <c r="N58" s="258"/>
      <c r="O58" s="257">
        <v>541.0</v>
      </c>
      <c r="P58" s="259">
        <f t="shared" si="6"/>
        <v>0.08653230966</v>
      </c>
      <c r="Q58" s="257">
        <v>0.0</v>
      </c>
      <c r="R58" s="260">
        <v>2.0</v>
      </c>
      <c r="S58" s="261">
        <v>7.0</v>
      </c>
      <c r="T58" s="261">
        <v>2.0</v>
      </c>
      <c r="U58" s="261">
        <v>9.0</v>
      </c>
      <c r="V58" s="261">
        <v>2.0</v>
      </c>
      <c r="W58" s="261">
        <v>6.0</v>
      </c>
      <c r="X58" s="261">
        <v>8.0</v>
      </c>
      <c r="Y58" s="261">
        <v>6.0</v>
      </c>
      <c r="Z58" s="261">
        <v>9.0</v>
      </c>
      <c r="AA58" s="262">
        <f t="shared" si="2"/>
        <v>36</v>
      </c>
      <c r="AB58" s="263">
        <v>36.0</v>
      </c>
      <c r="AC58" s="263">
        <v>35.0</v>
      </c>
      <c r="AD58" s="264">
        <v>1.0</v>
      </c>
      <c r="AE58" s="265">
        <v>110.0</v>
      </c>
    </row>
    <row r="59" ht="15.75" customHeight="1">
      <c r="A59" s="96" t="s">
        <v>459</v>
      </c>
      <c r="B59" s="266">
        <v>55.0</v>
      </c>
      <c r="C59" s="267" t="s">
        <v>203</v>
      </c>
      <c r="D59" s="266">
        <v>10188.0</v>
      </c>
      <c r="E59" s="255">
        <v>596.0</v>
      </c>
      <c r="F59" s="256">
        <f t="shared" si="1"/>
        <v>0.05850019631</v>
      </c>
      <c r="G59" s="189">
        <v>66.0</v>
      </c>
      <c r="H59" s="244">
        <f t="shared" si="3"/>
        <v>0.006478209658</v>
      </c>
      <c r="I59" s="189">
        <v>58.0</v>
      </c>
      <c r="J59" s="244">
        <f t="shared" si="4"/>
        <v>0.005692972124</v>
      </c>
      <c r="K59" s="189">
        <v>7.0</v>
      </c>
      <c r="L59" s="244">
        <f t="shared" si="5"/>
        <v>0.0006870828426</v>
      </c>
      <c r="M59" s="189">
        <v>9404.0</v>
      </c>
      <c r="N59" s="244"/>
      <c r="O59" s="189">
        <v>690.0</v>
      </c>
      <c r="P59" s="247">
        <f t="shared" si="6"/>
        <v>0.06772673734</v>
      </c>
      <c r="Q59" s="189">
        <v>1.0</v>
      </c>
      <c r="R59" s="248">
        <v>7.0</v>
      </c>
      <c r="S59" s="249">
        <v>2.0</v>
      </c>
      <c r="T59" s="249">
        <v>4.0</v>
      </c>
      <c r="U59" s="249">
        <v>1.0</v>
      </c>
      <c r="V59" s="249">
        <v>10.0</v>
      </c>
      <c r="W59" s="249">
        <v>10.0</v>
      </c>
      <c r="X59" s="249">
        <v>6.0</v>
      </c>
      <c r="Y59" s="249">
        <v>4.0</v>
      </c>
      <c r="Z59" s="249">
        <v>0.0</v>
      </c>
      <c r="AA59" s="250">
        <f t="shared" si="2"/>
        <v>40</v>
      </c>
      <c r="AB59" s="251">
        <v>30.0</v>
      </c>
      <c r="AC59" s="251">
        <v>38.0</v>
      </c>
      <c r="AD59" s="252">
        <v>3.0</v>
      </c>
      <c r="AE59" s="268">
        <v>146.0</v>
      </c>
    </row>
    <row r="60" ht="15.75" customHeight="1">
      <c r="A60" s="96" t="s">
        <v>459</v>
      </c>
      <c r="B60" s="253">
        <v>56.0</v>
      </c>
      <c r="C60" s="254" t="s">
        <v>204</v>
      </c>
      <c r="D60" s="253">
        <v>14967.0</v>
      </c>
      <c r="E60" s="255">
        <v>1149.0</v>
      </c>
      <c r="F60" s="256">
        <f t="shared" si="1"/>
        <v>0.07676889156</v>
      </c>
      <c r="G60" s="257">
        <v>102.0</v>
      </c>
      <c r="H60" s="258">
        <f t="shared" si="3"/>
        <v>0.006814992985</v>
      </c>
      <c r="I60" s="257">
        <v>85.0</v>
      </c>
      <c r="J60" s="258">
        <f t="shared" si="4"/>
        <v>0.00567916082</v>
      </c>
      <c r="K60" s="257">
        <v>5.0</v>
      </c>
      <c r="L60" s="258">
        <f t="shared" si="5"/>
        <v>0.0003340682836</v>
      </c>
      <c r="M60" s="257">
        <v>20760.0</v>
      </c>
      <c r="N60" s="258"/>
      <c r="O60" s="257">
        <v>739.0</v>
      </c>
      <c r="P60" s="259">
        <f t="shared" si="6"/>
        <v>0.04937529231</v>
      </c>
      <c r="Q60" s="257">
        <v>0.0</v>
      </c>
      <c r="R60" s="260">
        <v>4.0</v>
      </c>
      <c r="S60" s="261">
        <v>10.0</v>
      </c>
      <c r="T60" s="261">
        <v>6.0</v>
      </c>
      <c r="U60" s="261">
        <v>1.0</v>
      </c>
      <c r="V60" s="261">
        <v>14.0</v>
      </c>
      <c r="W60" s="261">
        <v>10.0</v>
      </c>
      <c r="X60" s="261">
        <v>24.0</v>
      </c>
      <c r="Y60" s="261">
        <v>0.0</v>
      </c>
      <c r="Z60" s="261">
        <v>1.0</v>
      </c>
      <c r="AA60" s="262">
        <f t="shared" si="2"/>
        <v>69</v>
      </c>
      <c r="AB60" s="263">
        <v>65.0</v>
      </c>
      <c r="AC60" s="263">
        <v>49.0</v>
      </c>
      <c r="AD60" s="264">
        <v>5.0</v>
      </c>
      <c r="AE60" s="265">
        <v>62.0</v>
      </c>
    </row>
    <row r="61" ht="15.75" customHeight="1">
      <c r="A61" s="96" t="s">
        <v>459</v>
      </c>
      <c r="B61" s="266">
        <v>57.0</v>
      </c>
      <c r="C61" s="267" t="s">
        <v>205</v>
      </c>
      <c r="D61" s="266">
        <v>3134.0</v>
      </c>
      <c r="E61" s="255">
        <v>735.0</v>
      </c>
      <c r="F61" s="256">
        <f t="shared" si="1"/>
        <v>0.2345245692</v>
      </c>
      <c r="G61" s="189">
        <v>83.0</v>
      </c>
      <c r="H61" s="244">
        <f t="shared" si="3"/>
        <v>0.02648372687</v>
      </c>
      <c r="I61" s="189">
        <v>6.0</v>
      </c>
      <c r="J61" s="244">
        <f t="shared" si="4"/>
        <v>0.00191448628</v>
      </c>
      <c r="K61" s="189">
        <v>1.0</v>
      </c>
      <c r="L61" s="244">
        <f t="shared" si="5"/>
        <v>0.0003190810466</v>
      </c>
      <c r="M61" s="189">
        <v>3582.0</v>
      </c>
      <c r="N61" s="244"/>
      <c r="O61" s="189">
        <v>217.0</v>
      </c>
      <c r="P61" s="247">
        <f t="shared" si="6"/>
        <v>0.06924058711</v>
      </c>
      <c r="Q61" s="189">
        <v>0.0</v>
      </c>
      <c r="R61" s="248">
        <v>51.0</v>
      </c>
      <c r="S61" s="249">
        <v>1.0</v>
      </c>
      <c r="T61" s="249">
        <v>2.0</v>
      </c>
      <c r="U61" s="249">
        <v>4.0</v>
      </c>
      <c r="V61" s="249">
        <v>7.0</v>
      </c>
      <c r="W61" s="249">
        <v>3.0</v>
      </c>
      <c r="X61" s="249">
        <v>1.0</v>
      </c>
      <c r="Y61" s="249">
        <v>5.0</v>
      </c>
      <c r="Z61" s="249">
        <v>6.0</v>
      </c>
      <c r="AA61" s="250">
        <f t="shared" si="2"/>
        <v>69</v>
      </c>
      <c r="AB61" s="251">
        <v>76.0</v>
      </c>
      <c r="AC61" s="251">
        <v>33.0</v>
      </c>
      <c r="AD61" s="252">
        <v>1.0</v>
      </c>
      <c r="AE61" s="268">
        <v>56.0</v>
      </c>
    </row>
    <row r="62" ht="15.75" customHeight="1">
      <c r="A62" s="96" t="s">
        <v>459</v>
      </c>
      <c r="B62" s="253">
        <v>58.0</v>
      </c>
      <c r="C62" s="254" t="s">
        <v>206</v>
      </c>
      <c r="D62" s="253">
        <v>12206.0</v>
      </c>
      <c r="E62" s="255">
        <v>1638.0</v>
      </c>
      <c r="F62" s="256">
        <f t="shared" si="1"/>
        <v>0.1341962969</v>
      </c>
      <c r="G62" s="257">
        <v>87.0</v>
      </c>
      <c r="H62" s="258">
        <f t="shared" si="3"/>
        <v>0.007127642143</v>
      </c>
      <c r="I62" s="257">
        <v>54.0</v>
      </c>
      <c r="J62" s="258">
        <f t="shared" si="4"/>
        <v>0.004424053744</v>
      </c>
      <c r="K62" s="257">
        <v>4.0</v>
      </c>
      <c r="L62" s="258">
        <f t="shared" si="5"/>
        <v>0.0003277076847</v>
      </c>
      <c r="M62" s="257">
        <v>11807.0</v>
      </c>
      <c r="N62" s="258"/>
      <c r="O62" s="257">
        <v>907.0</v>
      </c>
      <c r="P62" s="259">
        <f t="shared" si="6"/>
        <v>0.07430771752</v>
      </c>
      <c r="Q62" s="257">
        <v>0.0</v>
      </c>
      <c r="R62" s="260">
        <v>3.0</v>
      </c>
      <c r="S62" s="261">
        <v>3.0</v>
      </c>
      <c r="T62" s="261">
        <v>17.0</v>
      </c>
      <c r="U62" s="261">
        <v>12.0</v>
      </c>
      <c r="V62" s="261">
        <v>7.0</v>
      </c>
      <c r="W62" s="261">
        <v>13.0</v>
      </c>
      <c r="X62" s="261">
        <v>19.0</v>
      </c>
      <c r="Y62" s="261">
        <v>9.0</v>
      </c>
      <c r="Z62" s="261">
        <v>6.0</v>
      </c>
      <c r="AA62" s="262">
        <f t="shared" si="2"/>
        <v>74</v>
      </c>
      <c r="AB62" s="263">
        <v>40.0</v>
      </c>
      <c r="AC62" s="263">
        <v>30.0</v>
      </c>
      <c r="AD62" s="264">
        <v>1.0</v>
      </c>
      <c r="AE62" s="265">
        <v>66.0</v>
      </c>
    </row>
    <row r="63" ht="15.75" customHeight="1">
      <c r="A63" s="96" t="s">
        <v>9</v>
      </c>
      <c r="B63" s="266">
        <v>59.0</v>
      </c>
      <c r="C63" s="267" t="s">
        <v>207</v>
      </c>
      <c r="D63" s="266">
        <v>5424.0</v>
      </c>
      <c r="E63" s="255">
        <v>532.0</v>
      </c>
      <c r="F63" s="256">
        <f t="shared" si="1"/>
        <v>0.09808259587</v>
      </c>
      <c r="G63" s="189">
        <v>66.0</v>
      </c>
      <c r="H63" s="244">
        <f t="shared" si="3"/>
        <v>0.01216814159</v>
      </c>
      <c r="I63" s="189">
        <v>12.0</v>
      </c>
      <c r="J63" s="244">
        <f t="shared" si="4"/>
        <v>0.002212389381</v>
      </c>
      <c r="K63" s="189">
        <v>0.0</v>
      </c>
      <c r="L63" s="244">
        <f t="shared" si="5"/>
        <v>0</v>
      </c>
      <c r="M63" s="189">
        <v>5610.0</v>
      </c>
      <c r="N63" s="244"/>
      <c r="O63" s="189">
        <v>352.0</v>
      </c>
      <c r="P63" s="247">
        <f t="shared" si="6"/>
        <v>0.06489675516</v>
      </c>
      <c r="Q63" s="189">
        <v>0.0</v>
      </c>
      <c r="R63" s="248">
        <v>0.0</v>
      </c>
      <c r="S63" s="249">
        <v>8.0</v>
      </c>
      <c r="T63" s="249">
        <v>13.0</v>
      </c>
      <c r="U63" s="249">
        <v>11.0</v>
      </c>
      <c r="V63" s="249">
        <v>10.0</v>
      </c>
      <c r="W63" s="249">
        <v>12.0</v>
      </c>
      <c r="X63" s="249">
        <v>7.0</v>
      </c>
      <c r="Y63" s="249">
        <v>4.0</v>
      </c>
      <c r="Z63" s="249">
        <v>6.0</v>
      </c>
      <c r="AA63" s="250">
        <f t="shared" si="2"/>
        <v>61</v>
      </c>
      <c r="AB63" s="251">
        <v>37.0</v>
      </c>
      <c r="AC63" s="251">
        <v>33.0</v>
      </c>
      <c r="AD63" s="252">
        <v>1.0</v>
      </c>
      <c r="AE63" s="268">
        <v>105.0</v>
      </c>
    </row>
    <row r="64" ht="15.75" customHeight="1">
      <c r="A64" s="96" t="s">
        <v>9</v>
      </c>
      <c r="B64" s="253">
        <v>60.0</v>
      </c>
      <c r="C64" s="254" t="s">
        <v>210</v>
      </c>
      <c r="D64" s="253">
        <v>2331.0</v>
      </c>
      <c r="E64" s="255">
        <v>748.0</v>
      </c>
      <c r="F64" s="256">
        <f t="shared" si="1"/>
        <v>0.3208923209</v>
      </c>
      <c r="G64" s="257">
        <v>8.0</v>
      </c>
      <c r="H64" s="258">
        <f t="shared" si="3"/>
        <v>0.003432003432</v>
      </c>
      <c r="I64" s="257">
        <v>6.0</v>
      </c>
      <c r="J64" s="258">
        <f t="shared" si="4"/>
        <v>0.002574002574</v>
      </c>
      <c r="K64" s="257">
        <v>3.0</v>
      </c>
      <c r="L64" s="258">
        <f t="shared" si="5"/>
        <v>0.001287001287</v>
      </c>
      <c r="M64" s="257">
        <v>2314.0</v>
      </c>
      <c r="N64" s="258"/>
      <c r="O64" s="257">
        <v>62.0</v>
      </c>
      <c r="P64" s="259">
        <f t="shared" si="6"/>
        <v>0.0265980266</v>
      </c>
      <c r="Q64" s="257">
        <v>0.0</v>
      </c>
      <c r="R64" s="260">
        <v>0.0</v>
      </c>
      <c r="S64" s="261">
        <v>1.0</v>
      </c>
      <c r="T64" s="261">
        <v>1.0</v>
      </c>
      <c r="U64" s="261">
        <v>1.0</v>
      </c>
      <c r="V64" s="261">
        <v>0.0</v>
      </c>
      <c r="W64" s="261">
        <v>2.0</v>
      </c>
      <c r="X64" s="261">
        <v>1.0</v>
      </c>
      <c r="Y64" s="261">
        <v>2.0</v>
      </c>
      <c r="Z64" s="261">
        <v>0.0</v>
      </c>
      <c r="AA64" s="262">
        <f t="shared" si="2"/>
        <v>6</v>
      </c>
      <c r="AB64" s="263">
        <v>2.0</v>
      </c>
      <c r="AC64" s="263">
        <v>2.0</v>
      </c>
      <c r="AD64" s="264">
        <v>0.0</v>
      </c>
      <c r="AE64" s="265">
        <v>110.0</v>
      </c>
    </row>
    <row r="65" ht="15.75" customHeight="1">
      <c r="A65" s="96" t="s">
        <v>466</v>
      </c>
      <c r="B65" s="266">
        <v>61.0</v>
      </c>
      <c r="C65" s="267" t="s">
        <v>90</v>
      </c>
      <c r="D65" s="266">
        <v>19016.0</v>
      </c>
      <c r="E65" s="255">
        <v>2826.0</v>
      </c>
      <c r="F65" s="256">
        <f t="shared" si="1"/>
        <v>0.1486116954</v>
      </c>
      <c r="G65" s="189">
        <v>313.0</v>
      </c>
      <c r="H65" s="244">
        <f t="shared" si="3"/>
        <v>0.01645982331</v>
      </c>
      <c r="I65" s="189">
        <v>69.0</v>
      </c>
      <c r="J65" s="244">
        <f t="shared" si="4"/>
        <v>0.003628523349</v>
      </c>
      <c r="K65" s="189">
        <v>4.0</v>
      </c>
      <c r="L65" s="244">
        <f t="shared" si="5"/>
        <v>0.0002103491796</v>
      </c>
      <c r="M65" s="189">
        <v>25241.0</v>
      </c>
      <c r="N65" s="244"/>
      <c r="O65" s="189">
        <v>2405.0</v>
      </c>
      <c r="P65" s="247">
        <f t="shared" si="6"/>
        <v>0.1264724443</v>
      </c>
      <c r="Q65" s="189">
        <v>0.0</v>
      </c>
      <c r="R65" s="248">
        <v>45.0</v>
      </c>
      <c r="S65" s="249">
        <v>21.0</v>
      </c>
      <c r="T65" s="249">
        <v>21.0</v>
      </c>
      <c r="U65" s="249">
        <v>33.0</v>
      </c>
      <c r="V65" s="249">
        <v>37.0</v>
      </c>
      <c r="W65" s="249">
        <v>50.0</v>
      </c>
      <c r="X65" s="249">
        <v>41.0</v>
      </c>
      <c r="Y65" s="249">
        <v>50.0</v>
      </c>
      <c r="Z65" s="249">
        <v>45.0</v>
      </c>
      <c r="AA65" s="250">
        <f t="shared" si="2"/>
        <v>248</v>
      </c>
      <c r="AB65" s="251">
        <v>307.0</v>
      </c>
      <c r="AC65" s="251">
        <v>280.0</v>
      </c>
      <c r="AD65" s="252">
        <v>18.0</v>
      </c>
      <c r="AE65" s="268">
        <v>238.0</v>
      </c>
    </row>
    <row r="66" ht="15.75" customHeight="1">
      <c r="A66" s="96" t="s">
        <v>9</v>
      </c>
      <c r="B66" s="253">
        <v>62.0</v>
      </c>
      <c r="C66" s="254" t="s">
        <v>211</v>
      </c>
      <c r="D66" s="253">
        <v>25077.0</v>
      </c>
      <c r="E66" s="255">
        <v>5936.0</v>
      </c>
      <c r="F66" s="256">
        <f t="shared" si="1"/>
        <v>0.2367109303</v>
      </c>
      <c r="G66" s="257">
        <v>191.0</v>
      </c>
      <c r="H66" s="258">
        <f t="shared" si="3"/>
        <v>0.007616541054</v>
      </c>
      <c r="I66" s="257">
        <v>26.0</v>
      </c>
      <c r="J66" s="258">
        <f t="shared" si="4"/>
        <v>0.001036806636</v>
      </c>
      <c r="K66" s="257">
        <v>3.0</v>
      </c>
      <c r="L66" s="258">
        <f t="shared" si="5"/>
        <v>0.0001196315349</v>
      </c>
      <c r="M66" s="257">
        <v>47350.0</v>
      </c>
      <c r="N66" s="258"/>
      <c r="O66" s="257">
        <v>1155.0</v>
      </c>
      <c r="P66" s="259">
        <f t="shared" si="6"/>
        <v>0.04605814093</v>
      </c>
      <c r="Q66" s="257">
        <v>0.0</v>
      </c>
      <c r="R66" s="260">
        <v>22.0</v>
      </c>
      <c r="S66" s="261">
        <v>16.0</v>
      </c>
      <c r="T66" s="261">
        <v>15.0</v>
      </c>
      <c r="U66" s="261">
        <v>28.0</v>
      </c>
      <c r="V66" s="261">
        <v>18.0</v>
      </c>
      <c r="W66" s="261">
        <v>33.0</v>
      </c>
      <c r="X66" s="261">
        <v>16.0</v>
      </c>
      <c r="Y66" s="261">
        <v>17.0</v>
      </c>
      <c r="Z66" s="261">
        <v>8.0</v>
      </c>
      <c r="AA66" s="262">
        <f t="shared" si="2"/>
        <v>148</v>
      </c>
      <c r="AB66" s="263">
        <v>145.0</v>
      </c>
      <c r="AC66" s="263">
        <v>118.0</v>
      </c>
      <c r="AD66" s="264">
        <v>-1.0</v>
      </c>
      <c r="AE66" s="265">
        <v>662.0</v>
      </c>
    </row>
    <row r="67" ht="15.75" customHeight="1">
      <c r="A67" s="96" t="s">
        <v>9</v>
      </c>
      <c r="B67" s="266">
        <v>63.0</v>
      </c>
      <c r="C67" s="267" t="s">
        <v>212</v>
      </c>
      <c r="D67" s="266">
        <v>55274.0</v>
      </c>
      <c r="E67" s="255">
        <v>14395.0</v>
      </c>
      <c r="F67" s="256">
        <f t="shared" si="1"/>
        <v>0.2604298585</v>
      </c>
      <c r="G67" s="189">
        <v>182.0</v>
      </c>
      <c r="H67" s="244">
        <f t="shared" si="3"/>
        <v>0.003292687339</v>
      </c>
      <c r="I67" s="189">
        <v>79.0</v>
      </c>
      <c r="J67" s="244">
        <f t="shared" si="4"/>
        <v>0.001429243406</v>
      </c>
      <c r="K67" s="189">
        <v>17.0</v>
      </c>
      <c r="L67" s="244">
        <f t="shared" si="5"/>
        <v>0.0003075587075</v>
      </c>
      <c r="M67" s="189">
        <v>55434.0</v>
      </c>
      <c r="N67" s="244"/>
      <c r="O67" s="189">
        <v>1348.0</v>
      </c>
      <c r="P67" s="247">
        <f t="shared" si="6"/>
        <v>0.02438759634</v>
      </c>
      <c r="Q67" s="189">
        <v>0.0</v>
      </c>
      <c r="R67" s="248">
        <v>9.0</v>
      </c>
      <c r="S67" s="249">
        <v>18.0</v>
      </c>
      <c r="T67" s="249">
        <v>10.0</v>
      </c>
      <c r="U67" s="249">
        <v>20.0</v>
      </c>
      <c r="V67" s="249">
        <v>15.0</v>
      </c>
      <c r="W67" s="249">
        <v>21.0</v>
      </c>
      <c r="X67" s="249">
        <v>28.0</v>
      </c>
      <c r="Y67" s="249">
        <v>18.0</v>
      </c>
      <c r="Z67" s="249">
        <v>7.0</v>
      </c>
      <c r="AA67" s="250">
        <f t="shared" si="2"/>
        <v>121</v>
      </c>
      <c r="AB67" s="251">
        <v>105.0</v>
      </c>
      <c r="AC67" s="251">
        <v>110.0</v>
      </c>
      <c r="AD67" s="252">
        <v>4.0</v>
      </c>
      <c r="AE67" s="297">
        <v>1340.0</v>
      </c>
    </row>
    <row r="68" ht="15.75" customHeight="1">
      <c r="A68" s="96" t="s">
        <v>9</v>
      </c>
      <c r="B68" s="253">
        <v>64.0</v>
      </c>
      <c r="C68" s="254" t="s">
        <v>213</v>
      </c>
      <c r="D68" s="253">
        <v>24904.0</v>
      </c>
      <c r="E68" s="255">
        <v>5540.0</v>
      </c>
      <c r="F68" s="256">
        <f t="shared" si="1"/>
        <v>0.2224542242</v>
      </c>
      <c r="G68" s="257">
        <v>103.0</v>
      </c>
      <c r="H68" s="258">
        <f t="shared" si="3"/>
        <v>0.004135881786</v>
      </c>
      <c r="I68" s="257">
        <v>83.0</v>
      </c>
      <c r="J68" s="258">
        <f t="shared" si="4"/>
        <v>0.003332797944</v>
      </c>
      <c r="K68" s="257">
        <v>12.0</v>
      </c>
      <c r="L68" s="258">
        <f t="shared" si="5"/>
        <v>0.0004818503052</v>
      </c>
      <c r="M68" s="257">
        <v>34734.0</v>
      </c>
      <c r="N68" s="258"/>
      <c r="O68" s="257">
        <v>1073.0</v>
      </c>
      <c r="P68" s="259">
        <f t="shared" si="6"/>
        <v>0.04308544812</v>
      </c>
      <c r="Q68" s="257">
        <v>1.0</v>
      </c>
      <c r="R68" s="260">
        <v>11.0</v>
      </c>
      <c r="S68" s="261">
        <v>4.0</v>
      </c>
      <c r="T68" s="261">
        <v>9.0</v>
      </c>
      <c r="U68" s="261">
        <v>7.0</v>
      </c>
      <c r="V68" s="261">
        <v>10.0</v>
      </c>
      <c r="W68" s="261">
        <v>20.0</v>
      </c>
      <c r="X68" s="261">
        <v>9.0</v>
      </c>
      <c r="Y68" s="261">
        <v>14.0</v>
      </c>
      <c r="Z68" s="261">
        <v>13.0</v>
      </c>
      <c r="AA68" s="262">
        <f t="shared" si="2"/>
        <v>70</v>
      </c>
      <c r="AB68" s="263">
        <v>74.0</v>
      </c>
      <c r="AC68" s="263">
        <v>87.0</v>
      </c>
      <c r="AD68" s="264">
        <v>2.0</v>
      </c>
      <c r="AE68" s="265">
        <v>969.0</v>
      </c>
    </row>
    <row r="69" ht="15.75" customHeight="1">
      <c r="A69" s="96" t="s">
        <v>9</v>
      </c>
      <c r="B69" s="266">
        <v>65.0</v>
      </c>
      <c r="C69" s="267" t="s">
        <v>219</v>
      </c>
      <c r="D69" s="266">
        <v>22517.0</v>
      </c>
      <c r="E69" s="255">
        <v>4763.0</v>
      </c>
      <c r="F69" s="256">
        <f t="shared" si="1"/>
        <v>0.2115290669</v>
      </c>
      <c r="G69" s="189">
        <v>154.0</v>
      </c>
      <c r="H69" s="244">
        <f t="shared" si="3"/>
        <v>0.006839276991</v>
      </c>
      <c r="I69" s="189">
        <v>58.0</v>
      </c>
      <c r="J69" s="244">
        <f t="shared" si="4"/>
        <v>0.002575831594</v>
      </c>
      <c r="K69" s="189">
        <v>4.0</v>
      </c>
      <c r="L69" s="244">
        <f t="shared" si="5"/>
        <v>0.0001776435582</v>
      </c>
      <c r="M69" s="189">
        <v>24113.0</v>
      </c>
      <c r="N69" s="244"/>
      <c r="O69" s="189">
        <v>1078.0</v>
      </c>
      <c r="P69" s="247">
        <f t="shared" si="6"/>
        <v>0.04787493894</v>
      </c>
      <c r="Q69" s="189">
        <v>0.0</v>
      </c>
      <c r="R69" s="248">
        <v>12.0</v>
      </c>
      <c r="S69" s="249">
        <v>15.0</v>
      </c>
      <c r="T69" s="249">
        <v>21.0</v>
      </c>
      <c r="U69" s="249">
        <v>15.0</v>
      </c>
      <c r="V69" s="249">
        <v>21.0</v>
      </c>
      <c r="W69" s="249">
        <v>15.0</v>
      </c>
      <c r="X69" s="249">
        <v>18.0</v>
      </c>
      <c r="Y69" s="249">
        <v>8.0</v>
      </c>
      <c r="Z69" s="249">
        <v>12.0</v>
      </c>
      <c r="AA69" s="250">
        <f t="shared" si="2"/>
        <v>117</v>
      </c>
      <c r="AB69" s="251">
        <v>92.0</v>
      </c>
      <c r="AC69" s="251">
        <v>68.0</v>
      </c>
      <c r="AD69" s="252">
        <v>19.0</v>
      </c>
      <c r="AE69" s="268">
        <v>918.0</v>
      </c>
    </row>
    <row r="70" ht="15.75" customHeight="1">
      <c r="A70" s="96" t="s">
        <v>9</v>
      </c>
      <c r="B70" s="253">
        <v>66.0</v>
      </c>
      <c r="C70" s="254" t="s">
        <v>220</v>
      </c>
      <c r="D70" s="253">
        <v>2640.0</v>
      </c>
      <c r="E70" s="255">
        <v>896.0</v>
      </c>
      <c r="F70" s="256">
        <f t="shared" si="1"/>
        <v>0.3393939394</v>
      </c>
      <c r="G70" s="257">
        <v>20.0</v>
      </c>
      <c r="H70" s="258">
        <f t="shared" si="3"/>
        <v>0.007575757576</v>
      </c>
      <c r="I70" s="257">
        <v>3.0</v>
      </c>
      <c r="J70" s="258">
        <f t="shared" si="4"/>
        <v>0.001136363636</v>
      </c>
      <c r="K70" s="257">
        <v>0.0</v>
      </c>
      <c r="L70" s="258">
        <f t="shared" si="5"/>
        <v>0</v>
      </c>
      <c r="M70" s="257">
        <v>2816.0</v>
      </c>
      <c r="N70" s="258"/>
      <c r="O70" s="257">
        <v>93.0</v>
      </c>
      <c r="P70" s="259">
        <f t="shared" si="6"/>
        <v>0.03522727273</v>
      </c>
      <c r="Q70" s="257">
        <v>0.0</v>
      </c>
      <c r="R70" s="260">
        <v>2.0</v>
      </c>
      <c r="S70" s="261">
        <v>0.0</v>
      </c>
      <c r="T70" s="261">
        <v>0.0</v>
      </c>
      <c r="U70" s="261">
        <v>1.0</v>
      </c>
      <c r="V70" s="261">
        <v>3.0</v>
      </c>
      <c r="W70" s="261">
        <v>3.0</v>
      </c>
      <c r="X70" s="261">
        <v>3.0</v>
      </c>
      <c r="Y70" s="261">
        <v>4.0</v>
      </c>
      <c r="Z70" s="261">
        <v>3.0</v>
      </c>
      <c r="AA70" s="262">
        <f t="shared" si="2"/>
        <v>12</v>
      </c>
      <c r="AB70" s="263">
        <v>8.0</v>
      </c>
      <c r="AC70" s="263">
        <v>11.0</v>
      </c>
      <c r="AD70" s="264">
        <v>0.0</v>
      </c>
      <c r="AE70" s="265">
        <v>104.0</v>
      </c>
    </row>
    <row r="71" ht="15.75" customHeight="1">
      <c r="A71" s="96" t="s">
        <v>9</v>
      </c>
      <c r="B71" s="266">
        <v>67.0</v>
      </c>
      <c r="C71" s="267" t="s">
        <v>222</v>
      </c>
      <c r="D71" s="266">
        <v>3266.0</v>
      </c>
      <c r="E71" s="255">
        <v>109.0</v>
      </c>
      <c r="F71" s="256">
        <f t="shared" si="1"/>
        <v>0.03337415799</v>
      </c>
      <c r="G71" s="189">
        <v>29.0</v>
      </c>
      <c r="H71" s="244">
        <f t="shared" si="3"/>
        <v>0.008879363135</v>
      </c>
      <c r="I71" s="189">
        <v>0.0</v>
      </c>
      <c r="J71" s="244">
        <f t="shared" si="4"/>
        <v>0</v>
      </c>
      <c r="K71" s="189">
        <v>0.0</v>
      </c>
      <c r="L71" s="244">
        <f t="shared" si="5"/>
        <v>0</v>
      </c>
      <c r="M71" s="189">
        <v>1699.0</v>
      </c>
      <c r="N71" s="244"/>
      <c r="O71" s="189">
        <v>193.0</v>
      </c>
      <c r="P71" s="247">
        <f t="shared" si="6"/>
        <v>0.05909369259</v>
      </c>
      <c r="Q71" s="189">
        <v>0.0</v>
      </c>
      <c r="R71" s="248">
        <v>5.0</v>
      </c>
      <c r="S71" s="249">
        <v>3.0</v>
      </c>
      <c r="T71" s="249">
        <v>2.0</v>
      </c>
      <c r="U71" s="249">
        <v>5.0</v>
      </c>
      <c r="V71" s="249">
        <v>3.0</v>
      </c>
      <c r="W71" s="249">
        <v>2.0</v>
      </c>
      <c r="X71" s="249">
        <v>3.0</v>
      </c>
      <c r="Y71" s="249">
        <v>1.0</v>
      </c>
      <c r="Z71" s="249">
        <v>2.0</v>
      </c>
      <c r="AA71" s="250">
        <f t="shared" si="2"/>
        <v>23</v>
      </c>
      <c r="AB71" s="251">
        <v>19.0</v>
      </c>
      <c r="AC71" s="251">
        <v>14.0</v>
      </c>
      <c r="AD71" s="252">
        <v>0.0</v>
      </c>
      <c r="AE71" s="268">
        <v>8.0</v>
      </c>
    </row>
    <row r="72" ht="15.75" customHeight="1">
      <c r="A72" s="96" t="s">
        <v>9</v>
      </c>
      <c r="B72" s="253">
        <v>68.0</v>
      </c>
      <c r="C72" s="254" t="s">
        <v>224</v>
      </c>
      <c r="D72" s="253">
        <v>19935.0</v>
      </c>
      <c r="E72" s="255">
        <v>5360.0</v>
      </c>
      <c r="F72" s="256">
        <f t="shared" si="1"/>
        <v>0.26887384</v>
      </c>
      <c r="G72" s="257">
        <v>171.0</v>
      </c>
      <c r="H72" s="258">
        <f t="shared" si="3"/>
        <v>0.008577878104</v>
      </c>
      <c r="I72" s="257">
        <v>45.0</v>
      </c>
      <c r="J72" s="258">
        <f t="shared" si="4"/>
        <v>0.002257336343</v>
      </c>
      <c r="K72" s="257">
        <v>3.0</v>
      </c>
      <c r="L72" s="258">
        <f t="shared" si="5"/>
        <v>0.0001504890895</v>
      </c>
      <c r="M72" s="257">
        <v>24065.0</v>
      </c>
      <c r="N72" s="258"/>
      <c r="O72" s="257">
        <v>805.0</v>
      </c>
      <c r="P72" s="259">
        <f t="shared" si="6"/>
        <v>0.04038123903</v>
      </c>
      <c r="Q72" s="257">
        <v>0.0</v>
      </c>
      <c r="R72" s="260">
        <v>29.0</v>
      </c>
      <c r="S72" s="261">
        <v>19.0</v>
      </c>
      <c r="T72" s="261">
        <v>18.0</v>
      </c>
      <c r="U72" s="261">
        <v>18.0</v>
      </c>
      <c r="V72" s="261">
        <v>11.0</v>
      </c>
      <c r="W72" s="261">
        <v>14.0</v>
      </c>
      <c r="X72" s="261">
        <v>9.0</v>
      </c>
      <c r="Y72" s="261">
        <v>13.0</v>
      </c>
      <c r="Z72" s="261">
        <v>4.0</v>
      </c>
      <c r="AA72" s="262">
        <f t="shared" si="2"/>
        <v>118</v>
      </c>
      <c r="AB72" s="263">
        <v>150.0</v>
      </c>
      <c r="AC72" s="263">
        <v>114.0</v>
      </c>
      <c r="AD72" s="264">
        <v>2.0</v>
      </c>
      <c r="AE72" s="265">
        <v>415.0</v>
      </c>
    </row>
    <row r="73" ht="15.75" customHeight="1">
      <c r="A73" s="96" t="s">
        <v>459</v>
      </c>
      <c r="B73" s="266">
        <v>69.0</v>
      </c>
      <c r="C73" s="267" t="s">
        <v>225</v>
      </c>
      <c r="D73" s="266">
        <v>17216.0</v>
      </c>
      <c r="E73" s="255">
        <v>2600.0</v>
      </c>
      <c r="F73" s="256">
        <f t="shared" si="1"/>
        <v>0.1510223048</v>
      </c>
      <c r="G73" s="189">
        <v>257.0</v>
      </c>
      <c r="H73" s="244">
        <f t="shared" si="3"/>
        <v>0.01492797398</v>
      </c>
      <c r="I73" s="189">
        <v>99.0</v>
      </c>
      <c r="J73" s="244">
        <f t="shared" si="4"/>
        <v>0.005750464684</v>
      </c>
      <c r="K73" s="189">
        <v>10.0</v>
      </c>
      <c r="L73" s="244">
        <f t="shared" si="5"/>
        <v>0.0005808550186</v>
      </c>
      <c r="M73" s="189">
        <v>16887.0</v>
      </c>
      <c r="N73" s="244"/>
      <c r="O73" s="189">
        <v>1642.0</v>
      </c>
      <c r="P73" s="247">
        <f t="shared" si="6"/>
        <v>0.09537639405</v>
      </c>
      <c r="Q73" s="189">
        <v>0.0</v>
      </c>
      <c r="R73" s="248">
        <v>16.0</v>
      </c>
      <c r="S73" s="249">
        <v>19.0</v>
      </c>
      <c r="T73" s="249">
        <v>33.0</v>
      </c>
      <c r="U73" s="249">
        <v>38.0</v>
      </c>
      <c r="V73" s="249">
        <v>55.0</v>
      </c>
      <c r="W73" s="249">
        <v>11.0</v>
      </c>
      <c r="X73" s="249">
        <v>21.0</v>
      </c>
      <c r="Y73" s="249">
        <v>18.0</v>
      </c>
      <c r="Z73" s="249">
        <v>24.0</v>
      </c>
      <c r="AA73" s="250">
        <f t="shared" si="2"/>
        <v>193</v>
      </c>
      <c r="AB73" s="251">
        <v>180.0</v>
      </c>
      <c r="AC73" s="251">
        <v>171.0</v>
      </c>
      <c r="AD73" s="252">
        <v>9.0</v>
      </c>
      <c r="AE73" s="297">
        <v>1037.0</v>
      </c>
    </row>
    <row r="74" ht="15.75" customHeight="1">
      <c r="A74" s="96" t="s">
        <v>459</v>
      </c>
      <c r="B74" s="253">
        <v>70.0</v>
      </c>
      <c r="C74" s="254" t="s">
        <v>226</v>
      </c>
      <c r="D74" s="253">
        <v>10546.0</v>
      </c>
      <c r="E74" s="255">
        <v>1308.0</v>
      </c>
      <c r="F74" s="256">
        <f t="shared" si="1"/>
        <v>0.1240280675</v>
      </c>
      <c r="G74" s="257">
        <v>69.0</v>
      </c>
      <c r="H74" s="258">
        <f t="shared" si="3"/>
        <v>0.006542765029</v>
      </c>
      <c r="I74" s="257">
        <v>65.0</v>
      </c>
      <c r="J74" s="258">
        <f t="shared" si="4"/>
        <v>0.006163474303</v>
      </c>
      <c r="K74" s="257">
        <v>4.0</v>
      </c>
      <c r="L74" s="258">
        <f t="shared" si="5"/>
        <v>0.0003792907263</v>
      </c>
      <c r="M74" s="257">
        <v>14195.0</v>
      </c>
      <c r="N74" s="258"/>
      <c r="O74" s="257">
        <v>856.0</v>
      </c>
      <c r="P74" s="259">
        <f t="shared" si="6"/>
        <v>0.08116821544</v>
      </c>
      <c r="Q74" s="257">
        <v>0.0</v>
      </c>
      <c r="R74" s="260">
        <v>10.0</v>
      </c>
      <c r="S74" s="261">
        <v>4.0</v>
      </c>
      <c r="T74" s="261">
        <v>8.0</v>
      </c>
      <c r="U74" s="261">
        <v>11.0</v>
      </c>
      <c r="V74" s="261">
        <v>12.0</v>
      </c>
      <c r="W74" s="261">
        <v>6.0</v>
      </c>
      <c r="X74" s="261">
        <v>7.0</v>
      </c>
      <c r="Y74" s="261">
        <v>7.0</v>
      </c>
      <c r="Z74" s="261">
        <v>22.0</v>
      </c>
      <c r="AA74" s="262">
        <f t="shared" si="2"/>
        <v>58</v>
      </c>
      <c r="AB74" s="263">
        <v>38.0</v>
      </c>
      <c r="AC74" s="263">
        <v>40.0</v>
      </c>
      <c r="AD74" s="264">
        <v>2.0</v>
      </c>
      <c r="AE74" s="265">
        <v>100.0</v>
      </c>
    </row>
    <row r="75" ht="15.75" customHeight="1">
      <c r="A75" s="96" t="s">
        <v>459</v>
      </c>
      <c r="B75" s="266">
        <v>71.0</v>
      </c>
      <c r="C75" s="267" t="s">
        <v>227</v>
      </c>
      <c r="D75" s="266">
        <v>12594.0</v>
      </c>
      <c r="E75" s="255">
        <v>1353.0</v>
      </c>
      <c r="F75" s="256">
        <f t="shared" si="1"/>
        <v>0.1074321105</v>
      </c>
      <c r="G75" s="189">
        <v>77.0</v>
      </c>
      <c r="H75" s="244">
        <f t="shared" si="3"/>
        <v>0.00611402255</v>
      </c>
      <c r="I75" s="189">
        <v>111.0</v>
      </c>
      <c r="J75" s="244">
        <f t="shared" si="4"/>
        <v>0.008813720819</v>
      </c>
      <c r="K75" s="189">
        <v>10.0</v>
      </c>
      <c r="L75" s="244">
        <f t="shared" si="5"/>
        <v>0.0007940289027</v>
      </c>
      <c r="M75" s="189">
        <v>12545.0</v>
      </c>
      <c r="N75" s="244"/>
      <c r="O75" s="189">
        <v>1140.0</v>
      </c>
      <c r="P75" s="247">
        <f t="shared" si="6"/>
        <v>0.0905192949</v>
      </c>
      <c r="Q75" s="189">
        <v>0.0</v>
      </c>
      <c r="R75" s="248">
        <v>5.0</v>
      </c>
      <c r="S75" s="249">
        <v>7.0</v>
      </c>
      <c r="T75" s="249">
        <v>9.0</v>
      </c>
      <c r="U75" s="249">
        <v>6.0</v>
      </c>
      <c r="V75" s="249">
        <v>5.0</v>
      </c>
      <c r="W75" s="249">
        <v>8.0</v>
      </c>
      <c r="X75" s="249">
        <v>4.0</v>
      </c>
      <c r="Y75" s="249">
        <v>8.0</v>
      </c>
      <c r="Z75" s="249">
        <v>6.0</v>
      </c>
      <c r="AA75" s="250">
        <f t="shared" si="2"/>
        <v>44</v>
      </c>
      <c r="AB75" s="251">
        <v>37.0</v>
      </c>
      <c r="AC75" s="251">
        <v>28.0</v>
      </c>
      <c r="AD75" s="252">
        <v>7.0</v>
      </c>
      <c r="AE75" s="268">
        <v>150.0</v>
      </c>
    </row>
    <row r="76" ht="15.75" customHeight="1">
      <c r="A76" s="96" t="s">
        <v>459</v>
      </c>
      <c r="B76" s="253">
        <v>72.0</v>
      </c>
      <c r="C76" s="254" t="s">
        <v>228</v>
      </c>
      <c r="D76" s="253">
        <v>10652.0</v>
      </c>
      <c r="E76" s="255">
        <v>1376.0</v>
      </c>
      <c r="F76" s="256">
        <f t="shared" si="1"/>
        <v>0.1291776192</v>
      </c>
      <c r="G76" s="257">
        <v>175.0</v>
      </c>
      <c r="H76" s="258">
        <f t="shared" si="3"/>
        <v>0.01642883965</v>
      </c>
      <c r="I76" s="257">
        <v>62.0</v>
      </c>
      <c r="J76" s="258">
        <f t="shared" si="4"/>
        <v>0.005820503192</v>
      </c>
      <c r="K76" s="257">
        <v>5.0</v>
      </c>
      <c r="L76" s="258">
        <f t="shared" si="5"/>
        <v>0.0004693954187</v>
      </c>
      <c r="M76" s="257">
        <v>11771.0</v>
      </c>
      <c r="N76" s="258"/>
      <c r="O76" s="257">
        <v>923.0</v>
      </c>
      <c r="P76" s="259">
        <f t="shared" si="6"/>
        <v>0.08665039429</v>
      </c>
      <c r="Q76" s="257">
        <v>1.0</v>
      </c>
      <c r="R76" s="260">
        <v>8.0</v>
      </c>
      <c r="S76" s="261">
        <v>10.0</v>
      </c>
      <c r="T76" s="261">
        <v>15.0</v>
      </c>
      <c r="U76" s="261">
        <v>26.0</v>
      </c>
      <c r="V76" s="261">
        <v>33.0</v>
      </c>
      <c r="W76" s="261">
        <v>18.0</v>
      </c>
      <c r="X76" s="261">
        <v>14.0</v>
      </c>
      <c r="Y76" s="261">
        <v>17.0</v>
      </c>
      <c r="Z76" s="261">
        <v>18.0</v>
      </c>
      <c r="AA76" s="262">
        <f t="shared" si="2"/>
        <v>124</v>
      </c>
      <c r="AB76" s="263">
        <v>103.0</v>
      </c>
      <c r="AC76" s="263">
        <v>95.0</v>
      </c>
      <c r="AD76" s="264">
        <v>10.0</v>
      </c>
      <c r="AE76" s="265">
        <v>162.0</v>
      </c>
    </row>
    <row r="77" ht="15.75" customHeight="1">
      <c r="A77" s="96" t="s">
        <v>9</v>
      </c>
      <c r="B77" s="266">
        <v>73.0</v>
      </c>
      <c r="C77" s="267" t="s">
        <v>229</v>
      </c>
      <c r="D77" s="266">
        <v>35722.0</v>
      </c>
      <c r="E77" s="255">
        <v>9411.0</v>
      </c>
      <c r="F77" s="256">
        <f t="shared" si="1"/>
        <v>0.2634510946</v>
      </c>
      <c r="G77" s="189">
        <v>118.0</v>
      </c>
      <c r="H77" s="244">
        <f t="shared" si="3"/>
        <v>0.00330328649</v>
      </c>
      <c r="I77" s="189">
        <v>24.0</v>
      </c>
      <c r="J77" s="244">
        <f t="shared" si="4"/>
        <v>0.0006718548793</v>
      </c>
      <c r="K77" s="189">
        <v>4.0</v>
      </c>
      <c r="L77" s="244">
        <f t="shared" si="5"/>
        <v>0.0001119758132</v>
      </c>
      <c r="M77" s="189">
        <v>52386.0</v>
      </c>
      <c r="N77" s="244"/>
      <c r="O77" s="189">
        <v>1365.0</v>
      </c>
      <c r="P77" s="247">
        <f t="shared" si="6"/>
        <v>0.03821174626</v>
      </c>
      <c r="Q77" s="189">
        <v>0.0</v>
      </c>
      <c r="R77" s="248">
        <v>13.0</v>
      </c>
      <c r="S77" s="249">
        <v>3.0</v>
      </c>
      <c r="T77" s="249">
        <v>8.0</v>
      </c>
      <c r="U77" s="249">
        <v>20.0</v>
      </c>
      <c r="V77" s="249">
        <v>11.0</v>
      </c>
      <c r="W77" s="249">
        <v>29.0</v>
      </c>
      <c r="X77" s="249">
        <v>17.0</v>
      </c>
      <c r="Y77" s="249">
        <v>13.0</v>
      </c>
      <c r="Z77" s="249">
        <v>6.0</v>
      </c>
      <c r="AA77" s="250">
        <f t="shared" si="2"/>
        <v>101</v>
      </c>
      <c r="AB77" s="251">
        <v>115.0</v>
      </c>
      <c r="AC77" s="251">
        <v>135.0</v>
      </c>
      <c r="AD77" s="252">
        <v>0.0</v>
      </c>
      <c r="AE77" s="268">
        <v>645.0</v>
      </c>
    </row>
    <row r="78" ht="15.75" customHeight="1">
      <c r="A78" s="96" t="s">
        <v>466</v>
      </c>
      <c r="B78" s="253">
        <v>74.0</v>
      </c>
      <c r="C78" s="254" t="s">
        <v>234</v>
      </c>
      <c r="D78" s="253">
        <v>59938.0</v>
      </c>
      <c r="E78" s="255">
        <v>16423.0</v>
      </c>
      <c r="F78" s="256">
        <f t="shared" si="1"/>
        <v>0.2739997998</v>
      </c>
      <c r="G78" s="257">
        <v>230.0</v>
      </c>
      <c r="H78" s="258">
        <f t="shared" si="3"/>
        <v>0.003837298542</v>
      </c>
      <c r="I78" s="257">
        <v>81.0</v>
      </c>
      <c r="J78" s="258">
        <f t="shared" si="4"/>
        <v>0.001351396443</v>
      </c>
      <c r="K78" s="257">
        <v>22.0</v>
      </c>
      <c r="L78" s="258">
        <f t="shared" si="5"/>
        <v>0.0003670459475</v>
      </c>
      <c r="M78" s="257">
        <v>68933.0</v>
      </c>
      <c r="N78" s="258"/>
      <c r="O78" s="257">
        <v>1702.0</v>
      </c>
      <c r="P78" s="259">
        <f t="shared" si="6"/>
        <v>0.02839600921</v>
      </c>
      <c r="Q78" s="257">
        <v>1.0</v>
      </c>
      <c r="R78" s="260">
        <v>15.0</v>
      </c>
      <c r="S78" s="261">
        <v>17.0</v>
      </c>
      <c r="T78" s="261">
        <v>21.0</v>
      </c>
      <c r="U78" s="261">
        <v>27.0</v>
      </c>
      <c r="V78" s="261">
        <v>25.0</v>
      </c>
      <c r="W78" s="261">
        <v>25.0</v>
      </c>
      <c r="X78" s="261">
        <v>37.0</v>
      </c>
      <c r="Y78" s="261">
        <v>19.0</v>
      </c>
      <c r="Z78" s="261">
        <v>19.0</v>
      </c>
      <c r="AA78" s="262">
        <f t="shared" si="2"/>
        <v>167</v>
      </c>
      <c r="AB78" s="263">
        <v>122.0</v>
      </c>
      <c r="AC78" s="263">
        <v>125.0</v>
      </c>
      <c r="AD78" s="264">
        <v>6.0</v>
      </c>
      <c r="AE78" s="286">
        <v>1815.0</v>
      </c>
    </row>
    <row r="79" ht="15.75" customHeight="1">
      <c r="A79" s="96" t="s">
        <v>9</v>
      </c>
      <c r="B79" s="266">
        <v>75.0</v>
      </c>
      <c r="C79" s="267" t="s">
        <v>236</v>
      </c>
      <c r="D79" s="266">
        <v>2037.0</v>
      </c>
      <c r="E79" s="255">
        <v>641.0</v>
      </c>
      <c r="F79" s="256">
        <f t="shared" si="1"/>
        <v>0.3146784487</v>
      </c>
      <c r="G79" s="189">
        <v>19.0</v>
      </c>
      <c r="H79" s="244">
        <f t="shared" si="3"/>
        <v>0.009327442317</v>
      </c>
      <c r="I79" s="189">
        <v>4.0</v>
      </c>
      <c r="J79" s="244">
        <f t="shared" si="4"/>
        <v>0.001963672067</v>
      </c>
      <c r="K79" s="189">
        <v>0.0</v>
      </c>
      <c r="L79" s="244">
        <f t="shared" si="5"/>
        <v>0</v>
      </c>
      <c r="M79" s="189">
        <v>2226.0</v>
      </c>
      <c r="N79" s="244"/>
      <c r="O79" s="189">
        <v>111.0</v>
      </c>
      <c r="P79" s="247">
        <f t="shared" si="6"/>
        <v>0.05449189985</v>
      </c>
      <c r="Q79" s="189">
        <v>0.0</v>
      </c>
      <c r="R79" s="248">
        <v>3.0</v>
      </c>
      <c r="S79" s="249">
        <v>1.0</v>
      </c>
      <c r="T79" s="249">
        <v>2.0</v>
      </c>
      <c r="U79" s="249">
        <v>2.0</v>
      </c>
      <c r="V79" s="249">
        <v>4.0</v>
      </c>
      <c r="W79" s="249">
        <v>3.0</v>
      </c>
      <c r="X79" s="249">
        <v>0.0</v>
      </c>
      <c r="Y79" s="249">
        <v>1.0</v>
      </c>
      <c r="Z79" s="249">
        <v>4.0</v>
      </c>
      <c r="AA79" s="250">
        <f t="shared" si="2"/>
        <v>15</v>
      </c>
      <c r="AB79" s="251">
        <v>14.0</v>
      </c>
      <c r="AC79" s="251">
        <v>12.0</v>
      </c>
      <c r="AD79" s="252">
        <v>0.0</v>
      </c>
      <c r="AE79" s="268">
        <v>72.0</v>
      </c>
    </row>
    <row r="80" ht="15.75" customHeight="1">
      <c r="A80" s="96" t="s">
        <v>9</v>
      </c>
      <c r="B80" s="253">
        <v>76.0</v>
      </c>
      <c r="C80" s="254" t="s">
        <v>238</v>
      </c>
      <c r="D80" s="253">
        <v>4034.0</v>
      </c>
      <c r="E80" s="255">
        <v>1262.0</v>
      </c>
      <c r="F80" s="256">
        <f t="shared" si="1"/>
        <v>0.3128408528</v>
      </c>
      <c r="G80" s="257">
        <v>28.0</v>
      </c>
      <c r="H80" s="258">
        <f t="shared" si="3"/>
        <v>0.006941001487</v>
      </c>
      <c r="I80" s="257">
        <v>6.0</v>
      </c>
      <c r="J80" s="258">
        <f t="shared" si="4"/>
        <v>0.001487357462</v>
      </c>
      <c r="K80" s="257">
        <v>1.0</v>
      </c>
      <c r="L80" s="258">
        <f t="shared" si="5"/>
        <v>0.0002478929103</v>
      </c>
      <c r="M80" s="257">
        <v>6282.0</v>
      </c>
      <c r="N80" s="258"/>
      <c r="O80" s="257">
        <v>145.0</v>
      </c>
      <c r="P80" s="259">
        <f t="shared" si="6"/>
        <v>0.03594447199</v>
      </c>
      <c r="Q80" s="257">
        <v>0.0</v>
      </c>
      <c r="R80" s="260">
        <v>9.0</v>
      </c>
      <c r="S80" s="261">
        <v>5.0</v>
      </c>
      <c r="T80" s="261">
        <v>1.0</v>
      </c>
      <c r="U80" s="261">
        <v>4.0</v>
      </c>
      <c r="V80" s="261">
        <v>2.0</v>
      </c>
      <c r="W80" s="261">
        <v>0.0</v>
      </c>
      <c r="X80" s="261">
        <v>3.0</v>
      </c>
      <c r="Y80" s="261">
        <v>1.0</v>
      </c>
      <c r="Z80" s="261">
        <v>2.0</v>
      </c>
      <c r="AA80" s="262">
        <f t="shared" si="2"/>
        <v>24</v>
      </c>
      <c r="AB80" s="263">
        <v>25.0</v>
      </c>
      <c r="AC80" s="263">
        <v>16.0</v>
      </c>
      <c r="AD80" s="264">
        <v>1.0</v>
      </c>
      <c r="AE80" s="265">
        <v>144.0</v>
      </c>
    </row>
    <row r="81" ht="15.75" customHeight="1">
      <c r="A81" s="96" t="s">
        <v>9</v>
      </c>
      <c r="B81" s="266">
        <v>77.0</v>
      </c>
      <c r="C81" s="267" t="s">
        <v>59</v>
      </c>
      <c r="D81" s="266">
        <v>92766.0</v>
      </c>
      <c r="E81" s="255">
        <v>26367.0</v>
      </c>
      <c r="F81" s="256">
        <f t="shared" si="1"/>
        <v>0.2842312916</v>
      </c>
      <c r="G81" s="189">
        <v>322.0</v>
      </c>
      <c r="H81" s="244">
        <f t="shared" si="3"/>
        <v>0.003471099325</v>
      </c>
      <c r="I81" s="189">
        <v>153.0</v>
      </c>
      <c r="J81" s="244">
        <f t="shared" si="4"/>
        <v>0.00164931117</v>
      </c>
      <c r="K81" s="189">
        <v>48.0</v>
      </c>
      <c r="L81" s="244">
        <f t="shared" si="5"/>
        <v>0.0005174309553</v>
      </c>
      <c r="M81" s="189">
        <v>100925.0</v>
      </c>
      <c r="N81" s="244"/>
      <c r="O81" s="189">
        <v>2761.0</v>
      </c>
      <c r="P81" s="247">
        <f t="shared" si="6"/>
        <v>0.02976305974</v>
      </c>
      <c r="Q81" s="189">
        <v>4.0</v>
      </c>
      <c r="R81" s="248">
        <v>29.0</v>
      </c>
      <c r="S81" s="249">
        <v>29.0</v>
      </c>
      <c r="T81" s="249">
        <v>26.0</v>
      </c>
      <c r="U81" s="249">
        <v>21.0</v>
      </c>
      <c r="V81" s="249">
        <v>33.0</v>
      </c>
      <c r="W81" s="249">
        <v>40.0</v>
      </c>
      <c r="X81" s="249">
        <v>24.0</v>
      </c>
      <c r="Y81" s="249">
        <v>43.0</v>
      </c>
      <c r="Z81" s="249">
        <v>26.0</v>
      </c>
      <c r="AA81" s="250">
        <f t="shared" si="2"/>
        <v>202</v>
      </c>
      <c r="AB81" s="251">
        <v>206.0</v>
      </c>
      <c r="AC81" s="251">
        <v>200.0</v>
      </c>
      <c r="AD81" s="252">
        <v>7.0</v>
      </c>
      <c r="AE81" s="297">
        <v>1575.0</v>
      </c>
    </row>
    <row r="82" ht="15.75" customHeight="1">
      <c r="A82" s="96" t="s">
        <v>9</v>
      </c>
      <c r="B82" s="253">
        <v>78.0</v>
      </c>
      <c r="C82" s="254" t="s">
        <v>241</v>
      </c>
      <c r="D82" s="253">
        <v>22277.0</v>
      </c>
      <c r="E82" s="255">
        <v>5498.0</v>
      </c>
      <c r="F82" s="256">
        <f t="shared" si="1"/>
        <v>0.246801634</v>
      </c>
      <c r="G82" s="257">
        <v>105.0</v>
      </c>
      <c r="H82" s="258">
        <f t="shared" si="3"/>
        <v>0.004713381515</v>
      </c>
      <c r="I82" s="257">
        <v>25.0</v>
      </c>
      <c r="J82" s="258">
        <f t="shared" si="4"/>
        <v>0.001122233694</v>
      </c>
      <c r="K82" s="257">
        <v>2.0</v>
      </c>
      <c r="L82" s="258">
        <f t="shared" si="5"/>
        <v>0.00008977869552</v>
      </c>
      <c r="M82" s="257">
        <v>20660.0</v>
      </c>
      <c r="N82" s="258"/>
      <c r="O82" s="257">
        <v>783.0</v>
      </c>
      <c r="P82" s="259">
        <f t="shared" si="6"/>
        <v>0.03514835929</v>
      </c>
      <c r="Q82" s="257">
        <v>0.0</v>
      </c>
      <c r="R82" s="260">
        <v>11.0</v>
      </c>
      <c r="S82" s="261">
        <v>12.0</v>
      </c>
      <c r="T82" s="261">
        <v>11.0</v>
      </c>
      <c r="U82" s="261">
        <v>14.0</v>
      </c>
      <c r="V82" s="261">
        <v>16.0</v>
      </c>
      <c r="W82" s="261">
        <v>16.0</v>
      </c>
      <c r="X82" s="261">
        <v>13.0</v>
      </c>
      <c r="Y82" s="261">
        <v>15.0</v>
      </c>
      <c r="Z82" s="261">
        <v>7.0</v>
      </c>
      <c r="AA82" s="262">
        <f t="shared" si="2"/>
        <v>93</v>
      </c>
      <c r="AB82" s="263">
        <v>82.0</v>
      </c>
      <c r="AC82" s="263">
        <v>69.0</v>
      </c>
      <c r="AD82" s="264">
        <v>1.0</v>
      </c>
      <c r="AE82" s="265">
        <v>442.0</v>
      </c>
    </row>
    <row r="83" ht="15.75" customHeight="1">
      <c r="A83" s="96" t="s">
        <v>9</v>
      </c>
      <c r="B83" s="266">
        <v>79.0</v>
      </c>
      <c r="C83" s="267" t="s">
        <v>242</v>
      </c>
      <c r="D83" s="266">
        <v>7076.0</v>
      </c>
      <c r="E83" s="255">
        <v>767.0</v>
      </c>
      <c r="F83" s="256">
        <f t="shared" si="1"/>
        <v>0.1083945732</v>
      </c>
      <c r="G83" s="189">
        <v>21.0</v>
      </c>
      <c r="H83" s="244">
        <f t="shared" si="3"/>
        <v>0.002967778406</v>
      </c>
      <c r="I83" s="189">
        <v>35.0</v>
      </c>
      <c r="J83" s="244">
        <f t="shared" si="4"/>
        <v>0.004946297343</v>
      </c>
      <c r="K83" s="189">
        <v>3.0</v>
      </c>
      <c r="L83" s="244">
        <f t="shared" si="5"/>
        <v>0.0004239683437</v>
      </c>
      <c r="M83" s="189">
        <v>5655.0</v>
      </c>
      <c r="N83" s="244"/>
      <c r="O83" s="189">
        <v>409.0</v>
      </c>
      <c r="P83" s="247">
        <f t="shared" si="6"/>
        <v>0.05780101752</v>
      </c>
      <c r="Q83" s="189">
        <v>1.0</v>
      </c>
      <c r="R83" s="248">
        <v>1.0</v>
      </c>
      <c r="S83" s="249">
        <v>0.0</v>
      </c>
      <c r="T83" s="249">
        <v>7.0</v>
      </c>
      <c r="U83" s="249">
        <v>3.0</v>
      </c>
      <c r="V83" s="249">
        <v>0.0</v>
      </c>
      <c r="W83" s="249">
        <v>2.0</v>
      </c>
      <c r="X83" s="249">
        <v>3.0</v>
      </c>
      <c r="Y83" s="249">
        <v>1.0</v>
      </c>
      <c r="Z83" s="249">
        <v>1.0</v>
      </c>
      <c r="AA83" s="250">
        <f t="shared" si="2"/>
        <v>16</v>
      </c>
      <c r="AB83" s="251">
        <v>22.0</v>
      </c>
      <c r="AC83" s="251">
        <v>20.0</v>
      </c>
      <c r="AD83" s="252">
        <v>1.0</v>
      </c>
      <c r="AE83" s="268">
        <v>50.0</v>
      </c>
    </row>
    <row r="84" ht="15.75" customHeight="1">
      <c r="A84" s="96" t="s">
        <v>459</v>
      </c>
      <c r="B84" s="253">
        <v>80.0</v>
      </c>
      <c r="C84" s="254" t="s">
        <v>243</v>
      </c>
      <c r="D84" s="253">
        <v>8558.0</v>
      </c>
      <c r="E84" s="255">
        <v>671.0</v>
      </c>
      <c r="F84" s="256">
        <f t="shared" si="1"/>
        <v>0.07840616967</v>
      </c>
      <c r="G84" s="257">
        <v>59.0</v>
      </c>
      <c r="H84" s="258">
        <f t="shared" si="3"/>
        <v>0.006894134143</v>
      </c>
      <c r="I84" s="257">
        <v>42.0</v>
      </c>
      <c r="J84" s="258">
        <f t="shared" si="4"/>
        <v>0.004907688712</v>
      </c>
      <c r="K84" s="257">
        <v>8.0</v>
      </c>
      <c r="L84" s="258">
        <f t="shared" si="5"/>
        <v>0.00093479785</v>
      </c>
      <c r="M84" s="257">
        <v>3957.0</v>
      </c>
      <c r="N84" s="258"/>
      <c r="O84" s="257">
        <v>295.0</v>
      </c>
      <c r="P84" s="259">
        <f t="shared" si="6"/>
        <v>0.03447067072</v>
      </c>
      <c r="Q84" s="257">
        <v>0.0</v>
      </c>
      <c r="R84" s="260">
        <v>5.0</v>
      </c>
      <c r="S84" s="261">
        <v>4.0</v>
      </c>
      <c r="T84" s="261">
        <v>4.0</v>
      </c>
      <c r="U84" s="261">
        <v>3.0</v>
      </c>
      <c r="V84" s="261">
        <v>2.0</v>
      </c>
      <c r="W84" s="261">
        <v>6.0</v>
      </c>
      <c r="X84" s="261">
        <v>9.0</v>
      </c>
      <c r="Y84" s="261">
        <v>5.0</v>
      </c>
      <c r="Z84" s="261">
        <v>1.0</v>
      </c>
      <c r="AA84" s="262">
        <f t="shared" si="2"/>
        <v>33</v>
      </c>
      <c r="AB84" s="263">
        <v>25.0</v>
      </c>
      <c r="AC84" s="263">
        <v>25.0</v>
      </c>
      <c r="AD84" s="264">
        <v>2.0</v>
      </c>
      <c r="AE84" s="265">
        <v>69.0</v>
      </c>
    </row>
    <row r="85" ht="15.75" customHeight="1">
      <c r="A85" s="96" t="s">
        <v>9</v>
      </c>
      <c r="B85" s="266">
        <v>81.0</v>
      </c>
      <c r="C85" s="267" t="s">
        <v>63</v>
      </c>
      <c r="D85" s="266">
        <v>95464.0</v>
      </c>
      <c r="E85" s="255">
        <v>20526.0</v>
      </c>
      <c r="F85" s="256">
        <f t="shared" si="1"/>
        <v>0.2150129892</v>
      </c>
      <c r="G85" s="189">
        <v>460.0</v>
      </c>
      <c r="H85" s="244">
        <f t="shared" si="3"/>
        <v>0.004818570351</v>
      </c>
      <c r="I85" s="189">
        <v>359.0</v>
      </c>
      <c r="J85" s="244">
        <f t="shared" si="4"/>
        <v>0.003760579904</v>
      </c>
      <c r="K85" s="189">
        <v>69.0</v>
      </c>
      <c r="L85" s="244">
        <f t="shared" si="5"/>
        <v>0.0007227855527</v>
      </c>
      <c r="M85" s="189">
        <v>103943.0</v>
      </c>
      <c r="N85" s="244"/>
      <c r="O85" s="189">
        <v>4186.0</v>
      </c>
      <c r="P85" s="247">
        <f t="shared" si="6"/>
        <v>0.0438489902</v>
      </c>
      <c r="Q85" s="189">
        <v>4.0</v>
      </c>
      <c r="R85" s="248">
        <v>39.0</v>
      </c>
      <c r="S85" s="249">
        <v>36.0</v>
      </c>
      <c r="T85" s="249">
        <v>33.0</v>
      </c>
      <c r="U85" s="249">
        <v>62.0</v>
      </c>
      <c r="V85" s="249">
        <v>37.0</v>
      </c>
      <c r="W85" s="249">
        <v>42.0</v>
      </c>
      <c r="X85" s="249">
        <v>54.0</v>
      </c>
      <c r="Y85" s="249">
        <v>62.0</v>
      </c>
      <c r="Z85" s="249">
        <v>22.0</v>
      </c>
      <c r="AA85" s="250">
        <f t="shared" si="2"/>
        <v>303</v>
      </c>
      <c r="AB85" s="251">
        <v>250.0</v>
      </c>
      <c r="AC85" s="251">
        <v>200.0</v>
      </c>
      <c r="AD85" s="252">
        <v>25.0</v>
      </c>
      <c r="AE85" s="297">
        <v>1055.0</v>
      </c>
    </row>
    <row r="86" ht="15.75" customHeight="1">
      <c r="A86" s="96" t="s">
        <v>9</v>
      </c>
      <c r="B86" s="253">
        <v>82.0</v>
      </c>
      <c r="C86" s="254" t="s">
        <v>66</v>
      </c>
      <c r="D86" s="253">
        <v>186840.0</v>
      </c>
      <c r="E86" s="255">
        <v>40275.0</v>
      </c>
      <c r="F86" s="256">
        <f t="shared" si="1"/>
        <v>0.2155587669</v>
      </c>
      <c r="G86" s="257">
        <v>1163.0</v>
      </c>
      <c r="H86" s="258">
        <f t="shared" si="3"/>
        <v>0.006224577178</v>
      </c>
      <c r="I86" s="257">
        <v>697.0</v>
      </c>
      <c r="J86" s="258">
        <f t="shared" si="4"/>
        <v>0.003730464569</v>
      </c>
      <c r="K86" s="257">
        <v>111.0</v>
      </c>
      <c r="L86" s="258">
        <f t="shared" si="5"/>
        <v>0.000594091201</v>
      </c>
      <c r="M86" s="257">
        <v>187880.0</v>
      </c>
      <c r="N86" s="258"/>
      <c r="O86" s="257">
        <v>8920.0</v>
      </c>
      <c r="P86" s="259">
        <f t="shared" si="6"/>
        <v>0.047741383</v>
      </c>
      <c r="Q86" s="257">
        <v>5.0</v>
      </c>
      <c r="R86" s="260">
        <v>144.0</v>
      </c>
      <c r="S86" s="261">
        <v>78.0</v>
      </c>
      <c r="T86" s="261">
        <v>83.0</v>
      </c>
      <c r="U86" s="261">
        <v>124.0</v>
      </c>
      <c r="V86" s="261">
        <v>136.0</v>
      </c>
      <c r="W86" s="261">
        <v>111.0</v>
      </c>
      <c r="X86" s="261">
        <v>116.0</v>
      </c>
      <c r="Y86" s="261">
        <v>121.0</v>
      </c>
      <c r="Z86" s="261">
        <v>42.0</v>
      </c>
      <c r="AA86" s="262">
        <f t="shared" si="2"/>
        <v>792</v>
      </c>
      <c r="AB86" s="263">
        <v>733.0</v>
      </c>
      <c r="AC86" s="263">
        <v>658.0</v>
      </c>
      <c r="AD86" s="264">
        <v>76.0</v>
      </c>
      <c r="AE86" s="286">
        <v>4131.0</v>
      </c>
    </row>
    <row r="87" ht="15.75" customHeight="1">
      <c r="A87" s="96" t="s">
        <v>459</v>
      </c>
      <c r="B87" s="266">
        <v>83.0</v>
      </c>
      <c r="C87" s="267" t="s">
        <v>250</v>
      </c>
      <c r="D87" s="266">
        <v>17723.0</v>
      </c>
      <c r="E87" s="255">
        <v>461.0</v>
      </c>
      <c r="F87" s="256">
        <f t="shared" si="1"/>
        <v>0.02601139762</v>
      </c>
      <c r="G87" s="189">
        <v>39.0</v>
      </c>
      <c r="H87" s="244">
        <f t="shared" si="3"/>
        <v>0.002200530384</v>
      </c>
      <c r="I87" s="189">
        <v>60.0</v>
      </c>
      <c r="J87" s="244">
        <f t="shared" si="4"/>
        <v>0.00338543136</v>
      </c>
      <c r="K87" s="189">
        <v>4.0</v>
      </c>
      <c r="L87" s="244">
        <f t="shared" si="5"/>
        <v>0.000225695424</v>
      </c>
      <c r="M87" s="189">
        <v>7373.0</v>
      </c>
      <c r="N87" s="244"/>
      <c r="O87" s="189">
        <v>557.0</v>
      </c>
      <c r="P87" s="247">
        <f t="shared" si="6"/>
        <v>0.0314280878</v>
      </c>
      <c r="Q87" s="189">
        <v>0.0</v>
      </c>
      <c r="R87" s="248">
        <v>4.0</v>
      </c>
      <c r="S87" s="249">
        <v>5.0</v>
      </c>
      <c r="T87" s="249">
        <v>6.0</v>
      </c>
      <c r="U87" s="249">
        <v>1.0</v>
      </c>
      <c r="V87" s="249">
        <v>1.0</v>
      </c>
      <c r="W87" s="249">
        <v>4.0</v>
      </c>
      <c r="X87" s="249">
        <v>2.0</v>
      </c>
      <c r="Y87" s="249">
        <v>3.0</v>
      </c>
      <c r="Z87" s="249">
        <v>0.0</v>
      </c>
      <c r="AA87" s="250">
        <f t="shared" si="2"/>
        <v>23</v>
      </c>
      <c r="AB87" s="251">
        <v>24.0</v>
      </c>
      <c r="AC87" s="251">
        <v>13.0</v>
      </c>
      <c r="AD87" s="252">
        <v>1.0</v>
      </c>
      <c r="AE87" s="268">
        <v>26.0</v>
      </c>
    </row>
    <row r="88" ht="15.75" customHeight="1">
      <c r="A88" s="96" t="s">
        <v>9</v>
      </c>
      <c r="B88" s="253">
        <v>84.0</v>
      </c>
      <c r="C88" s="254" t="s">
        <v>251</v>
      </c>
      <c r="D88" s="253">
        <v>6378.0</v>
      </c>
      <c r="E88" s="255">
        <v>636.0</v>
      </c>
      <c r="F88" s="256">
        <f t="shared" si="1"/>
        <v>0.09971777987</v>
      </c>
      <c r="G88" s="257">
        <v>54.0</v>
      </c>
      <c r="H88" s="258">
        <f t="shared" si="3"/>
        <v>0.008466603951</v>
      </c>
      <c r="I88" s="257">
        <v>12.0</v>
      </c>
      <c r="J88" s="258">
        <f t="shared" si="4"/>
        <v>0.001881467545</v>
      </c>
      <c r="K88" s="257">
        <v>1.0</v>
      </c>
      <c r="L88" s="258">
        <f t="shared" si="5"/>
        <v>0.0001567889621</v>
      </c>
      <c r="M88" s="257">
        <v>9681.0</v>
      </c>
      <c r="N88" s="258"/>
      <c r="O88" s="257">
        <v>623.0</v>
      </c>
      <c r="P88" s="259">
        <f t="shared" si="6"/>
        <v>0.09767952336</v>
      </c>
      <c r="Q88" s="257">
        <v>0.0</v>
      </c>
      <c r="R88" s="260">
        <v>5.0</v>
      </c>
      <c r="S88" s="261">
        <v>6.0</v>
      </c>
      <c r="T88" s="261">
        <v>7.0</v>
      </c>
      <c r="U88" s="261">
        <v>5.0</v>
      </c>
      <c r="V88" s="261">
        <v>8.0</v>
      </c>
      <c r="W88" s="261">
        <v>3.0</v>
      </c>
      <c r="X88" s="261">
        <v>8.0</v>
      </c>
      <c r="Y88" s="261">
        <v>8.0</v>
      </c>
      <c r="Z88" s="261">
        <v>12.0</v>
      </c>
      <c r="AA88" s="262">
        <f t="shared" si="2"/>
        <v>42</v>
      </c>
      <c r="AB88" s="263">
        <v>45.0</v>
      </c>
      <c r="AC88" s="263">
        <v>48.0</v>
      </c>
      <c r="AD88" s="264">
        <v>2.0</v>
      </c>
      <c r="AE88" s="265">
        <v>165.0</v>
      </c>
    </row>
    <row r="89" ht="15.75" customHeight="1">
      <c r="A89" s="96" t="s">
        <v>466</v>
      </c>
      <c r="B89" s="266">
        <v>85.0</v>
      </c>
      <c r="C89" s="267" t="s">
        <v>70</v>
      </c>
      <c r="D89" s="266">
        <v>273425.0</v>
      </c>
      <c r="E89" s="255">
        <v>72950.0</v>
      </c>
      <c r="F89" s="256">
        <f t="shared" si="1"/>
        <v>0.266800768</v>
      </c>
      <c r="G89" s="189">
        <v>1784.0</v>
      </c>
      <c r="H89" s="244">
        <f t="shared" si="3"/>
        <v>0.006524641126</v>
      </c>
      <c r="I89" s="189">
        <v>820.0</v>
      </c>
      <c r="J89" s="244">
        <f t="shared" si="4"/>
        <v>0.00299899424</v>
      </c>
      <c r="K89" s="189">
        <v>157.0</v>
      </c>
      <c r="L89" s="244">
        <f t="shared" si="5"/>
        <v>0.0005741976776</v>
      </c>
      <c r="M89" s="189">
        <v>293247.0</v>
      </c>
      <c r="N89" s="244"/>
      <c r="O89" s="189">
        <v>11470.0</v>
      </c>
      <c r="P89" s="247">
        <f t="shared" si="6"/>
        <v>0.04194934626</v>
      </c>
      <c r="Q89" s="189">
        <v>17.0</v>
      </c>
      <c r="R89" s="248">
        <v>257.0</v>
      </c>
      <c r="S89" s="249">
        <v>107.0</v>
      </c>
      <c r="T89" s="249">
        <v>121.0</v>
      </c>
      <c r="U89" s="249">
        <v>203.0</v>
      </c>
      <c r="V89" s="249">
        <v>223.0</v>
      </c>
      <c r="W89" s="249">
        <v>173.0</v>
      </c>
      <c r="X89" s="249">
        <v>165.0</v>
      </c>
      <c r="Y89" s="249">
        <v>160.0</v>
      </c>
      <c r="Z89" s="249">
        <v>189.0</v>
      </c>
      <c r="AA89" s="250">
        <f t="shared" si="2"/>
        <v>1249</v>
      </c>
      <c r="AB89" s="251">
        <v>1396.0</v>
      </c>
      <c r="AC89" s="251">
        <v>1258.0</v>
      </c>
      <c r="AD89" s="252">
        <v>107.0</v>
      </c>
      <c r="AE89" s="297">
        <v>4889.0</v>
      </c>
    </row>
    <row r="90" ht="15.75" customHeight="1">
      <c r="A90" s="96" t="s">
        <v>459</v>
      </c>
      <c r="B90" s="253">
        <v>86.0</v>
      </c>
      <c r="C90" s="254" t="s">
        <v>476</v>
      </c>
      <c r="D90" s="253">
        <v>0.0</v>
      </c>
      <c r="E90" s="255">
        <v>297.0</v>
      </c>
      <c r="F90" s="256" t="str">
        <f t="shared" si="1"/>
        <v>#DIV/0!</v>
      </c>
      <c r="G90" s="257">
        <v>11.0</v>
      </c>
      <c r="H90" s="258" t="str">
        <f t="shared" si="3"/>
        <v>#DIV/0!</v>
      </c>
      <c r="I90" s="257">
        <v>4.0</v>
      </c>
      <c r="J90" s="258" t="str">
        <f t="shared" si="4"/>
        <v>#DIV/0!</v>
      </c>
      <c r="K90" s="257">
        <v>0.0</v>
      </c>
      <c r="L90" s="258">
        <f t="shared" si="5"/>
        <v>0</v>
      </c>
      <c r="M90" s="257">
        <v>2404.0</v>
      </c>
      <c r="N90" s="258"/>
      <c r="O90" s="257">
        <v>107.0</v>
      </c>
      <c r="P90" s="259" t="str">
        <f t="shared" si="6"/>
        <v>#DIV/0!</v>
      </c>
      <c r="Q90" s="257">
        <v>0.0</v>
      </c>
      <c r="R90" s="260">
        <v>1.0</v>
      </c>
      <c r="S90" s="261">
        <v>1.0</v>
      </c>
      <c r="T90" s="261">
        <v>0.0</v>
      </c>
      <c r="U90" s="261">
        <v>1.0</v>
      </c>
      <c r="V90" s="261">
        <v>0.0</v>
      </c>
      <c r="W90" s="261">
        <v>0.0</v>
      </c>
      <c r="X90" s="261">
        <v>1.0</v>
      </c>
      <c r="Y90" s="261">
        <v>0.0</v>
      </c>
      <c r="Z90" s="261">
        <v>0.0</v>
      </c>
      <c r="AA90" s="262">
        <f t="shared" si="2"/>
        <v>4</v>
      </c>
      <c r="AB90" s="263">
        <v>12.0</v>
      </c>
      <c r="AC90" s="263">
        <v>23.0</v>
      </c>
      <c r="AD90" s="264">
        <v>0.0</v>
      </c>
      <c r="AE90" s="265">
        <v>27.0</v>
      </c>
    </row>
    <row r="91" ht="15.75" customHeight="1">
      <c r="A91" s="96" t="s">
        <v>467</v>
      </c>
      <c r="B91" s="266">
        <v>87.0</v>
      </c>
      <c r="C91" s="267" t="s">
        <v>252</v>
      </c>
      <c r="D91" s="266">
        <v>9805.0</v>
      </c>
      <c r="E91" s="255">
        <v>2174.0</v>
      </c>
      <c r="F91" s="256">
        <f t="shared" si="1"/>
        <v>0.2217236104</v>
      </c>
      <c r="G91" s="189">
        <v>166.0</v>
      </c>
      <c r="H91" s="244">
        <f t="shared" si="3"/>
        <v>0.01693013768</v>
      </c>
      <c r="I91" s="189">
        <v>44.0</v>
      </c>
      <c r="J91" s="244">
        <f t="shared" si="4"/>
        <v>0.004487506374</v>
      </c>
      <c r="K91" s="189">
        <v>3.0</v>
      </c>
      <c r="L91" s="244">
        <f t="shared" si="5"/>
        <v>0.0003059663437</v>
      </c>
      <c r="M91" s="189">
        <v>11007.0</v>
      </c>
      <c r="N91" s="244"/>
      <c r="O91" s="189">
        <v>868.0</v>
      </c>
      <c r="P91" s="247">
        <f t="shared" si="6"/>
        <v>0.08852626211</v>
      </c>
      <c r="Q91" s="189">
        <v>2.0</v>
      </c>
      <c r="R91" s="248">
        <v>8.0</v>
      </c>
      <c r="S91" s="249">
        <v>16.0</v>
      </c>
      <c r="T91" s="249">
        <v>7.0</v>
      </c>
      <c r="U91" s="249">
        <v>12.0</v>
      </c>
      <c r="V91" s="249">
        <v>14.0</v>
      </c>
      <c r="W91" s="249">
        <v>17.0</v>
      </c>
      <c r="X91" s="249">
        <v>18.0</v>
      </c>
      <c r="Y91" s="249">
        <v>20.0</v>
      </c>
      <c r="Z91" s="249">
        <v>16.0</v>
      </c>
      <c r="AA91" s="250">
        <f t="shared" si="2"/>
        <v>92</v>
      </c>
      <c r="AB91" s="251">
        <v>122.0</v>
      </c>
      <c r="AC91" s="251">
        <v>134.0</v>
      </c>
      <c r="AD91" s="252">
        <v>7.0</v>
      </c>
      <c r="AE91" s="268">
        <v>45.0</v>
      </c>
    </row>
    <row r="92" ht="15.75" customHeight="1">
      <c r="A92" s="96" t="s">
        <v>467</v>
      </c>
      <c r="B92" s="253">
        <v>88.0</v>
      </c>
      <c r="C92" s="254" t="s">
        <v>253</v>
      </c>
      <c r="D92" s="253">
        <v>14394.0</v>
      </c>
      <c r="E92" s="255">
        <v>1098.0</v>
      </c>
      <c r="F92" s="256">
        <f t="shared" si="1"/>
        <v>0.07628178408</v>
      </c>
      <c r="G92" s="257">
        <v>96.0</v>
      </c>
      <c r="H92" s="258">
        <f t="shared" si="3"/>
        <v>0.006669445602</v>
      </c>
      <c r="I92" s="257">
        <v>33.0</v>
      </c>
      <c r="J92" s="258">
        <f t="shared" si="4"/>
        <v>0.002292621926</v>
      </c>
      <c r="K92" s="257">
        <v>0.0</v>
      </c>
      <c r="L92" s="258">
        <f t="shared" si="5"/>
        <v>0</v>
      </c>
      <c r="M92" s="257">
        <v>14470.0</v>
      </c>
      <c r="N92" s="258"/>
      <c r="O92" s="257">
        <v>701.0</v>
      </c>
      <c r="P92" s="259">
        <f t="shared" si="6"/>
        <v>0.04870084758</v>
      </c>
      <c r="Q92" s="257">
        <v>0.0</v>
      </c>
      <c r="R92" s="260">
        <v>6.0</v>
      </c>
      <c r="S92" s="261">
        <v>10.0</v>
      </c>
      <c r="T92" s="261">
        <v>3.0</v>
      </c>
      <c r="U92" s="261">
        <v>13.0</v>
      </c>
      <c r="V92" s="261">
        <v>8.0</v>
      </c>
      <c r="W92" s="261">
        <v>14.0</v>
      </c>
      <c r="X92" s="261">
        <v>25.0</v>
      </c>
      <c r="Y92" s="261">
        <v>11.0</v>
      </c>
      <c r="Z92" s="261">
        <v>10.0</v>
      </c>
      <c r="AA92" s="262">
        <f t="shared" si="2"/>
        <v>79</v>
      </c>
      <c r="AB92" s="263">
        <v>51.0</v>
      </c>
      <c r="AC92" s="263">
        <v>44.0</v>
      </c>
      <c r="AD92" s="264">
        <v>1.0</v>
      </c>
      <c r="AE92" s="265">
        <v>162.0</v>
      </c>
    </row>
    <row r="93" ht="15.75" customHeight="1">
      <c r="A93" s="96" t="s">
        <v>467</v>
      </c>
      <c r="B93" s="266">
        <v>89.0</v>
      </c>
      <c r="C93" s="267" t="s">
        <v>254</v>
      </c>
      <c r="D93" s="266">
        <v>3006.0</v>
      </c>
      <c r="E93" s="255">
        <v>856.0</v>
      </c>
      <c r="F93" s="256">
        <f t="shared" si="1"/>
        <v>0.2847638057</v>
      </c>
      <c r="G93" s="189">
        <v>45.0</v>
      </c>
      <c r="H93" s="244">
        <f t="shared" si="3"/>
        <v>0.01497005988</v>
      </c>
      <c r="I93" s="189">
        <v>9.0</v>
      </c>
      <c r="J93" s="244">
        <f t="shared" si="4"/>
        <v>0.002994011976</v>
      </c>
      <c r="K93" s="189">
        <v>4.0</v>
      </c>
      <c r="L93" s="244">
        <f t="shared" si="5"/>
        <v>0.001330671989</v>
      </c>
      <c r="M93" s="189">
        <v>6777.0</v>
      </c>
      <c r="N93" s="244"/>
      <c r="O93" s="189">
        <v>320.0</v>
      </c>
      <c r="P93" s="247">
        <f t="shared" si="6"/>
        <v>0.1064537591</v>
      </c>
      <c r="Q93" s="189">
        <v>1.0</v>
      </c>
      <c r="R93" s="248">
        <v>7.0</v>
      </c>
      <c r="S93" s="249">
        <v>8.0</v>
      </c>
      <c r="T93" s="249">
        <v>3.0</v>
      </c>
      <c r="U93" s="249">
        <v>5.0</v>
      </c>
      <c r="V93" s="249">
        <v>5.0</v>
      </c>
      <c r="W93" s="249">
        <v>7.0</v>
      </c>
      <c r="X93" s="249">
        <v>3.0</v>
      </c>
      <c r="Y93" s="249">
        <v>2.0</v>
      </c>
      <c r="Z93" s="249">
        <v>2.0</v>
      </c>
      <c r="AA93" s="250">
        <f t="shared" si="2"/>
        <v>38</v>
      </c>
      <c r="AB93" s="251">
        <v>28.0</v>
      </c>
      <c r="AC93" s="251">
        <v>15.0</v>
      </c>
      <c r="AD93" s="252">
        <v>0.0</v>
      </c>
      <c r="AE93" s="268">
        <v>66.0</v>
      </c>
    </row>
    <row r="94" ht="15.75" customHeight="1">
      <c r="A94" s="96" t="s">
        <v>466</v>
      </c>
      <c r="B94" s="253">
        <v>90.0</v>
      </c>
      <c r="C94" s="254" t="s">
        <v>79</v>
      </c>
      <c r="D94" s="253">
        <v>44940.0</v>
      </c>
      <c r="E94" s="255">
        <v>9867.0</v>
      </c>
      <c r="F94" s="256">
        <f t="shared" si="1"/>
        <v>0.2195594126</v>
      </c>
      <c r="G94" s="257">
        <v>250.0</v>
      </c>
      <c r="H94" s="258">
        <f t="shared" si="3"/>
        <v>0.005562972853</v>
      </c>
      <c r="I94" s="257">
        <v>162.0</v>
      </c>
      <c r="J94" s="258">
        <f t="shared" si="4"/>
        <v>0.003604806409</v>
      </c>
      <c r="K94" s="257">
        <v>16.0</v>
      </c>
      <c r="L94" s="258">
        <f t="shared" si="5"/>
        <v>0.0003560302626</v>
      </c>
      <c r="M94" s="257">
        <v>47622.0</v>
      </c>
      <c r="N94" s="258"/>
      <c r="O94" s="257">
        <v>2913.0</v>
      </c>
      <c r="P94" s="259">
        <f t="shared" si="6"/>
        <v>0.06481975968</v>
      </c>
      <c r="Q94" s="257">
        <v>0.0</v>
      </c>
      <c r="R94" s="260">
        <v>42.0</v>
      </c>
      <c r="S94" s="261">
        <v>37.0</v>
      </c>
      <c r="T94" s="261">
        <v>13.0</v>
      </c>
      <c r="U94" s="261">
        <v>41.0</v>
      </c>
      <c r="V94" s="261">
        <v>38.0</v>
      </c>
      <c r="W94" s="261">
        <v>34.0</v>
      </c>
      <c r="X94" s="261">
        <v>22.0</v>
      </c>
      <c r="Y94" s="261">
        <v>29.0</v>
      </c>
      <c r="Z94" s="261">
        <v>40.0</v>
      </c>
      <c r="AA94" s="262">
        <f t="shared" si="2"/>
        <v>227</v>
      </c>
      <c r="AB94" s="263">
        <v>276.0</v>
      </c>
      <c r="AC94" s="263">
        <v>292.0</v>
      </c>
      <c r="AD94" s="264">
        <v>16.0</v>
      </c>
      <c r="AE94" s="286">
        <v>1047.0</v>
      </c>
    </row>
    <row r="95" ht="15.75" customHeight="1">
      <c r="A95" s="96" t="s">
        <v>459</v>
      </c>
      <c r="B95" s="266">
        <v>91.0</v>
      </c>
      <c r="C95" s="267" t="s">
        <v>255</v>
      </c>
      <c r="D95" s="266">
        <v>6778.0</v>
      </c>
      <c r="E95" s="255">
        <v>386.0</v>
      </c>
      <c r="F95" s="256">
        <f t="shared" si="1"/>
        <v>0.05694895249</v>
      </c>
      <c r="G95" s="189">
        <v>26.0</v>
      </c>
      <c r="H95" s="244">
        <f t="shared" si="3"/>
        <v>0.003835939805</v>
      </c>
      <c r="I95" s="189">
        <v>10.0</v>
      </c>
      <c r="J95" s="244">
        <f t="shared" si="4"/>
        <v>0.001475361464</v>
      </c>
      <c r="K95" s="189">
        <v>1.0</v>
      </c>
      <c r="L95" s="244">
        <f t="shared" si="5"/>
        <v>0.0001475361464</v>
      </c>
      <c r="M95" s="189">
        <v>2849.0</v>
      </c>
      <c r="N95" s="244"/>
      <c r="O95" s="189">
        <v>183.0</v>
      </c>
      <c r="P95" s="247">
        <f t="shared" si="6"/>
        <v>0.02699911478</v>
      </c>
      <c r="Q95" s="189">
        <v>0.0</v>
      </c>
      <c r="R95" s="248">
        <v>4.0</v>
      </c>
      <c r="S95" s="249">
        <v>2.0</v>
      </c>
      <c r="T95" s="249">
        <v>0.0</v>
      </c>
      <c r="U95" s="249">
        <v>1.0</v>
      </c>
      <c r="V95" s="249">
        <v>1.0</v>
      </c>
      <c r="W95" s="249">
        <v>4.0</v>
      </c>
      <c r="X95" s="249">
        <v>0.0</v>
      </c>
      <c r="Y95" s="249">
        <v>2.0</v>
      </c>
      <c r="Z95" s="249">
        <v>1.0</v>
      </c>
      <c r="AA95" s="250">
        <f t="shared" si="2"/>
        <v>12</v>
      </c>
      <c r="AB95" s="251">
        <v>10.0</v>
      </c>
      <c r="AC95" s="251">
        <v>12.0</v>
      </c>
      <c r="AD95" s="252">
        <v>1.0</v>
      </c>
      <c r="AE95" s="268">
        <v>27.0</v>
      </c>
    </row>
    <row r="96" ht="15.75" customHeight="1">
      <c r="A96" s="96" t="s">
        <v>459</v>
      </c>
      <c r="B96" s="253">
        <v>92.0</v>
      </c>
      <c r="C96" s="254" t="s">
        <v>256</v>
      </c>
      <c r="D96" s="253">
        <v>14592.0</v>
      </c>
      <c r="E96" s="255">
        <v>1222.0</v>
      </c>
      <c r="F96" s="256">
        <f t="shared" si="1"/>
        <v>0.08374451754</v>
      </c>
      <c r="G96" s="257">
        <v>148.0</v>
      </c>
      <c r="H96" s="258">
        <f t="shared" si="3"/>
        <v>0.01014254386</v>
      </c>
      <c r="I96" s="257">
        <v>71.0</v>
      </c>
      <c r="J96" s="258">
        <f t="shared" si="4"/>
        <v>0.004865679825</v>
      </c>
      <c r="K96" s="257">
        <v>5.0</v>
      </c>
      <c r="L96" s="258">
        <f t="shared" si="5"/>
        <v>0.0003426535088</v>
      </c>
      <c r="M96" s="257">
        <v>10188.0</v>
      </c>
      <c r="N96" s="258"/>
      <c r="O96" s="257">
        <v>951.0</v>
      </c>
      <c r="P96" s="259">
        <f t="shared" si="6"/>
        <v>0.06517269737</v>
      </c>
      <c r="Q96" s="257">
        <v>1.0</v>
      </c>
      <c r="R96" s="260">
        <v>13.0</v>
      </c>
      <c r="S96" s="261">
        <v>6.0</v>
      </c>
      <c r="T96" s="261">
        <v>11.0</v>
      </c>
      <c r="U96" s="261">
        <v>33.0</v>
      </c>
      <c r="V96" s="261">
        <v>15.0</v>
      </c>
      <c r="W96" s="261">
        <v>13.0</v>
      </c>
      <c r="X96" s="261">
        <v>6.0</v>
      </c>
      <c r="Y96" s="261">
        <v>15.0</v>
      </c>
      <c r="Z96" s="261">
        <v>11.0</v>
      </c>
      <c r="AA96" s="262">
        <f t="shared" si="2"/>
        <v>97</v>
      </c>
      <c r="AB96" s="263">
        <v>85.0</v>
      </c>
      <c r="AC96" s="263">
        <v>93.0</v>
      </c>
      <c r="AD96" s="264">
        <v>6.0</v>
      </c>
      <c r="AE96" s="265">
        <v>264.0</v>
      </c>
    </row>
    <row r="97" ht="15.75" customHeight="1">
      <c r="A97" s="96" t="s">
        <v>459</v>
      </c>
      <c r="B97" s="266">
        <v>93.0</v>
      </c>
      <c r="C97" s="267" t="s">
        <v>257</v>
      </c>
      <c r="D97" s="266">
        <v>43958.0</v>
      </c>
      <c r="E97" s="255">
        <v>3590.0</v>
      </c>
      <c r="F97" s="256">
        <f t="shared" si="1"/>
        <v>0.08166886574</v>
      </c>
      <c r="G97" s="189">
        <v>220.0</v>
      </c>
      <c r="H97" s="244">
        <f t="shared" si="3"/>
        <v>0.005004777287</v>
      </c>
      <c r="I97" s="189">
        <v>175.0</v>
      </c>
      <c r="J97" s="244">
        <f t="shared" si="4"/>
        <v>0.003981072842</v>
      </c>
      <c r="K97" s="189">
        <v>35.0</v>
      </c>
      <c r="L97" s="244">
        <f t="shared" si="5"/>
        <v>0.0007962145685</v>
      </c>
      <c r="M97" s="189">
        <v>36655.0</v>
      </c>
      <c r="N97" s="244"/>
      <c r="O97" s="189">
        <v>3022.0</v>
      </c>
      <c r="P97" s="247">
        <f t="shared" si="6"/>
        <v>0.06874744074</v>
      </c>
      <c r="Q97" s="189">
        <v>2.0</v>
      </c>
      <c r="R97" s="248">
        <v>7.0</v>
      </c>
      <c r="S97" s="249">
        <v>23.0</v>
      </c>
      <c r="T97" s="249">
        <v>20.0</v>
      </c>
      <c r="U97" s="249">
        <v>23.0</v>
      </c>
      <c r="V97" s="249">
        <v>21.0</v>
      </c>
      <c r="W97" s="249">
        <v>13.0</v>
      </c>
      <c r="X97" s="249">
        <v>31.0</v>
      </c>
      <c r="Y97" s="249">
        <v>19.0</v>
      </c>
      <c r="Z97" s="249">
        <v>17.0</v>
      </c>
      <c r="AA97" s="250">
        <f t="shared" si="2"/>
        <v>138</v>
      </c>
      <c r="AB97" s="251">
        <v>127.0</v>
      </c>
      <c r="AC97" s="251">
        <v>129.0</v>
      </c>
      <c r="AD97" s="252">
        <v>8.0</v>
      </c>
      <c r="AE97" s="268">
        <v>613.0</v>
      </c>
    </row>
    <row r="98" ht="15.75" customHeight="1">
      <c r="A98" s="96" t="s">
        <v>459</v>
      </c>
      <c r="B98" s="253">
        <v>94.0</v>
      </c>
      <c r="C98" s="254" t="s">
        <v>258</v>
      </c>
      <c r="D98" s="253">
        <v>26560.0</v>
      </c>
      <c r="E98" s="255">
        <v>3164.0</v>
      </c>
      <c r="F98" s="256">
        <f t="shared" si="1"/>
        <v>0.119126506</v>
      </c>
      <c r="G98" s="257">
        <v>146.0</v>
      </c>
      <c r="H98" s="258">
        <f t="shared" si="3"/>
        <v>0.005496987952</v>
      </c>
      <c r="I98" s="257">
        <v>99.0</v>
      </c>
      <c r="J98" s="258">
        <f t="shared" si="4"/>
        <v>0.003727409639</v>
      </c>
      <c r="K98" s="257">
        <v>10.0</v>
      </c>
      <c r="L98" s="258">
        <f t="shared" si="5"/>
        <v>0.0003765060241</v>
      </c>
      <c r="M98" s="257">
        <v>25570.0</v>
      </c>
      <c r="N98" s="258"/>
      <c r="O98" s="257">
        <v>2083.0</v>
      </c>
      <c r="P98" s="259">
        <f t="shared" si="6"/>
        <v>0.07842620482</v>
      </c>
      <c r="Q98" s="257">
        <v>0.0</v>
      </c>
      <c r="R98" s="260">
        <v>14.0</v>
      </c>
      <c r="S98" s="261">
        <v>20.0</v>
      </c>
      <c r="T98" s="261">
        <v>11.0</v>
      </c>
      <c r="U98" s="261">
        <v>13.0</v>
      </c>
      <c r="V98" s="261">
        <v>18.0</v>
      </c>
      <c r="W98" s="261">
        <v>11.0</v>
      </c>
      <c r="X98" s="261">
        <v>11.0</v>
      </c>
      <c r="Y98" s="261">
        <v>10.0</v>
      </c>
      <c r="Z98" s="261">
        <v>4.0</v>
      </c>
      <c r="AA98" s="262">
        <f t="shared" si="2"/>
        <v>98</v>
      </c>
      <c r="AB98" s="263">
        <v>72.0</v>
      </c>
      <c r="AC98" s="263">
        <v>83.0</v>
      </c>
      <c r="AD98" s="264">
        <v>4.0</v>
      </c>
      <c r="AE98" s="265">
        <v>180.0</v>
      </c>
    </row>
    <row r="99" ht="15.75" customHeight="1">
      <c r="A99" s="96" t="s">
        <v>9</v>
      </c>
      <c r="B99" s="266">
        <v>95.0</v>
      </c>
      <c r="C99" s="267" t="s">
        <v>259</v>
      </c>
      <c r="D99" s="266">
        <v>23087.0</v>
      </c>
      <c r="E99" s="255">
        <v>5344.0</v>
      </c>
      <c r="F99" s="256">
        <f t="shared" si="1"/>
        <v>0.2314722571</v>
      </c>
      <c r="G99" s="189">
        <v>111.0</v>
      </c>
      <c r="H99" s="244">
        <f t="shared" si="3"/>
        <v>0.00480790055</v>
      </c>
      <c r="I99" s="189">
        <v>63.0</v>
      </c>
      <c r="J99" s="244">
        <f t="shared" si="4"/>
        <v>0.00272880842</v>
      </c>
      <c r="K99" s="189">
        <v>6.0</v>
      </c>
      <c r="L99" s="244">
        <f t="shared" si="5"/>
        <v>0.0002598865162</v>
      </c>
      <c r="M99" s="189">
        <v>18436.0</v>
      </c>
      <c r="N99" s="244"/>
      <c r="O99" s="189">
        <v>799.0</v>
      </c>
      <c r="P99" s="247">
        <f t="shared" si="6"/>
        <v>0.03460822108</v>
      </c>
      <c r="Q99" s="189">
        <v>3.0</v>
      </c>
      <c r="R99" s="248">
        <v>25.0</v>
      </c>
      <c r="S99" s="249">
        <v>8.0</v>
      </c>
      <c r="T99" s="249">
        <v>12.0</v>
      </c>
      <c r="U99" s="249">
        <v>18.0</v>
      </c>
      <c r="V99" s="249">
        <v>10.0</v>
      </c>
      <c r="W99" s="249">
        <v>9.0</v>
      </c>
      <c r="X99" s="249">
        <v>9.0</v>
      </c>
      <c r="Y99" s="249">
        <v>13.0</v>
      </c>
      <c r="Z99" s="249">
        <v>15.0</v>
      </c>
      <c r="AA99" s="250">
        <f t="shared" si="2"/>
        <v>91</v>
      </c>
      <c r="AB99" s="251">
        <v>110.0</v>
      </c>
      <c r="AC99" s="251">
        <v>96.0</v>
      </c>
      <c r="AD99" s="252">
        <v>7.0</v>
      </c>
      <c r="AE99" s="268">
        <v>402.0</v>
      </c>
    </row>
    <row r="100" ht="15.75" customHeight="1">
      <c r="A100" s="96" t="s">
        <v>9</v>
      </c>
      <c r="B100" s="253">
        <v>96.0</v>
      </c>
      <c r="C100" s="254" t="s">
        <v>260</v>
      </c>
      <c r="D100" s="253">
        <v>4837.0</v>
      </c>
      <c r="E100" s="255">
        <v>641.0</v>
      </c>
      <c r="F100" s="256">
        <f t="shared" si="1"/>
        <v>0.1325201571</v>
      </c>
      <c r="G100" s="257">
        <v>69.0</v>
      </c>
      <c r="H100" s="258">
        <f t="shared" si="3"/>
        <v>0.01426504031</v>
      </c>
      <c r="I100" s="257">
        <v>3.0</v>
      </c>
      <c r="J100" s="258">
        <f t="shared" si="4"/>
        <v>0.0006202191441</v>
      </c>
      <c r="K100" s="257">
        <v>0.0</v>
      </c>
      <c r="L100" s="258">
        <f t="shared" si="5"/>
        <v>0</v>
      </c>
      <c r="M100" s="257">
        <v>7416.0</v>
      </c>
      <c r="N100" s="258"/>
      <c r="O100" s="257">
        <v>224.0</v>
      </c>
      <c r="P100" s="259">
        <f t="shared" si="6"/>
        <v>0.04630969609</v>
      </c>
      <c r="Q100" s="257">
        <v>0.0</v>
      </c>
      <c r="R100" s="260">
        <v>7.0</v>
      </c>
      <c r="S100" s="261">
        <v>5.0</v>
      </c>
      <c r="T100" s="261">
        <v>3.0</v>
      </c>
      <c r="U100" s="261">
        <v>10.0</v>
      </c>
      <c r="V100" s="261">
        <v>9.0</v>
      </c>
      <c r="W100" s="261">
        <v>15.0</v>
      </c>
      <c r="X100" s="261">
        <v>11.0</v>
      </c>
      <c r="Y100" s="261">
        <v>7.0</v>
      </c>
      <c r="Z100" s="261">
        <v>3.0</v>
      </c>
      <c r="AA100" s="262">
        <f t="shared" si="2"/>
        <v>60</v>
      </c>
      <c r="AB100" s="263">
        <v>38.0</v>
      </c>
      <c r="AC100" s="263">
        <v>27.0</v>
      </c>
      <c r="AD100" s="264">
        <v>0.0</v>
      </c>
      <c r="AE100" s="265">
        <v>1.0</v>
      </c>
    </row>
    <row r="101" ht="15.75" customHeight="1">
      <c r="A101" s="96" t="s">
        <v>459</v>
      </c>
      <c r="B101" s="266">
        <v>97.0</v>
      </c>
      <c r="C101" s="267" t="s">
        <v>261</v>
      </c>
      <c r="D101" s="266">
        <v>34332.0</v>
      </c>
      <c r="E101" s="255">
        <v>5592.0</v>
      </c>
      <c r="F101" s="256">
        <f t="shared" si="1"/>
        <v>0.1628801118</v>
      </c>
      <c r="G101" s="189">
        <v>475.0</v>
      </c>
      <c r="H101" s="244">
        <f t="shared" si="3"/>
        <v>0.01383548876</v>
      </c>
      <c r="I101" s="189">
        <v>193.0</v>
      </c>
      <c r="J101" s="244">
        <f t="shared" si="4"/>
        <v>0.005621577537</v>
      </c>
      <c r="K101" s="189">
        <v>37.0</v>
      </c>
      <c r="L101" s="244">
        <f t="shared" si="5"/>
        <v>0.001077711756</v>
      </c>
      <c r="M101" s="189">
        <v>33062.0</v>
      </c>
      <c r="N101" s="244"/>
      <c r="O101" s="189">
        <v>3083.0</v>
      </c>
      <c r="P101" s="247">
        <f t="shared" si="6"/>
        <v>0.08979960387</v>
      </c>
      <c r="Q101" s="189">
        <v>0.0</v>
      </c>
      <c r="R101" s="248">
        <v>29.0</v>
      </c>
      <c r="S101" s="249">
        <v>44.0</v>
      </c>
      <c r="T101" s="249">
        <v>32.0</v>
      </c>
      <c r="U101" s="249">
        <v>74.0</v>
      </c>
      <c r="V101" s="249">
        <v>44.0</v>
      </c>
      <c r="W101" s="249">
        <v>57.0</v>
      </c>
      <c r="X101" s="249">
        <v>47.0</v>
      </c>
      <c r="Y101" s="249">
        <v>48.0</v>
      </c>
      <c r="Z101" s="249">
        <v>8.0</v>
      </c>
      <c r="AA101" s="250">
        <f t="shared" si="2"/>
        <v>327</v>
      </c>
      <c r="AB101" s="251">
        <v>309.0</v>
      </c>
      <c r="AC101" s="251">
        <v>324.0</v>
      </c>
      <c r="AD101" s="252">
        <v>18.0</v>
      </c>
      <c r="AE101" s="297">
        <v>1054.0</v>
      </c>
    </row>
    <row r="102" ht="15.75" customHeight="1">
      <c r="A102" s="96" t="s">
        <v>459</v>
      </c>
      <c r="B102" s="253">
        <v>98.0</v>
      </c>
      <c r="C102" s="254" t="s">
        <v>262</v>
      </c>
      <c r="D102" s="253">
        <v>6568.0</v>
      </c>
      <c r="E102" s="255">
        <v>535.0</v>
      </c>
      <c r="F102" s="256">
        <f t="shared" si="1"/>
        <v>0.08145554202</v>
      </c>
      <c r="G102" s="257">
        <v>64.0</v>
      </c>
      <c r="H102" s="258">
        <f t="shared" si="3"/>
        <v>0.009744214373</v>
      </c>
      <c r="I102" s="257">
        <v>38.0</v>
      </c>
      <c r="J102" s="258">
        <f t="shared" si="4"/>
        <v>0.005785627284</v>
      </c>
      <c r="K102" s="257">
        <v>4.0</v>
      </c>
      <c r="L102" s="258">
        <f t="shared" si="5"/>
        <v>0.0006090133983</v>
      </c>
      <c r="M102" s="257">
        <v>11008.0</v>
      </c>
      <c r="N102" s="258"/>
      <c r="O102" s="257">
        <v>649.0</v>
      </c>
      <c r="P102" s="259">
        <f t="shared" si="6"/>
        <v>0.09881242387</v>
      </c>
      <c r="Q102" s="257">
        <v>0.0</v>
      </c>
      <c r="R102" s="260">
        <v>1.0</v>
      </c>
      <c r="S102" s="261">
        <v>6.0</v>
      </c>
      <c r="T102" s="261">
        <v>12.0</v>
      </c>
      <c r="U102" s="261">
        <v>12.0</v>
      </c>
      <c r="V102" s="261">
        <v>6.0</v>
      </c>
      <c r="W102" s="261">
        <v>5.0</v>
      </c>
      <c r="X102" s="261">
        <v>11.0</v>
      </c>
      <c r="Y102" s="261">
        <v>22.0</v>
      </c>
      <c r="Z102" s="261">
        <v>15.0</v>
      </c>
      <c r="AA102" s="262">
        <f t="shared" si="2"/>
        <v>53</v>
      </c>
      <c r="AB102" s="263">
        <v>43.0</v>
      </c>
      <c r="AC102" s="263">
        <v>44.0</v>
      </c>
      <c r="AD102" s="264">
        <v>4.0</v>
      </c>
      <c r="AE102" s="265">
        <v>177.0</v>
      </c>
    </row>
    <row r="103" ht="15.75" customHeight="1">
      <c r="A103" s="96" t="s">
        <v>467</v>
      </c>
      <c r="B103" s="266">
        <v>99.0</v>
      </c>
      <c r="C103" s="267" t="s">
        <v>263</v>
      </c>
      <c r="D103" s="266">
        <v>4152.0</v>
      </c>
      <c r="E103" s="255">
        <v>507.0</v>
      </c>
      <c r="F103" s="256">
        <f t="shared" si="1"/>
        <v>0.1221098266</v>
      </c>
      <c r="G103" s="189">
        <v>23.0</v>
      </c>
      <c r="H103" s="244">
        <f t="shared" si="3"/>
        <v>0.005539499037</v>
      </c>
      <c r="I103" s="189">
        <v>14.0</v>
      </c>
      <c r="J103" s="244">
        <f t="shared" si="4"/>
        <v>0.003371868979</v>
      </c>
      <c r="K103" s="189">
        <v>5.0</v>
      </c>
      <c r="L103" s="244">
        <f t="shared" si="5"/>
        <v>0.001204238921</v>
      </c>
      <c r="M103" s="189">
        <v>2479.0</v>
      </c>
      <c r="N103" s="244"/>
      <c r="O103" s="189">
        <v>221.0</v>
      </c>
      <c r="P103" s="247">
        <f t="shared" si="6"/>
        <v>0.05322736031</v>
      </c>
      <c r="Q103" s="189">
        <v>0.0</v>
      </c>
      <c r="R103" s="248">
        <v>1.0</v>
      </c>
      <c r="S103" s="249">
        <v>0.0</v>
      </c>
      <c r="T103" s="249">
        <v>0.0</v>
      </c>
      <c r="U103" s="249">
        <v>5.0</v>
      </c>
      <c r="V103" s="249">
        <v>3.0</v>
      </c>
      <c r="W103" s="249">
        <v>0.0</v>
      </c>
      <c r="X103" s="249">
        <v>0.0</v>
      </c>
      <c r="Y103" s="249">
        <v>0.0</v>
      </c>
      <c r="Z103" s="249">
        <v>2.0</v>
      </c>
      <c r="AA103" s="250">
        <f t="shared" si="2"/>
        <v>9</v>
      </c>
      <c r="AB103" s="251">
        <v>15.0</v>
      </c>
      <c r="AC103" s="251">
        <v>21.0</v>
      </c>
      <c r="AD103" s="252">
        <v>1.0</v>
      </c>
      <c r="AE103" s="268">
        <v>21.0</v>
      </c>
    </row>
    <row r="104" ht="15.75" customHeight="1">
      <c r="A104" s="96" t="s">
        <v>466</v>
      </c>
      <c r="B104" s="253">
        <v>100.0</v>
      </c>
      <c r="C104" s="254" t="s">
        <v>264</v>
      </c>
      <c r="D104" s="253">
        <v>46413.0</v>
      </c>
      <c r="E104" s="255">
        <v>9283.0</v>
      </c>
      <c r="F104" s="256">
        <f t="shared" si="1"/>
        <v>0.2000086183</v>
      </c>
      <c r="G104" s="257">
        <v>383.0</v>
      </c>
      <c r="H104" s="258">
        <f t="shared" si="3"/>
        <v>0.008251998363</v>
      </c>
      <c r="I104" s="257">
        <v>181.0</v>
      </c>
      <c r="J104" s="258">
        <f t="shared" si="4"/>
        <v>0.003899769461</v>
      </c>
      <c r="K104" s="257">
        <v>15.0</v>
      </c>
      <c r="L104" s="258">
        <f t="shared" si="5"/>
        <v>0.0003231853145</v>
      </c>
      <c r="M104" s="257">
        <v>49202.0</v>
      </c>
      <c r="N104" s="258"/>
      <c r="O104" s="257">
        <v>2657.0</v>
      </c>
      <c r="P104" s="259">
        <f t="shared" si="6"/>
        <v>0.05724689203</v>
      </c>
      <c r="Q104" s="257">
        <v>0.0</v>
      </c>
      <c r="R104" s="260">
        <v>32.0</v>
      </c>
      <c r="S104" s="261">
        <v>25.0</v>
      </c>
      <c r="T104" s="261">
        <v>45.0</v>
      </c>
      <c r="U104" s="261">
        <v>61.0</v>
      </c>
      <c r="V104" s="261">
        <v>47.0</v>
      </c>
      <c r="W104" s="261">
        <v>55.0</v>
      </c>
      <c r="X104" s="261">
        <v>47.0</v>
      </c>
      <c r="Y104" s="261">
        <v>51.0</v>
      </c>
      <c r="Z104" s="261">
        <v>22.0</v>
      </c>
      <c r="AA104" s="262">
        <f t="shared" si="2"/>
        <v>312</v>
      </c>
      <c r="AB104" s="263">
        <v>230.0</v>
      </c>
      <c r="AC104" s="263">
        <v>181.0</v>
      </c>
      <c r="AD104" s="264">
        <v>41.0</v>
      </c>
      <c r="AE104" s="286">
        <v>1421.0</v>
      </c>
    </row>
    <row r="105" ht="15.75" customHeight="1">
      <c r="A105" s="96" t="s">
        <v>467</v>
      </c>
      <c r="B105" s="266">
        <v>101.0</v>
      </c>
      <c r="C105" s="267" t="s">
        <v>265</v>
      </c>
      <c r="D105" s="266">
        <v>4303.0</v>
      </c>
      <c r="E105" s="255">
        <v>545.0</v>
      </c>
      <c r="F105" s="256">
        <f t="shared" si="1"/>
        <v>0.1266558215</v>
      </c>
      <c r="G105" s="189">
        <v>53.0</v>
      </c>
      <c r="H105" s="244">
        <f t="shared" si="3"/>
        <v>0.01231698815</v>
      </c>
      <c r="I105" s="189">
        <v>8.0</v>
      </c>
      <c r="J105" s="244">
        <f t="shared" si="4"/>
        <v>0.001859168022</v>
      </c>
      <c r="K105" s="189">
        <v>1.0</v>
      </c>
      <c r="L105" s="244">
        <f t="shared" si="5"/>
        <v>0.0002323960028</v>
      </c>
      <c r="M105" s="189">
        <v>6805.0</v>
      </c>
      <c r="N105" s="244"/>
      <c r="O105" s="189">
        <v>353.0</v>
      </c>
      <c r="P105" s="247">
        <f t="shared" si="6"/>
        <v>0.08203578898</v>
      </c>
      <c r="Q105" s="189">
        <v>0.0</v>
      </c>
      <c r="R105" s="248">
        <v>2.0</v>
      </c>
      <c r="S105" s="249">
        <v>2.0</v>
      </c>
      <c r="T105" s="249">
        <v>10.0</v>
      </c>
      <c r="U105" s="249">
        <v>5.0</v>
      </c>
      <c r="V105" s="249">
        <v>6.0</v>
      </c>
      <c r="W105" s="249">
        <v>8.0</v>
      </c>
      <c r="X105" s="249">
        <v>12.0</v>
      </c>
      <c r="Y105" s="249">
        <v>9.0</v>
      </c>
      <c r="Z105" s="249">
        <v>11.0</v>
      </c>
      <c r="AA105" s="250">
        <f t="shared" si="2"/>
        <v>45</v>
      </c>
      <c r="AB105" s="251">
        <v>48.0</v>
      </c>
      <c r="AC105" s="251">
        <v>51.0</v>
      </c>
      <c r="AD105" s="252">
        <v>0.0</v>
      </c>
      <c r="AE105" s="268">
        <v>121.0</v>
      </c>
    </row>
    <row r="106" ht="15.75" customHeight="1">
      <c r="A106" s="96" t="s">
        <v>9</v>
      </c>
      <c r="B106" s="253">
        <v>102.0</v>
      </c>
      <c r="C106" s="254" t="s">
        <v>266</v>
      </c>
      <c r="D106" s="253">
        <v>29016.0</v>
      </c>
      <c r="E106" s="255">
        <v>7215.0</v>
      </c>
      <c r="F106" s="256">
        <f t="shared" si="1"/>
        <v>0.248655914</v>
      </c>
      <c r="G106" s="257">
        <v>168.0</v>
      </c>
      <c r="H106" s="258">
        <f t="shared" si="3"/>
        <v>0.005789909016</v>
      </c>
      <c r="I106" s="257">
        <v>72.0</v>
      </c>
      <c r="J106" s="258">
        <f t="shared" si="4"/>
        <v>0.002481389578</v>
      </c>
      <c r="K106" s="257">
        <v>7.0</v>
      </c>
      <c r="L106" s="258">
        <f t="shared" si="5"/>
        <v>0.000241246209</v>
      </c>
      <c r="M106" s="257">
        <v>30617.0</v>
      </c>
      <c r="N106" s="258"/>
      <c r="O106" s="257">
        <v>1265.0</v>
      </c>
      <c r="P106" s="259">
        <f t="shared" si="6"/>
        <v>0.04359663634</v>
      </c>
      <c r="Q106" s="257">
        <v>0.0</v>
      </c>
      <c r="R106" s="260">
        <v>21.0</v>
      </c>
      <c r="S106" s="261">
        <v>6.0</v>
      </c>
      <c r="T106" s="261">
        <v>7.0</v>
      </c>
      <c r="U106" s="261">
        <v>22.0</v>
      </c>
      <c r="V106" s="261">
        <v>16.0</v>
      </c>
      <c r="W106" s="261">
        <v>26.0</v>
      </c>
      <c r="X106" s="261">
        <v>34.0</v>
      </c>
      <c r="Y106" s="261">
        <v>22.0</v>
      </c>
      <c r="Z106" s="261">
        <v>16.0</v>
      </c>
      <c r="AA106" s="262">
        <f t="shared" si="2"/>
        <v>132</v>
      </c>
      <c r="AB106" s="263">
        <v>74.0</v>
      </c>
      <c r="AC106" s="263">
        <v>71.0</v>
      </c>
      <c r="AD106" s="264">
        <v>5.0</v>
      </c>
      <c r="AE106" s="265">
        <v>917.0</v>
      </c>
    </row>
    <row r="107" ht="15.75" customHeight="1">
      <c r="A107" s="96" t="s">
        <v>9</v>
      </c>
      <c r="B107" s="266">
        <v>103.0</v>
      </c>
      <c r="C107" s="267" t="s">
        <v>268</v>
      </c>
      <c r="D107" s="266">
        <v>19283.0</v>
      </c>
      <c r="E107" s="255">
        <v>1581.0</v>
      </c>
      <c r="F107" s="256">
        <f t="shared" si="1"/>
        <v>0.08198931701</v>
      </c>
      <c r="G107" s="189">
        <v>219.0</v>
      </c>
      <c r="H107" s="244">
        <f t="shared" si="3"/>
        <v>0.01135715397</v>
      </c>
      <c r="I107" s="189">
        <v>82.0</v>
      </c>
      <c r="J107" s="244">
        <f t="shared" si="4"/>
        <v>0.004252450345</v>
      </c>
      <c r="K107" s="189">
        <v>8.0</v>
      </c>
      <c r="L107" s="244">
        <f t="shared" si="5"/>
        <v>0.0004148732044</v>
      </c>
      <c r="M107" s="189">
        <v>13387.0</v>
      </c>
      <c r="N107" s="244"/>
      <c r="O107" s="189">
        <v>1495.0</v>
      </c>
      <c r="P107" s="247">
        <f t="shared" si="6"/>
        <v>0.07752943007</v>
      </c>
      <c r="Q107" s="189">
        <v>0.0</v>
      </c>
      <c r="R107" s="248">
        <v>34.0</v>
      </c>
      <c r="S107" s="249">
        <v>11.0</v>
      </c>
      <c r="T107" s="249">
        <v>18.0</v>
      </c>
      <c r="U107" s="249">
        <v>23.0</v>
      </c>
      <c r="V107" s="249">
        <v>21.0</v>
      </c>
      <c r="W107" s="249">
        <v>19.0</v>
      </c>
      <c r="X107" s="249">
        <v>17.0</v>
      </c>
      <c r="Y107" s="249">
        <v>12.0</v>
      </c>
      <c r="Z107" s="249">
        <v>16.0</v>
      </c>
      <c r="AA107" s="250">
        <f t="shared" si="2"/>
        <v>143</v>
      </c>
      <c r="AB107" s="251">
        <v>142.0</v>
      </c>
      <c r="AC107" s="251">
        <v>123.0</v>
      </c>
      <c r="AD107" s="252">
        <v>2.0</v>
      </c>
      <c r="AE107" s="268">
        <v>238.0</v>
      </c>
    </row>
    <row r="108" ht="15.75" customHeight="1">
      <c r="A108" s="96" t="s">
        <v>9</v>
      </c>
      <c r="B108" s="253">
        <v>104.0</v>
      </c>
      <c r="C108" s="254" t="s">
        <v>269</v>
      </c>
      <c r="D108" s="253">
        <v>2359.0</v>
      </c>
      <c r="E108" s="255">
        <v>308.0</v>
      </c>
      <c r="F108" s="256">
        <f t="shared" si="1"/>
        <v>0.1305637982</v>
      </c>
      <c r="G108" s="257">
        <v>12.0</v>
      </c>
      <c r="H108" s="258">
        <f t="shared" si="3"/>
        <v>0.005086901229</v>
      </c>
      <c r="I108" s="257">
        <v>4.0</v>
      </c>
      <c r="J108" s="258">
        <f t="shared" si="4"/>
        <v>0.001695633743</v>
      </c>
      <c r="K108" s="257">
        <v>0.0</v>
      </c>
      <c r="L108" s="258">
        <f t="shared" si="5"/>
        <v>0</v>
      </c>
      <c r="M108" s="257">
        <v>3391.0</v>
      </c>
      <c r="N108" s="258"/>
      <c r="O108" s="257">
        <v>140.0</v>
      </c>
      <c r="P108" s="259">
        <f t="shared" si="6"/>
        <v>0.05934718101</v>
      </c>
      <c r="Q108" s="257">
        <v>0.0</v>
      </c>
      <c r="R108" s="260">
        <v>1.0</v>
      </c>
      <c r="S108" s="261">
        <v>0.0</v>
      </c>
      <c r="T108" s="261">
        <v>2.0</v>
      </c>
      <c r="U108" s="261">
        <v>1.0</v>
      </c>
      <c r="V108" s="261">
        <v>3.0</v>
      </c>
      <c r="W108" s="261">
        <v>1.0</v>
      </c>
      <c r="X108" s="261">
        <v>4.0</v>
      </c>
      <c r="Y108" s="261">
        <v>3.0</v>
      </c>
      <c r="Z108" s="261">
        <v>0.0</v>
      </c>
      <c r="AA108" s="262">
        <f t="shared" si="2"/>
        <v>12</v>
      </c>
      <c r="AB108" s="263">
        <v>8.0</v>
      </c>
      <c r="AC108" s="263">
        <v>5.0</v>
      </c>
      <c r="AD108" s="264">
        <v>0.0</v>
      </c>
      <c r="AE108" s="265">
        <v>55.0</v>
      </c>
    </row>
    <row r="109" ht="15.75" customHeight="1">
      <c r="A109" s="96" t="s">
        <v>9</v>
      </c>
      <c r="B109" s="266">
        <v>105.0</v>
      </c>
      <c r="C109" s="267" t="s">
        <v>270</v>
      </c>
      <c r="D109" s="266">
        <v>23156.0</v>
      </c>
      <c r="E109" s="255">
        <v>5495.0</v>
      </c>
      <c r="F109" s="256">
        <f t="shared" si="1"/>
        <v>0.2373035067</v>
      </c>
      <c r="G109" s="189">
        <v>103.0</v>
      </c>
      <c r="H109" s="244">
        <f t="shared" si="3"/>
        <v>0.004448091207</v>
      </c>
      <c r="I109" s="189">
        <v>29.0</v>
      </c>
      <c r="J109" s="244">
        <f t="shared" si="4"/>
        <v>0.001252375194</v>
      </c>
      <c r="K109" s="189">
        <v>6.0</v>
      </c>
      <c r="L109" s="244">
        <f t="shared" si="5"/>
        <v>0.0002591121092</v>
      </c>
      <c r="M109" s="189">
        <v>19090.0</v>
      </c>
      <c r="N109" s="244"/>
      <c r="O109" s="189">
        <v>677.0</v>
      </c>
      <c r="P109" s="247">
        <f t="shared" si="6"/>
        <v>0.02923648298</v>
      </c>
      <c r="Q109" s="189">
        <v>0.0</v>
      </c>
      <c r="R109" s="248">
        <v>13.0</v>
      </c>
      <c r="S109" s="249">
        <v>1.0</v>
      </c>
      <c r="T109" s="249">
        <v>14.0</v>
      </c>
      <c r="U109" s="249">
        <v>12.0</v>
      </c>
      <c r="V109" s="249">
        <v>8.0</v>
      </c>
      <c r="W109" s="249">
        <v>10.0</v>
      </c>
      <c r="X109" s="249">
        <v>19.0</v>
      </c>
      <c r="Y109" s="249">
        <v>16.0</v>
      </c>
      <c r="Z109" s="249">
        <v>8.0</v>
      </c>
      <c r="AA109" s="250">
        <f t="shared" si="2"/>
        <v>77</v>
      </c>
      <c r="AB109" s="251">
        <v>67.0</v>
      </c>
      <c r="AC109" s="251">
        <v>61.0</v>
      </c>
      <c r="AD109" s="252">
        <v>2.0</v>
      </c>
      <c r="AE109" s="268">
        <v>292.0</v>
      </c>
    </row>
    <row r="110" ht="15.75" customHeight="1">
      <c r="A110" s="96" t="s">
        <v>9</v>
      </c>
      <c r="B110" s="253">
        <v>106.0</v>
      </c>
      <c r="C110" s="254" t="s">
        <v>271</v>
      </c>
      <c r="D110" s="253">
        <v>10454.0</v>
      </c>
      <c r="E110" s="255">
        <v>2559.0</v>
      </c>
      <c r="F110" s="256">
        <f t="shared" si="1"/>
        <v>0.2447866845</v>
      </c>
      <c r="G110" s="257">
        <v>148.0</v>
      </c>
      <c r="H110" s="258">
        <f t="shared" si="3"/>
        <v>0.01415726038</v>
      </c>
      <c r="I110" s="257">
        <v>29.0</v>
      </c>
      <c r="J110" s="258">
        <f t="shared" si="4"/>
        <v>0.002774057777</v>
      </c>
      <c r="K110" s="257">
        <v>2.0</v>
      </c>
      <c r="L110" s="258">
        <f t="shared" si="5"/>
        <v>0.0001913143294</v>
      </c>
      <c r="M110" s="257">
        <v>13736.0</v>
      </c>
      <c r="N110" s="258"/>
      <c r="O110" s="257">
        <v>619.0</v>
      </c>
      <c r="P110" s="259">
        <f t="shared" si="6"/>
        <v>0.05921178496</v>
      </c>
      <c r="Q110" s="257">
        <v>0.0</v>
      </c>
      <c r="R110" s="260">
        <v>7.0</v>
      </c>
      <c r="S110" s="261">
        <v>10.0</v>
      </c>
      <c r="T110" s="261">
        <v>6.0</v>
      </c>
      <c r="U110" s="261">
        <v>19.0</v>
      </c>
      <c r="V110" s="261">
        <v>28.0</v>
      </c>
      <c r="W110" s="261">
        <v>27.0</v>
      </c>
      <c r="X110" s="261">
        <v>27.0</v>
      </c>
      <c r="Y110" s="261">
        <v>13.0</v>
      </c>
      <c r="Z110" s="261">
        <v>10.0</v>
      </c>
      <c r="AA110" s="262">
        <f t="shared" si="2"/>
        <v>124</v>
      </c>
      <c r="AB110" s="263">
        <v>73.0</v>
      </c>
      <c r="AC110" s="263">
        <v>59.0</v>
      </c>
      <c r="AD110" s="264">
        <v>16.0</v>
      </c>
      <c r="AE110" s="265">
        <v>137.0</v>
      </c>
    </row>
    <row r="111" ht="15.75" customHeight="1">
      <c r="A111" s="96" t="s">
        <v>466</v>
      </c>
      <c r="B111" s="266">
        <v>107.0</v>
      </c>
      <c r="C111" s="267" t="s">
        <v>81</v>
      </c>
      <c r="D111" s="266">
        <v>931272.0</v>
      </c>
      <c r="E111" s="255">
        <v>108877.0</v>
      </c>
      <c r="F111" s="256">
        <f t="shared" si="1"/>
        <v>0.1169121374</v>
      </c>
      <c r="G111" s="189">
        <v>14330.0</v>
      </c>
      <c r="H111" s="244">
        <f t="shared" si="3"/>
        <v>0.01538755594</v>
      </c>
      <c r="I111" s="189">
        <v>4941.0</v>
      </c>
      <c r="J111" s="244">
        <f t="shared" si="4"/>
        <v>0.005305646471</v>
      </c>
      <c r="K111" s="189">
        <v>513.0</v>
      </c>
      <c r="L111" s="244">
        <f t="shared" si="5"/>
        <v>0.0005508594696</v>
      </c>
      <c r="M111" s="189">
        <v>936855.0</v>
      </c>
      <c r="N111" s="244"/>
      <c r="O111" s="189">
        <v>88374.0</v>
      </c>
      <c r="P111" s="247">
        <f t="shared" si="6"/>
        <v>0.09489601319</v>
      </c>
      <c r="Q111" s="189">
        <v>30.0</v>
      </c>
      <c r="R111" s="248">
        <v>1693.0</v>
      </c>
      <c r="S111" s="249">
        <v>1069.0</v>
      </c>
      <c r="T111" s="249">
        <v>1309.0</v>
      </c>
      <c r="U111" s="249">
        <v>1988.0</v>
      </c>
      <c r="V111" s="249">
        <v>1876.0</v>
      </c>
      <c r="W111" s="249">
        <v>1917.0</v>
      </c>
      <c r="X111" s="249">
        <v>1888.0</v>
      </c>
      <c r="Y111" s="249">
        <v>1902.0</v>
      </c>
      <c r="Z111" s="249">
        <v>989.0</v>
      </c>
      <c r="AA111" s="250">
        <f t="shared" si="2"/>
        <v>11740</v>
      </c>
      <c r="AB111" s="251">
        <v>10327.0</v>
      </c>
      <c r="AC111" s="251">
        <v>9120.0</v>
      </c>
      <c r="AD111" s="252">
        <v>374.0</v>
      </c>
      <c r="AE111" s="297">
        <v>12702.0</v>
      </c>
    </row>
    <row r="112" ht="15.75" customHeight="1">
      <c r="A112" s="96" t="s">
        <v>459</v>
      </c>
      <c r="B112" s="253">
        <v>108.0</v>
      </c>
      <c r="C112" s="254" t="s">
        <v>272</v>
      </c>
      <c r="D112" s="253">
        <v>15589.0</v>
      </c>
      <c r="E112" s="255">
        <v>1124.0</v>
      </c>
      <c r="F112" s="256">
        <f t="shared" si="1"/>
        <v>0.07210212329</v>
      </c>
      <c r="G112" s="257">
        <v>157.0</v>
      </c>
      <c r="H112" s="258">
        <f t="shared" si="3"/>
        <v>0.01007120405</v>
      </c>
      <c r="I112" s="257">
        <v>91.0</v>
      </c>
      <c r="J112" s="258">
        <f t="shared" si="4"/>
        <v>0.005837449484</v>
      </c>
      <c r="K112" s="257">
        <v>37.0</v>
      </c>
      <c r="L112" s="258">
        <f t="shared" si="5"/>
        <v>0.002373468471</v>
      </c>
      <c r="M112" s="257">
        <v>18645.0</v>
      </c>
      <c r="N112" s="258"/>
      <c r="O112" s="257">
        <v>1538.0</v>
      </c>
      <c r="P112" s="259">
        <f t="shared" si="6"/>
        <v>0.09865931105</v>
      </c>
      <c r="Q112" s="257">
        <v>1.0</v>
      </c>
      <c r="R112" s="260">
        <v>4.0</v>
      </c>
      <c r="S112" s="261">
        <v>19.0</v>
      </c>
      <c r="T112" s="261">
        <v>5.0</v>
      </c>
      <c r="U112" s="261">
        <v>17.0</v>
      </c>
      <c r="V112" s="261">
        <v>23.0</v>
      </c>
      <c r="W112" s="261">
        <v>18.0</v>
      </c>
      <c r="X112" s="261">
        <v>24.0</v>
      </c>
      <c r="Y112" s="261">
        <v>22.0</v>
      </c>
      <c r="Z112" s="261">
        <v>12.0</v>
      </c>
      <c r="AA112" s="262">
        <f t="shared" si="2"/>
        <v>110</v>
      </c>
      <c r="AB112" s="263">
        <v>76.0</v>
      </c>
      <c r="AC112" s="263">
        <v>78.0</v>
      </c>
      <c r="AD112" s="264">
        <v>2.0</v>
      </c>
      <c r="AE112" s="265">
        <v>226.0</v>
      </c>
    </row>
    <row r="113" ht="15.75" customHeight="1">
      <c r="A113" s="63"/>
      <c r="B113" s="266">
        <v>109.0</v>
      </c>
      <c r="C113" s="316"/>
      <c r="D113" s="266">
        <v>0.0</v>
      </c>
      <c r="E113" s="255">
        <v>0.0</v>
      </c>
      <c r="F113" s="256" t="str">
        <f t="shared" si="1"/>
        <v>#DIV/0!</v>
      </c>
      <c r="G113" s="189">
        <v>0.0</v>
      </c>
      <c r="H113" s="244">
        <f t="shared" si="3"/>
        <v>0</v>
      </c>
      <c r="I113" s="189">
        <v>0.0</v>
      </c>
      <c r="J113" s="244">
        <f t="shared" si="4"/>
        <v>0</v>
      </c>
      <c r="K113" s="189">
        <v>0.0</v>
      </c>
      <c r="L113" s="244">
        <f t="shared" si="5"/>
        <v>0</v>
      </c>
      <c r="M113" s="189">
        <v>0.0</v>
      </c>
      <c r="N113" s="244"/>
      <c r="O113" s="189">
        <v>0.0</v>
      </c>
      <c r="P113" s="247">
        <f t="shared" si="6"/>
        <v>0</v>
      </c>
      <c r="Q113" s="189">
        <v>0.0</v>
      </c>
      <c r="R113" s="248">
        <v>0.0</v>
      </c>
      <c r="S113" s="249">
        <v>0.0</v>
      </c>
      <c r="T113" s="249">
        <v>0.0</v>
      </c>
      <c r="U113" s="249">
        <v>0.0</v>
      </c>
      <c r="V113" s="249">
        <v>0.0</v>
      </c>
      <c r="W113" s="249">
        <v>0.0</v>
      </c>
      <c r="X113" s="249">
        <v>0.0</v>
      </c>
      <c r="Y113" s="249">
        <v>0.0</v>
      </c>
      <c r="Z113" s="249">
        <v>0.0</v>
      </c>
      <c r="AA113" s="250">
        <f t="shared" si="2"/>
        <v>0</v>
      </c>
      <c r="AB113" s="251">
        <v>0.0</v>
      </c>
      <c r="AC113" s="251">
        <v>31.0</v>
      </c>
      <c r="AD113" s="252">
        <v>0.0</v>
      </c>
      <c r="AE113" s="268">
        <v>0.0</v>
      </c>
    </row>
    <row r="114" ht="15.75" customHeight="1">
      <c r="A114" s="96" t="s">
        <v>459</v>
      </c>
      <c r="B114" s="253">
        <v>110.0</v>
      </c>
      <c r="C114" s="254" t="s">
        <v>273</v>
      </c>
      <c r="D114" s="253">
        <v>12320.0</v>
      </c>
      <c r="E114" s="255">
        <v>1835.0</v>
      </c>
      <c r="F114" s="256">
        <f t="shared" si="1"/>
        <v>0.1489448052</v>
      </c>
      <c r="G114" s="257">
        <v>161.0</v>
      </c>
      <c r="H114" s="258">
        <f t="shared" si="3"/>
        <v>0.01306818182</v>
      </c>
      <c r="I114" s="257">
        <v>48.0</v>
      </c>
      <c r="J114" s="258">
        <f t="shared" si="4"/>
        <v>0.003896103896</v>
      </c>
      <c r="K114" s="257">
        <v>2.0</v>
      </c>
      <c r="L114" s="258">
        <f t="shared" si="5"/>
        <v>0.0001623376623</v>
      </c>
      <c r="M114" s="257">
        <v>11667.0</v>
      </c>
      <c r="N114" s="258"/>
      <c r="O114" s="257">
        <v>1013.0</v>
      </c>
      <c r="P114" s="259">
        <f t="shared" si="6"/>
        <v>0.08222402597</v>
      </c>
      <c r="Q114" s="257">
        <v>0.0</v>
      </c>
      <c r="R114" s="260">
        <v>5.0</v>
      </c>
      <c r="S114" s="261">
        <v>10.0</v>
      </c>
      <c r="T114" s="261">
        <v>10.0</v>
      </c>
      <c r="U114" s="261">
        <v>22.0</v>
      </c>
      <c r="V114" s="261">
        <v>7.0</v>
      </c>
      <c r="W114" s="261">
        <v>22.0</v>
      </c>
      <c r="X114" s="261">
        <v>15.0</v>
      </c>
      <c r="Y114" s="261">
        <v>17.0</v>
      </c>
      <c r="Z114" s="261">
        <v>4.0</v>
      </c>
      <c r="AA114" s="262">
        <f t="shared" si="2"/>
        <v>91</v>
      </c>
      <c r="AB114" s="263">
        <v>116.0</v>
      </c>
      <c r="AC114" s="263">
        <v>0.0</v>
      </c>
      <c r="AD114" s="264">
        <v>2.0</v>
      </c>
      <c r="AE114" s="265">
        <v>327.0</v>
      </c>
    </row>
    <row r="115" ht="15.75" customHeight="1">
      <c r="A115" s="96" t="s">
        <v>459</v>
      </c>
      <c r="B115" s="266">
        <v>111.0</v>
      </c>
      <c r="C115" s="267" t="s">
        <v>274</v>
      </c>
      <c r="D115" s="266">
        <v>3872.0</v>
      </c>
      <c r="E115" s="255">
        <v>608.0</v>
      </c>
      <c r="F115" s="256">
        <f t="shared" si="1"/>
        <v>0.1570247934</v>
      </c>
      <c r="G115" s="189">
        <v>44.0</v>
      </c>
      <c r="H115" s="244">
        <f t="shared" si="3"/>
        <v>0.01136363636</v>
      </c>
      <c r="I115" s="189">
        <v>33.0</v>
      </c>
      <c r="J115" s="244">
        <f t="shared" si="4"/>
        <v>0.008522727273</v>
      </c>
      <c r="K115" s="189">
        <v>1.0</v>
      </c>
      <c r="L115" s="244">
        <f t="shared" si="5"/>
        <v>0.0002582644628</v>
      </c>
      <c r="M115" s="189">
        <v>4989.0</v>
      </c>
      <c r="N115" s="244"/>
      <c r="O115" s="189">
        <v>344.0</v>
      </c>
      <c r="P115" s="247">
        <f t="shared" si="6"/>
        <v>0.08884297521</v>
      </c>
      <c r="Q115" s="189">
        <v>0.0</v>
      </c>
      <c r="R115" s="248">
        <v>1.0</v>
      </c>
      <c r="S115" s="249">
        <v>4.0</v>
      </c>
      <c r="T115" s="249">
        <v>13.0</v>
      </c>
      <c r="U115" s="249">
        <v>6.0</v>
      </c>
      <c r="V115" s="249">
        <v>5.0</v>
      </c>
      <c r="W115" s="249">
        <v>2.0</v>
      </c>
      <c r="X115" s="249">
        <v>5.0</v>
      </c>
      <c r="Y115" s="249">
        <v>5.0</v>
      </c>
      <c r="Z115" s="249">
        <v>4.0</v>
      </c>
      <c r="AA115" s="250">
        <f t="shared" si="2"/>
        <v>36</v>
      </c>
      <c r="AB115" s="251">
        <v>33.0</v>
      </c>
      <c r="AC115" s="251">
        <v>122.0</v>
      </c>
      <c r="AD115" s="252">
        <v>6.0</v>
      </c>
      <c r="AE115" s="268">
        <v>46.0</v>
      </c>
    </row>
    <row r="116" ht="15.75" customHeight="1">
      <c r="A116" s="96" t="s">
        <v>9</v>
      </c>
      <c r="B116" s="253">
        <v>112.0</v>
      </c>
      <c r="C116" s="254" t="s">
        <v>275</v>
      </c>
      <c r="D116" s="253">
        <v>2469.0</v>
      </c>
      <c r="E116" s="255">
        <v>287.0</v>
      </c>
      <c r="F116" s="256">
        <f t="shared" si="1"/>
        <v>0.1162413933</v>
      </c>
      <c r="G116" s="257">
        <v>45.0</v>
      </c>
      <c r="H116" s="258">
        <f t="shared" si="3"/>
        <v>0.01822600243</v>
      </c>
      <c r="I116" s="257">
        <v>2.0</v>
      </c>
      <c r="J116" s="258">
        <f t="shared" si="4"/>
        <v>0.0008100445525</v>
      </c>
      <c r="K116" s="257">
        <v>0.0</v>
      </c>
      <c r="L116" s="258">
        <f t="shared" si="5"/>
        <v>0</v>
      </c>
      <c r="M116" s="257">
        <v>3733.0</v>
      </c>
      <c r="N116" s="258"/>
      <c r="O116" s="257">
        <v>139.0</v>
      </c>
      <c r="P116" s="259">
        <f t="shared" si="6"/>
        <v>0.0562980964</v>
      </c>
      <c r="Q116" s="257">
        <v>0.0</v>
      </c>
      <c r="R116" s="260">
        <v>10.0</v>
      </c>
      <c r="S116" s="261">
        <v>1.0</v>
      </c>
      <c r="T116" s="261">
        <v>6.0</v>
      </c>
      <c r="U116" s="261">
        <v>8.0</v>
      </c>
      <c r="V116" s="261">
        <v>4.0</v>
      </c>
      <c r="W116" s="261">
        <v>3.0</v>
      </c>
      <c r="X116" s="261">
        <v>8.0</v>
      </c>
      <c r="Y116" s="261">
        <v>6.0</v>
      </c>
      <c r="Z116" s="261">
        <v>1.0</v>
      </c>
      <c r="AA116" s="262">
        <f t="shared" si="2"/>
        <v>40</v>
      </c>
      <c r="AB116" s="263">
        <v>32.0</v>
      </c>
      <c r="AC116" s="263">
        <v>35.0</v>
      </c>
      <c r="AD116" s="264">
        <v>0.0</v>
      </c>
      <c r="AE116" s="265">
        <v>-59.0</v>
      </c>
    </row>
    <row r="117" ht="15.75" customHeight="1">
      <c r="A117" s="96" t="s">
        <v>9</v>
      </c>
      <c r="B117" s="266">
        <v>113.0</v>
      </c>
      <c r="C117" s="267" t="s">
        <v>276</v>
      </c>
      <c r="D117" s="266">
        <v>9121.0</v>
      </c>
      <c r="E117" s="255">
        <v>2383.0</v>
      </c>
      <c r="F117" s="256">
        <f t="shared" si="1"/>
        <v>0.2612652121</v>
      </c>
      <c r="G117" s="189">
        <v>15.0</v>
      </c>
      <c r="H117" s="244">
        <f t="shared" si="3"/>
        <v>0.001644556518</v>
      </c>
      <c r="I117" s="189">
        <v>10.0</v>
      </c>
      <c r="J117" s="244">
        <f t="shared" si="4"/>
        <v>0.001096371012</v>
      </c>
      <c r="K117" s="189">
        <v>2.0</v>
      </c>
      <c r="L117" s="244">
        <f t="shared" si="5"/>
        <v>0.0002192742024</v>
      </c>
      <c r="M117" s="189">
        <v>7638.0</v>
      </c>
      <c r="N117" s="244"/>
      <c r="O117" s="189">
        <v>187.0</v>
      </c>
      <c r="P117" s="247">
        <f t="shared" si="6"/>
        <v>0.02050213792</v>
      </c>
      <c r="Q117" s="189">
        <v>0.0</v>
      </c>
      <c r="R117" s="248">
        <v>2.0</v>
      </c>
      <c r="S117" s="249">
        <v>1.0</v>
      </c>
      <c r="T117" s="249">
        <v>2.0</v>
      </c>
      <c r="U117" s="249">
        <v>1.0</v>
      </c>
      <c r="V117" s="249">
        <v>3.0</v>
      </c>
      <c r="W117" s="249">
        <v>1.0</v>
      </c>
      <c r="X117" s="249">
        <v>1.0</v>
      </c>
      <c r="Y117" s="249">
        <v>2.0</v>
      </c>
      <c r="Z117" s="249">
        <v>1.0</v>
      </c>
      <c r="AA117" s="250">
        <f t="shared" si="2"/>
        <v>11</v>
      </c>
      <c r="AB117" s="251">
        <v>11.0</v>
      </c>
      <c r="AC117" s="251">
        <v>33.0</v>
      </c>
      <c r="AD117" s="252">
        <v>1.0</v>
      </c>
      <c r="AE117" s="268">
        <v>138.0</v>
      </c>
    </row>
    <row r="118" ht="15.75" customHeight="1">
      <c r="A118" s="96" t="s">
        <v>9</v>
      </c>
      <c r="B118" s="253">
        <v>114.0</v>
      </c>
      <c r="C118" s="254" t="s">
        <v>277</v>
      </c>
      <c r="D118" s="253">
        <v>8937.0</v>
      </c>
      <c r="E118" s="255">
        <v>410.0</v>
      </c>
      <c r="F118" s="256">
        <f t="shared" si="1"/>
        <v>0.0458766924</v>
      </c>
      <c r="G118" s="257">
        <v>304.0</v>
      </c>
      <c r="H118" s="258">
        <f t="shared" si="3"/>
        <v>0.034015889</v>
      </c>
      <c r="I118" s="257">
        <v>33.0</v>
      </c>
      <c r="J118" s="258">
        <f t="shared" si="4"/>
        <v>0.003692514267</v>
      </c>
      <c r="K118" s="257">
        <v>0.0</v>
      </c>
      <c r="L118" s="258">
        <f t="shared" si="5"/>
        <v>0</v>
      </c>
      <c r="M118" s="257">
        <v>9660.0</v>
      </c>
      <c r="N118" s="258"/>
      <c r="O118" s="257">
        <v>1197.0</v>
      </c>
      <c r="P118" s="259">
        <f t="shared" si="6"/>
        <v>0.1339375629</v>
      </c>
      <c r="Q118" s="257">
        <v>0.0</v>
      </c>
      <c r="R118" s="260">
        <v>11.0</v>
      </c>
      <c r="S118" s="261">
        <v>45.0</v>
      </c>
      <c r="T118" s="261">
        <v>28.0</v>
      </c>
      <c r="U118" s="261">
        <v>18.0</v>
      </c>
      <c r="V118" s="261">
        <v>50.0</v>
      </c>
      <c r="W118" s="261">
        <v>95.0</v>
      </c>
      <c r="X118" s="261">
        <v>26.0</v>
      </c>
      <c r="Y118" s="261">
        <v>29.0</v>
      </c>
      <c r="Z118" s="261">
        <v>29.0</v>
      </c>
      <c r="AA118" s="262">
        <f t="shared" si="2"/>
        <v>273</v>
      </c>
      <c r="AB118" s="263">
        <v>200.0</v>
      </c>
      <c r="AC118" s="263">
        <v>8.0</v>
      </c>
      <c r="AD118" s="264">
        <v>1.0</v>
      </c>
      <c r="AE118" s="265">
        <v>65.0</v>
      </c>
    </row>
    <row r="119" ht="15.75" customHeight="1">
      <c r="A119" s="96" t="s">
        <v>9</v>
      </c>
      <c r="B119" s="266">
        <v>115.0</v>
      </c>
      <c r="C119" s="267" t="s">
        <v>278</v>
      </c>
      <c r="D119" s="266">
        <v>17703.0</v>
      </c>
      <c r="E119" s="255">
        <v>324.0</v>
      </c>
      <c r="F119" s="256">
        <f t="shared" si="1"/>
        <v>0.01830198271</v>
      </c>
      <c r="G119" s="189">
        <v>29.0</v>
      </c>
      <c r="H119" s="244">
        <f t="shared" si="3"/>
        <v>0.001638140428</v>
      </c>
      <c r="I119" s="189">
        <v>45.0</v>
      </c>
      <c r="J119" s="244">
        <f t="shared" si="4"/>
        <v>0.002541942044</v>
      </c>
      <c r="K119" s="189">
        <v>4.0</v>
      </c>
      <c r="L119" s="244">
        <f t="shared" si="5"/>
        <v>0.0002259504039</v>
      </c>
      <c r="M119" s="189">
        <v>7176.0</v>
      </c>
      <c r="N119" s="244"/>
      <c r="O119" s="189">
        <v>493.0</v>
      </c>
      <c r="P119" s="247">
        <f t="shared" si="6"/>
        <v>0.02784838728</v>
      </c>
      <c r="Q119" s="189">
        <v>0.0</v>
      </c>
      <c r="R119" s="248">
        <v>3.0</v>
      </c>
      <c r="S119" s="249">
        <v>1.0</v>
      </c>
      <c r="T119" s="249">
        <v>5.0</v>
      </c>
      <c r="U119" s="249">
        <v>0.0</v>
      </c>
      <c r="V119" s="249">
        <v>4.0</v>
      </c>
      <c r="W119" s="249">
        <v>4.0</v>
      </c>
      <c r="X119" s="249">
        <v>4.0</v>
      </c>
      <c r="Y119" s="249">
        <v>0.0</v>
      </c>
      <c r="Z119" s="249">
        <v>9.0</v>
      </c>
      <c r="AA119" s="250">
        <f t="shared" si="2"/>
        <v>21</v>
      </c>
      <c r="AB119" s="251">
        <v>18.0</v>
      </c>
      <c r="AC119" s="251">
        <v>153.0</v>
      </c>
      <c r="AD119" s="252">
        <v>0.0</v>
      </c>
      <c r="AE119" s="268">
        <v>27.0</v>
      </c>
    </row>
    <row r="120" ht="15.75" customHeight="1">
      <c r="A120" s="96" t="s">
        <v>459</v>
      </c>
      <c r="B120" s="253">
        <v>116.0</v>
      </c>
      <c r="C120" s="254" t="s">
        <v>279</v>
      </c>
      <c r="D120" s="253">
        <v>8705.0</v>
      </c>
      <c r="E120" s="255">
        <v>570.0</v>
      </c>
      <c r="F120" s="256">
        <f t="shared" si="1"/>
        <v>0.06547960942</v>
      </c>
      <c r="G120" s="257">
        <v>20.0</v>
      </c>
      <c r="H120" s="258">
        <f t="shared" si="3"/>
        <v>0.002297530155</v>
      </c>
      <c r="I120" s="257">
        <v>40.0</v>
      </c>
      <c r="J120" s="258">
        <f t="shared" si="4"/>
        <v>0.00459506031</v>
      </c>
      <c r="K120" s="257">
        <v>4.0</v>
      </c>
      <c r="L120" s="258">
        <f t="shared" si="5"/>
        <v>0.000459506031</v>
      </c>
      <c r="M120" s="257">
        <v>8010.0</v>
      </c>
      <c r="N120" s="258"/>
      <c r="O120" s="257">
        <v>552.0</v>
      </c>
      <c r="P120" s="259">
        <f t="shared" si="6"/>
        <v>0.06341183228</v>
      </c>
      <c r="Q120" s="257">
        <v>0.0</v>
      </c>
      <c r="R120" s="260">
        <v>0.0</v>
      </c>
      <c r="S120" s="261">
        <v>1.0</v>
      </c>
      <c r="T120" s="261">
        <v>3.0</v>
      </c>
      <c r="U120" s="261">
        <v>2.0</v>
      </c>
      <c r="V120" s="261">
        <v>5.0</v>
      </c>
      <c r="W120" s="261">
        <v>0.0</v>
      </c>
      <c r="X120" s="261">
        <v>4.0</v>
      </c>
      <c r="Y120" s="261">
        <v>1.0</v>
      </c>
      <c r="Z120" s="261">
        <v>1.0</v>
      </c>
      <c r="AA120" s="262">
        <f t="shared" si="2"/>
        <v>15</v>
      </c>
      <c r="AB120" s="263">
        <v>10.0</v>
      </c>
      <c r="AC120" s="263">
        <v>16.0</v>
      </c>
      <c r="AD120" s="264">
        <v>1.0</v>
      </c>
      <c r="AE120" s="265">
        <v>132.0</v>
      </c>
    </row>
    <row r="121" ht="15.75" customHeight="1">
      <c r="A121" s="96" t="s">
        <v>459</v>
      </c>
      <c r="B121" s="266">
        <v>117.0</v>
      </c>
      <c r="C121" s="267" t="s">
        <v>280</v>
      </c>
      <c r="D121" s="266">
        <v>5869.0</v>
      </c>
      <c r="E121" s="255">
        <v>400.0</v>
      </c>
      <c r="F121" s="256">
        <f t="shared" si="1"/>
        <v>0.06815471119</v>
      </c>
      <c r="G121" s="189">
        <v>65.0</v>
      </c>
      <c r="H121" s="244">
        <f t="shared" si="3"/>
        <v>0.01107514057</v>
      </c>
      <c r="I121" s="189">
        <v>34.0</v>
      </c>
      <c r="J121" s="244">
        <f t="shared" si="4"/>
        <v>0.005793150452</v>
      </c>
      <c r="K121" s="189">
        <v>4.0</v>
      </c>
      <c r="L121" s="244">
        <f t="shared" si="5"/>
        <v>0.0006815471119</v>
      </c>
      <c r="M121" s="189">
        <v>3534.0</v>
      </c>
      <c r="N121" s="244"/>
      <c r="O121" s="189">
        <v>305.0</v>
      </c>
      <c r="P121" s="247">
        <f t="shared" si="6"/>
        <v>0.05196796729</v>
      </c>
      <c r="Q121" s="189">
        <v>1.0</v>
      </c>
      <c r="R121" s="248">
        <v>8.0</v>
      </c>
      <c r="S121" s="249">
        <v>9.0</v>
      </c>
      <c r="T121" s="249">
        <v>4.0</v>
      </c>
      <c r="U121" s="249">
        <v>7.0</v>
      </c>
      <c r="V121" s="249">
        <v>3.0</v>
      </c>
      <c r="W121" s="249">
        <v>5.0</v>
      </c>
      <c r="X121" s="249">
        <v>7.0</v>
      </c>
      <c r="Y121" s="249">
        <v>9.0</v>
      </c>
      <c r="Z121" s="249">
        <v>4.0</v>
      </c>
      <c r="AA121" s="250">
        <f t="shared" si="2"/>
        <v>43</v>
      </c>
      <c r="AB121" s="251">
        <v>40.0</v>
      </c>
      <c r="AC121" s="251">
        <v>17.0</v>
      </c>
      <c r="AD121" s="252">
        <v>-1.0</v>
      </c>
      <c r="AE121" s="268">
        <v>69.0</v>
      </c>
    </row>
    <row r="122" ht="15.75" customHeight="1">
      <c r="A122" s="96" t="s">
        <v>9</v>
      </c>
      <c r="B122" s="253">
        <v>118.0</v>
      </c>
      <c r="C122" s="254" t="s">
        <v>281</v>
      </c>
      <c r="D122" s="253">
        <v>4307.0</v>
      </c>
      <c r="E122" s="255">
        <v>770.0</v>
      </c>
      <c r="F122" s="256">
        <f t="shared" si="1"/>
        <v>0.1787787323</v>
      </c>
      <c r="G122" s="257">
        <v>26.0</v>
      </c>
      <c r="H122" s="258">
        <f t="shared" si="3"/>
        <v>0.006036684467</v>
      </c>
      <c r="I122" s="257">
        <v>3.0</v>
      </c>
      <c r="J122" s="258">
        <f t="shared" si="4"/>
        <v>0.0006965405154</v>
      </c>
      <c r="K122" s="257">
        <v>0.0</v>
      </c>
      <c r="L122" s="258">
        <f t="shared" si="5"/>
        <v>0</v>
      </c>
      <c r="M122" s="257">
        <v>6596.0</v>
      </c>
      <c r="N122" s="258"/>
      <c r="O122" s="257">
        <v>180.0</v>
      </c>
      <c r="P122" s="259">
        <f t="shared" si="6"/>
        <v>0.04179243093</v>
      </c>
      <c r="Q122" s="257">
        <v>0.0</v>
      </c>
      <c r="R122" s="260">
        <v>2.0</v>
      </c>
      <c r="S122" s="261">
        <v>3.0</v>
      </c>
      <c r="T122" s="261">
        <v>5.0</v>
      </c>
      <c r="U122" s="261">
        <v>2.0</v>
      </c>
      <c r="V122" s="261">
        <v>6.0</v>
      </c>
      <c r="W122" s="261">
        <v>0.0</v>
      </c>
      <c r="X122" s="261">
        <v>3.0</v>
      </c>
      <c r="Y122" s="261">
        <v>1.0</v>
      </c>
      <c r="Z122" s="261">
        <v>3.0</v>
      </c>
      <c r="AA122" s="262">
        <f t="shared" si="2"/>
        <v>21</v>
      </c>
      <c r="AB122" s="263">
        <v>24.0</v>
      </c>
      <c r="AC122" s="263">
        <v>24.0</v>
      </c>
      <c r="AD122" s="264">
        <v>1.0</v>
      </c>
      <c r="AE122" s="265">
        <v>139.0</v>
      </c>
    </row>
    <row r="123" ht="15.75" customHeight="1">
      <c r="A123" s="96" t="s">
        <v>459</v>
      </c>
      <c r="B123" s="266">
        <v>119.0</v>
      </c>
      <c r="C123" s="267" t="s">
        <v>282</v>
      </c>
      <c r="D123" s="266">
        <v>3793.0</v>
      </c>
      <c r="E123" s="255">
        <v>338.0</v>
      </c>
      <c r="F123" s="256">
        <f t="shared" si="1"/>
        <v>0.08911152122</v>
      </c>
      <c r="G123" s="189">
        <v>19.0</v>
      </c>
      <c r="H123" s="244">
        <f t="shared" si="3"/>
        <v>0.005009227524</v>
      </c>
      <c r="I123" s="189">
        <v>8.0</v>
      </c>
      <c r="J123" s="244">
        <f t="shared" si="4"/>
        <v>0.002109148431</v>
      </c>
      <c r="K123" s="189">
        <v>0.0</v>
      </c>
      <c r="L123" s="244">
        <f t="shared" si="5"/>
        <v>0</v>
      </c>
      <c r="M123" s="189">
        <v>3290.0</v>
      </c>
      <c r="N123" s="244"/>
      <c r="O123" s="189">
        <v>302.0</v>
      </c>
      <c r="P123" s="247">
        <f t="shared" si="6"/>
        <v>0.07962035328</v>
      </c>
      <c r="Q123" s="189">
        <v>0.0</v>
      </c>
      <c r="R123" s="248">
        <v>2.0</v>
      </c>
      <c r="S123" s="249">
        <v>1.0</v>
      </c>
      <c r="T123" s="249">
        <v>1.0</v>
      </c>
      <c r="U123" s="249">
        <v>1.0</v>
      </c>
      <c r="V123" s="249">
        <v>2.0</v>
      </c>
      <c r="W123" s="249">
        <v>1.0</v>
      </c>
      <c r="X123" s="249">
        <v>5.0</v>
      </c>
      <c r="Y123" s="249">
        <v>3.0</v>
      </c>
      <c r="Z123" s="249">
        <v>0.0</v>
      </c>
      <c r="AA123" s="250">
        <f t="shared" si="2"/>
        <v>13</v>
      </c>
      <c r="AB123" s="251">
        <v>14.0</v>
      </c>
      <c r="AC123" s="251">
        <v>19.0</v>
      </c>
      <c r="AD123" s="252">
        <v>1.0</v>
      </c>
      <c r="AE123" s="268">
        <v>73.0</v>
      </c>
    </row>
    <row r="124" ht="15.75" customHeight="1">
      <c r="A124" s="96" t="s">
        <v>9</v>
      </c>
      <c r="B124" s="253">
        <v>120.0</v>
      </c>
      <c r="C124" s="254" t="s">
        <v>283</v>
      </c>
      <c r="D124" s="253">
        <v>2212.0</v>
      </c>
      <c r="E124" s="255">
        <v>623.0</v>
      </c>
      <c r="F124" s="256">
        <f t="shared" si="1"/>
        <v>0.2816455696</v>
      </c>
      <c r="G124" s="257">
        <v>10.0</v>
      </c>
      <c r="H124" s="258">
        <f t="shared" si="3"/>
        <v>0.00452079566</v>
      </c>
      <c r="I124" s="257">
        <v>2.0</v>
      </c>
      <c r="J124" s="258">
        <f t="shared" si="4"/>
        <v>0.000904159132</v>
      </c>
      <c r="K124" s="257">
        <v>0.0</v>
      </c>
      <c r="L124" s="258">
        <f t="shared" si="5"/>
        <v>0</v>
      </c>
      <c r="M124" s="257">
        <v>2902.0</v>
      </c>
      <c r="N124" s="258"/>
      <c r="O124" s="257">
        <v>98.0</v>
      </c>
      <c r="P124" s="259">
        <f t="shared" si="6"/>
        <v>0.04430379747</v>
      </c>
      <c r="Q124" s="257">
        <v>0.0</v>
      </c>
      <c r="R124" s="260">
        <v>1.0</v>
      </c>
      <c r="S124" s="261">
        <v>1.0</v>
      </c>
      <c r="T124" s="261">
        <v>1.0</v>
      </c>
      <c r="U124" s="261">
        <v>1.0</v>
      </c>
      <c r="V124" s="261">
        <v>0.0</v>
      </c>
      <c r="W124" s="261">
        <v>3.0</v>
      </c>
      <c r="X124" s="261">
        <v>0.0</v>
      </c>
      <c r="Y124" s="261">
        <v>0.0</v>
      </c>
      <c r="Z124" s="261">
        <v>0.0</v>
      </c>
      <c r="AA124" s="262">
        <f t="shared" si="2"/>
        <v>7</v>
      </c>
      <c r="AB124" s="263">
        <v>6.0</v>
      </c>
      <c r="AC124" s="263">
        <v>15.0</v>
      </c>
      <c r="AD124" s="264">
        <v>0.0</v>
      </c>
      <c r="AE124" s="265">
        <v>128.0</v>
      </c>
    </row>
    <row r="125" ht="15.75" customHeight="1">
      <c r="A125" s="63"/>
      <c r="B125" s="266">
        <v>121.0</v>
      </c>
      <c r="C125" s="316"/>
      <c r="D125" s="266">
        <v>0.0</v>
      </c>
      <c r="E125" s="255">
        <v>0.0</v>
      </c>
      <c r="F125" s="256" t="str">
        <f t="shared" si="1"/>
        <v>#DIV/0!</v>
      </c>
      <c r="G125" s="189">
        <v>2.0</v>
      </c>
      <c r="H125" s="244" t="str">
        <f t="shared" si="3"/>
        <v>#DIV/0!</v>
      </c>
      <c r="I125" s="189">
        <v>3.0</v>
      </c>
      <c r="J125" s="244" t="str">
        <f t="shared" si="4"/>
        <v>#DIV/0!</v>
      </c>
      <c r="K125" s="189">
        <v>0.0</v>
      </c>
      <c r="L125" s="244">
        <f t="shared" si="5"/>
        <v>0</v>
      </c>
      <c r="M125" s="189">
        <v>0.0</v>
      </c>
      <c r="N125" s="244"/>
      <c r="O125" s="189">
        <v>0.0</v>
      </c>
      <c r="P125" s="247">
        <f t="shared" si="6"/>
        <v>0</v>
      </c>
      <c r="Q125" s="189">
        <v>0.0</v>
      </c>
      <c r="R125" s="248">
        <v>0.0</v>
      </c>
      <c r="S125" s="249">
        <v>0.0</v>
      </c>
      <c r="T125" s="249">
        <v>0.0</v>
      </c>
      <c r="U125" s="249">
        <v>0.0</v>
      </c>
      <c r="V125" s="249">
        <v>0.0</v>
      </c>
      <c r="W125" s="249">
        <v>0.0</v>
      </c>
      <c r="X125" s="249">
        <v>0.0</v>
      </c>
      <c r="Y125" s="249">
        <v>0.0</v>
      </c>
      <c r="Z125" s="249">
        <v>0.0</v>
      </c>
      <c r="AA125" s="250">
        <f t="shared" si="2"/>
        <v>0</v>
      </c>
      <c r="AB125" s="251">
        <v>0.0</v>
      </c>
      <c r="AC125" s="251">
        <v>19.0</v>
      </c>
      <c r="AD125" s="252">
        <v>0.0</v>
      </c>
      <c r="AE125" s="268">
        <v>0.0</v>
      </c>
    </row>
    <row r="126" ht="15.75" customHeight="1">
      <c r="A126" s="96" t="s">
        <v>9</v>
      </c>
      <c r="B126" s="253">
        <v>122.0</v>
      </c>
      <c r="C126" s="254" t="s">
        <v>284</v>
      </c>
      <c r="D126" s="253">
        <v>5516.0</v>
      </c>
      <c r="E126" s="255">
        <v>1969.0</v>
      </c>
      <c r="F126" s="256">
        <f t="shared" si="1"/>
        <v>0.3569615664</v>
      </c>
      <c r="G126" s="257">
        <v>22.0</v>
      </c>
      <c r="H126" s="258">
        <f t="shared" si="3"/>
        <v>0.003988397389</v>
      </c>
      <c r="I126" s="257">
        <v>11.0</v>
      </c>
      <c r="J126" s="258">
        <f t="shared" si="4"/>
        <v>0.001994198695</v>
      </c>
      <c r="K126" s="257">
        <v>2.0</v>
      </c>
      <c r="L126" s="258">
        <f t="shared" si="5"/>
        <v>0.0003625815809</v>
      </c>
      <c r="M126" s="257">
        <v>6665.0</v>
      </c>
      <c r="N126" s="258"/>
      <c r="O126" s="257">
        <v>158.0</v>
      </c>
      <c r="P126" s="259">
        <f t="shared" si="6"/>
        <v>0.02864394489</v>
      </c>
      <c r="Q126" s="257">
        <v>0.0</v>
      </c>
      <c r="R126" s="260">
        <v>0.0</v>
      </c>
      <c r="S126" s="261">
        <v>1.0</v>
      </c>
      <c r="T126" s="261">
        <v>7.0</v>
      </c>
      <c r="U126" s="261">
        <v>2.0</v>
      </c>
      <c r="V126" s="261">
        <v>4.0</v>
      </c>
      <c r="W126" s="261">
        <v>0.0</v>
      </c>
      <c r="X126" s="261">
        <v>0.0</v>
      </c>
      <c r="Y126" s="261">
        <v>2.0</v>
      </c>
      <c r="Z126" s="261">
        <v>3.0</v>
      </c>
      <c r="AA126" s="262">
        <f t="shared" si="2"/>
        <v>14</v>
      </c>
      <c r="AB126" s="263">
        <v>21.0</v>
      </c>
      <c r="AC126" s="263">
        <v>7.0</v>
      </c>
      <c r="AD126" s="264">
        <v>1.0</v>
      </c>
      <c r="AE126" s="265">
        <v>163.0</v>
      </c>
    </row>
    <row r="127" ht="15.75" customHeight="1">
      <c r="A127" s="96" t="s">
        <v>467</v>
      </c>
      <c r="B127" s="266">
        <v>123.0</v>
      </c>
      <c r="C127" s="267" t="s">
        <v>285</v>
      </c>
      <c r="D127" s="266">
        <v>6874.0</v>
      </c>
      <c r="E127" s="255">
        <v>808.0</v>
      </c>
      <c r="F127" s="256">
        <f t="shared" si="1"/>
        <v>0.1175443701</v>
      </c>
      <c r="G127" s="189">
        <v>52.0</v>
      </c>
      <c r="H127" s="244">
        <f t="shared" si="3"/>
        <v>0.007564736689</v>
      </c>
      <c r="I127" s="189">
        <v>30.0</v>
      </c>
      <c r="J127" s="244">
        <f t="shared" si="4"/>
        <v>0.004364271167</v>
      </c>
      <c r="K127" s="189">
        <v>0.0</v>
      </c>
      <c r="L127" s="244">
        <f t="shared" si="5"/>
        <v>0</v>
      </c>
      <c r="M127" s="189">
        <v>9084.0</v>
      </c>
      <c r="N127" s="244"/>
      <c r="O127" s="189">
        <v>764.0</v>
      </c>
      <c r="P127" s="247">
        <f t="shared" si="6"/>
        <v>0.111143439</v>
      </c>
      <c r="Q127" s="189">
        <v>0.0</v>
      </c>
      <c r="R127" s="248">
        <v>7.0</v>
      </c>
      <c r="S127" s="249">
        <v>3.0</v>
      </c>
      <c r="T127" s="249">
        <v>2.0</v>
      </c>
      <c r="U127" s="249">
        <v>1.0</v>
      </c>
      <c r="V127" s="249">
        <v>14.0</v>
      </c>
      <c r="W127" s="249">
        <v>10.0</v>
      </c>
      <c r="X127" s="249">
        <v>10.0</v>
      </c>
      <c r="Y127" s="249">
        <v>18.0</v>
      </c>
      <c r="Z127" s="249">
        <v>10.0</v>
      </c>
      <c r="AA127" s="250">
        <f t="shared" si="2"/>
        <v>47</v>
      </c>
      <c r="AB127" s="251">
        <v>29.0</v>
      </c>
      <c r="AC127" s="251">
        <v>0.0</v>
      </c>
      <c r="AD127" s="252">
        <v>0.0</v>
      </c>
      <c r="AE127" s="268">
        <v>33.0</v>
      </c>
    </row>
    <row r="128" ht="15.75" customHeight="1">
      <c r="A128" s="96" t="s">
        <v>459</v>
      </c>
      <c r="B128" s="253">
        <v>124.0</v>
      </c>
      <c r="C128" s="254" t="s">
        <v>286</v>
      </c>
      <c r="D128" s="253">
        <v>10667.0</v>
      </c>
      <c r="E128" s="255">
        <v>1686.0</v>
      </c>
      <c r="F128" s="256">
        <f t="shared" si="1"/>
        <v>0.1580575607</v>
      </c>
      <c r="G128" s="257">
        <v>106.0</v>
      </c>
      <c r="H128" s="258">
        <f t="shared" si="3"/>
        <v>0.009937189463</v>
      </c>
      <c r="I128" s="257">
        <v>52.0</v>
      </c>
      <c r="J128" s="258">
        <f t="shared" si="4"/>
        <v>0.004874847661</v>
      </c>
      <c r="K128" s="257">
        <v>1.0</v>
      </c>
      <c r="L128" s="258">
        <f t="shared" si="5"/>
        <v>0.0000937470704</v>
      </c>
      <c r="M128" s="257">
        <v>11896.0</v>
      </c>
      <c r="N128" s="258"/>
      <c r="O128" s="257">
        <v>649.0</v>
      </c>
      <c r="P128" s="259">
        <f t="shared" si="6"/>
        <v>0.06084184869</v>
      </c>
      <c r="Q128" s="257">
        <v>0.0</v>
      </c>
      <c r="R128" s="260">
        <v>7.0</v>
      </c>
      <c r="S128" s="261">
        <v>7.0</v>
      </c>
      <c r="T128" s="261">
        <v>13.0</v>
      </c>
      <c r="U128" s="261">
        <v>15.0</v>
      </c>
      <c r="V128" s="261">
        <v>10.0</v>
      </c>
      <c r="W128" s="261">
        <v>4.0</v>
      </c>
      <c r="X128" s="261">
        <v>3.0</v>
      </c>
      <c r="Y128" s="261">
        <v>7.0</v>
      </c>
      <c r="Z128" s="261">
        <v>3.0</v>
      </c>
      <c r="AA128" s="262">
        <f t="shared" si="2"/>
        <v>59</v>
      </c>
      <c r="AB128" s="263">
        <v>76.0</v>
      </c>
      <c r="AC128" s="263">
        <v>26.0</v>
      </c>
      <c r="AD128" s="264">
        <v>5.0</v>
      </c>
      <c r="AE128" s="265">
        <v>182.0</v>
      </c>
    </row>
    <row r="129" ht="15.75" customHeight="1">
      <c r="A129" s="96" t="s">
        <v>467</v>
      </c>
      <c r="B129" s="266">
        <v>125.0</v>
      </c>
      <c r="C129" s="267" t="s">
        <v>287</v>
      </c>
      <c r="D129" s="266">
        <v>22915.0</v>
      </c>
      <c r="E129" s="255">
        <v>4872.0</v>
      </c>
      <c r="F129" s="256">
        <f t="shared" si="1"/>
        <v>0.2126118263</v>
      </c>
      <c r="G129" s="189">
        <v>78.0</v>
      </c>
      <c r="H129" s="244">
        <f t="shared" si="3"/>
        <v>0.003403883919</v>
      </c>
      <c r="I129" s="189">
        <v>29.0</v>
      </c>
      <c r="J129" s="244">
        <f t="shared" si="4"/>
        <v>0.001265546585</v>
      </c>
      <c r="K129" s="189">
        <v>6.0</v>
      </c>
      <c r="L129" s="244">
        <f t="shared" si="5"/>
        <v>0.0002618372245</v>
      </c>
      <c r="M129" s="189">
        <v>22573.0</v>
      </c>
      <c r="N129" s="244"/>
      <c r="O129" s="189">
        <v>820.0</v>
      </c>
      <c r="P129" s="247">
        <f t="shared" si="6"/>
        <v>0.03578442069</v>
      </c>
      <c r="Q129" s="189">
        <v>1.0</v>
      </c>
      <c r="R129" s="248">
        <v>10.0</v>
      </c>
      <c r="S129" s="249">
        <v>7.0</v>
      </c>
      <c r="T129" s="249">
        <v>7.0</v>
      </c>
      <c r="U129" s="249">
        <v>14.0</v>
      </c>
      <c r="V129" s="249">
        <v>5.0</v>
      </c>
      <c r="W129" s="249">
        <v>5.0</v>
      </c>
      <c r="X129" s="249">
        <v>7.0</v>
      </c>
      <c r="Y129" s="249">
        <v>5.0</v>
      </c>
      <c r="Z129" s="249">
        <v>6.0</v>
      </c>
      <c r="AA129" s="250">
        <f t="shared" si="2"/>
        <v>55</v>
      </c>
      <c r="AB129" s="251">
        <v>75.0</v>
      </c>
      <c r="AC129" s="251">
        <v>32.0</v>
      </c>
      <c r="AD129" s="252">
        <v>0.0</v>
      </c>
      <c r="AE129" s="268">
        <v>525.0</v>
      </c>
    </row>
    <row r="130" ht="15.75" customHeight="1">
      <c r="A130" s="96" t="s">
        <v>459</v>
      </c>
      <c r="B130" s="253">
        <v>126.0</v>
      </c>
      <c r="C130" s="254" t="s">
        <v>288</v>
      </c>
      <c r="D130" s="253">
        <v>3366.0</v>
      </c>
      <c r="E130" s="255">
        <v>775.0</v>
      </c>
      <c r="F130" s="256">
        <f t="shared" si="1"/>
        <v>0.2302436126</v>
      </c>
      <c r="G130" s="257">
        <v>13.0</v>
      </c>
      <c r="H130" s="258">
        <f t="shared" si="3"/>
        <v>0.003862150921</v>
      </c>
      <c r="I130" s="257">
        <v>3.0</v>
      </c>
      <c r="J130" s="258">
        <f t="shared" si="4"/>
        <v>0.0008912655971</v>
      </c>
      <c r="K130" s="257">
        <v>0.0</v>
      </c>
      <c r="L130" s="258">
        <f t="shared" si="5"/>
        <v>0</v>
      </c>
      <c r="M130" s="257">
        <v>2867.0</v>
      </c>
      <c r="N130" s="258"/>
      <c r="O130" s="257">
        <v>113.0</v>
      </c>
      <c r="P130" s="259">
        <f t="shared" si="6"/>
        <v>0.03357100416</v>
      </c>
      <c r="Q130" s="257">
        <v>0.0</v>
      </c>
      <c r="R130" s="260">
        <v>2.0</v>
      </c>
      <c r="S130" s="261">
        <v>1.0</v>
      </c>
      <c r="T130" s="261">
        <v>2.0</v>
      </c>
      <c r="U130" s="261">
        <v>0.0</v>
      </c>
      <c r="V130" s="261">
        <v>3.0</v>
      </c>
      <c r="W130" s="261">
        <v>1.0</v>
      </c>
      <c r="X130" s="261">
        <v>0.0</v>
      </c>
      <c r="Y130" s="261">
        <v>0.0</v>
      </c>
      <c r="Z130" s="261">
        <v>1.0</v>
      </c>
      <c r="AA130" s="262">
        <f t="shared" si="2"/>
        <v>9</v>
      </c>
      <c r="AB130" s="263">
        <v>10.0</v>
      </c>
      <c r="AC130" s="263">
        <v>110.0</v>
      </c>
      <c r="AD130" s="264">
        <v>0.0</v>
      </c>
      <c r="AE130" s="265">
        <v>98.0</v>
      </c>
    </row>
    <row r="131" ht="15.75" customHeight="1">
      <c r="A131" s="96" t="s">
        <v>459</v>
      </c>
      <c r="B131" s="266">
        <v>127.0</v>
      </c>
      <c r="C131" s="267" t="s">
        <v>289</v>
      </c>
      <c r="D131" s="266">
        <v>22786.0</v>
      </c>
      <c r="E131" s="255">
        <v>3833.0</v>
      </c>
      <c r="F131" s="256">
        <f t="shared" si="1"/>
        <v>0.1682173264</v>
      </c>
      <c r="G131" s="189">
        <v>300.0</v>
      </c>
      <c r="H131" s="244">
        <f t="shared" si="3"/>
        <v>0.01316597911</v>
      </c>
      <c r="I131" s="189">
        <v>84.0</v>
      </c>
      <c r="J131" s="244">
        <f t="shared" si="4"/>
        <v>0.003686474151</v>
      </c>
      <c r="K131" s="189">
        <v>6.0</v>
      </c>
      <c r="L131" s="244">
        <f t="shared" si="5"/>
        <v>0.0002633195822</v>
      </c>
      <c r="M131" s="189">
        <v>18029.0</v>
      </c>
      <c r="N131" s="244"/>
      <c r="O131" s="189">
        <v>1777.0</v>
      </c>
      <c r="P131" s="247">
        <f t="shared" si="6"/>
        <v>0.07798648293</v>
      </c>
      <c r="Q131" s="189">
        <v>1.0</v>
      </c>
      <c r="R131" s="248">
        <v>56.0</v>
      </c>
      <c r="S131" s="249">
        <v>14.0</v>
      </c>
      <c r="T131" s="249">
        <v>20.0</v>
      </c>
      <c r="U131" s="249">
        <v>30.0</v>
      </c>
      <c r="V131" s="249">
        <v>39.0</v>
      </c>
      <c r="W131" s="249">
        <v>27.0</v>
      </c>
      <c r="X131" s="249">
        <v>25.0</v>
      </c>
      <c r="Y131" s="249">
        <v>21.0</v>
      </c>
      <c r="Z131" s="249">
        <v>21.0</v>
      </c>
      <c r="AA131" s="250">
        <f t="shared" si="2"/>
        <v>211</v>
      </c>
      <c r="AB131" s="251">
        <v>219.0</v>
      </c>
      <c r="AC131" s="251">
        <v>76.0</v>
      </c>
      <c r="AD131" s="252">
        <v>6.0</v>
      </c>
      <c r="AE131" s="268">
        <v>566.0</v>
      </c>
    </row>
    <row r="132" ht="15.75" customHeight="1">
      <c r="A132" s="96" t="s">
        <v>459</v>
      </c>
      <c r="B132" s="253">
        <v>128.0</v>
      </c>
      <c r="C132" s="254" t="s">
        <v>290</v>
      </c>
      <c r="D132" s="253">
        <v>20343.0</v>
      </c>
      <c r="E132" s="255">
        <v>1745.0</v>
      </c>
      <c r="F132" s="256">
        <f t="shared" si="1"/>
        <v>0.085778892</v>
      </c>
      <c r="G132" s="257">
        <v>107.0</v>
      </c>
      <c r="H132" s="258">
        <f t="shared" si="3"/>
        <v>0.005259794524</v>
      </c>
      <c r="I132" s="257">
        <v>114.0</v>
      </c>
      <c r="J132" s="258">
        <f t="shared" si="4"/>
        <v>0.005603893231</v>
      </c>
      <c r="K132" s="257">
        <v>9.0</v>
      </c>
      <c r="L132" s="258">
        <f t="shared" si="5"/>
        <v>0.0004424126235</v>
      </c>
      <c r="M132" s="257">
        <v>9754.0</v>
      </c>
      <c r="N132" s="258"/>
      <c r="O132" s="257">
        <v>1345.0</v>
      </c>
      <c r="P132" s="259">
        <f t="shared" si="6"/>
        <v>0.06611610874</v>
      </c>
      <c r="Q132" s="257">
        <v>1.0</v>
      </c>
      <c r="R132" s="260">
        <v>16.0</v>
      </c>
      <c r="S132" s="261">
        <v>7.0</v>
      </c>
      <c r="T132" s="261">
        <v>4.0</v>
      </c>
      <c r="U132" s="261">
        <v>11.0</v>
      </c>
      <c r="V132" s="261">
        <v>6.0</v>
      </c>
      <c r="W132" s="261">
        <v>14.0</v>
      </c>
      <c r="X132" s="261">
        <v>15.0</v>
      </c>
      <c r="Y132" s="261">
        <v>18.0</v>
      </c>
      <c r="Z132" s="261">
        <v>9.0</v>
      </c>
      <c r="AA132" s="262">
        <f t="shared" si="2"/>
        <v>73</v>
      </c>
      <c r="AB132" s="263">
        <v>54.0</v>
      </c>
      <c r="AC132" s="263">
        <v>8.0</v>
      </c>
      <c r="AD132" s="264">
        <v>5.0</v>
      </c>
      <c r="AE132" s="265">
        <v>225.0</v>
      </c>
    </row>
    <row r="133" ht="15.75" customHeight="1">
      <c r="A133" s="96" t="s">
        <v>459</v>
      </c>
      <c r="B133" s="266">
        <v>129.0</v>
      </c>
      <c r="C133" s="267" t="s">
        <v>291</v>
      </c>
      <c r="D133" s="266">
        <v>2769.0</v>
      </c>
      <c r="E133" s="255">
        <v>216.0</v>
      </c>
      <c r="F133" s="256">
        <f t="shared" si="1"/>
        <v>0.07800650054</v>
      </c>
      <c r="G133" s="189">
        <v>26.0</v>
      </c>
      <c r="H133" s="244">
        <f t="shared" si="3"/>
        <v>0.009389671362</v>
      </c>
      <c r="I133" s="189">
        <v>11.0</v>
      </c>
      <c r="J133" s="244">
        <f t="shared" si="4"/>
        <v>0.003972553268</v>
      </c>
      <c r="K133" s="189">
        <v>2.0</v>
      </c>
      <c r="L133" s="244">
        <f t="shared" si="5"/>
        <v>0.0007222824124</v>
      </c>
      <c r="M133" s="189">
        <v>2013.0</v>
      </c>
      <c r="N133" s="244"/>
      <c r="O133" s="189">
        <v>199.0</v>
      </c>
      <c r="P133" s="247">
        <f t="shared" si="6"/>
        <v>0.07186710004</v>
      </c>
      <c r="Q133" s="189">
        <v>0.0</v>
      </c>
      <c r="R133" s="248">
        <v>1.0</v>
      </c>
      <c r="S133" s="249">
        <v>0.0</v>
      </c>
      <c r="T133" s="249">
        <v>0.0</v>
      </c>
      <c r="U133" s="249">
        <v>2.0</v>
      </c>
      <c r="V133" s="249">
        <v>2.0</v>
      </c>
      <c r="W133" s="249">
        <v>6.0</v>
      </c>
      <c r="X133" s="249">
        <v>9.0</v>
      </c>
      <c r="Y133" s="249">
        <v>0.0</v>
      </c>
      <c r="Z133" s="249">
        <v>1.0</v>
      </c>
      <c r="AA133" s="250">
        <f t="shared" si="2"/>
        <v>20</v>
      </c>
      <c r="AB133" s="251">
        <v>5.0</v>
      </c>
      <c r="AC133" s="251">
        <v>240.0</v>
      </c>
      <c r="AD133" s="252">
        <v>0.0</v>
      </c>
      <c r="AE133" s="268">
        <v>22.0</v>
      </c>
    </row>
    <row r="134" ht="15.75" customHeight="1">
      <c r="A134" s="96" t="s">
        <v>9</v>
      </c>
      <c r="B134" s="253">
        <v>130.0</v>
      </c>
      <c r="C134" s="254" t="s">
        <v>292</v>
      </c>
      <c r="D134" s="253">
        <v>97982.0</v>
      </c>
      <c r="E134" s="255">
        <v>29051.0</v>
      </c>
      <c r="F134" s="256">
        <f t="shared" si="1"/>
        <v>0.2964932335</v>
      </c>
      <c r="G134" s="257">
        <v>407.0</v>
      </c>
      <c r="H134" s="258">
        <f t="shared" si="3"/>
        <v>0.004153824172</v>
      </c>
      <c r="I134" s="257">
        <v>165.0</v>
      </c>
      <c r="J134" s="258">
        <f t="shared" si="4"/>
        <v>0.001683982772</v>
      </c>
      <c r="K134" s="257">
        <v>41.0</v>
      </c>
      <c r="L134" s="258">
        <f t="shared" si="5"/>
        <v>0.000418444204</v>
      </c>
      <c r="M134" s="257">
        <v>110168.0</v>
      </c>
      <c r="N134" s="258"/>
      <c r="O134" s="257">
        <v>2770.0</v>
      </c>
      <c r="P134" s="259">
        <f t="shared" si="6"/>
        <v>0.02827049866</v>
      </c>
      <c r="Q134" s="257">
        <v>2.0</v>
      </c>
      <c r="R134" s="260">
        <v>27.0</v>
      </c>
      <c r="S134" s="261">
        <v>24.0</v>
      </c>
      <c r="T134" s="261">
        <v>18.0</v>
      </c>
      <c r="U134" s="261">
        <v>30.0</v>
      </c>
      <c r="V134" s="261">
        <v>49.0</v>
      </c>
      <c r="W134" s="261">
        <v>56.0</v>
      </c>
      <c r="X134" s="261">
        <v>49.0</v>
      </c>
      <c r="Y134" s="261">
        <v>34.0</v>
      </c>
      <c r="Z134" s="261">
        <v>33.0</v>
      </c>
      <c r="AA134" s="262">
        <f t="shared" si="2"/>
        <v>253</v>
      </c>
      <c r="AB134" s="263">
        <v>267.0</v>
      </c>
      <c r="AC134" s="263">
        <v>66.0</v>
      </c>
      <c r="AD134" s="264">
        <v>13.0</v>
      </c>
      <c r="AE134" s="286">
        <v>2526.0</v>
      </c>
    </row>
    <row r="135" ht="15.75" customHeight="1">
      <c r="A135" s="96" t="s">
        <v>459</v>
      </c>
      <c r="B135" s="266">
        <v>131.0</v>
      </c>
      <c r="C135" s="267" t="s">
        <v>293</v>
      </c>
      <c r="D135" s="266">
        <v>24074.0</v>
      </c>
      <c r="E135" s="255">
        <v>2611.0</v>
      </c>
      <c r="F135" s="256">
        <f t="shared" si="1"/>
        <v>0.1084572568</v>
      </c>
      <c r="G135" s="189">
        <v>156.0</v>
      </c>
      <c r="H135" s="244">
        <f t="shared" si="3"/>
        <v>0.006480019939</v>
      </c>
      <c r="I135" s="189">
        <v>146.0</v>
      </c>
      <c r="J135" s="244">
        <f t="shared" si="4"/>
        <v>0.006064634045</v>
      </c>
      <c r="K135" s="189">
        <v>9.0</v>
      </c>
      <c r="L135" s="244">
        <f t="shared" si="5"/>
        <v>0.0003738473041</v>
      </c>
      <c r="M135" s="189">
        <v>24294.0</v>
      </c>
      <c r="N135" s="244"/>
      <c r="O135" s="189">
        <v>2464.0</v>
      </c>
      <c r="P135" s="247">
        <f t="shared" si="6"/>
        <v>0.1023510842</v>
      </c>
      <c r="Q135" s="189">
        <v>1.0</v>
      </c>
      <c r="R135" s="248">
        <v>9.0</v>
      </c>
      <c r="S135" s="249">
        <v>10.0</v>
      </c>
      <c r="T135" s="249">
        <v>11.0</v>
      </c>
      <c r="U135" s="249">
        <v>16.0</v>
      </c>
      <c r="V135" s="249">
        <v>15.0</v>
      </c>
      <c r="W135" s="249">
        <v>15.0</v>
      </c>
      <c r="X135" s="249">
        <v>15.0</v>
      </c>
      <c r="Y135" s="249">
        <v>16.0</v>
      </c>
      <c r="Z135" s="249">
        <v>3.0</v>
      </c>
      <c r="AA135" s="250">
        <f t="shared" si="2"/>
        <v>91</v>
      </c>
      <c r="AB135" s="251">
        <v>106.0</v>
      </c>
      <c r="AC135" s="251">
        <v>15.0</v>
      </c>
      <c r="AD135" s="252">
        <v>6.0</v>
      </c>
      <c r="AE135" s="268">
        <v>506.0</v>
      </c>
    </row>
    <row r="136" ht="15.75" customHeight="1">
      <c r="A136" s="96" t="s">
        <v>459</v>
      </c>
      <c r="B136" s="253">
        <v>132.0</v>
      </c>
      <c r="C136" s="254" t="s">
        <v>294</v>
      </c>
      <c r="D136" s="253">
        <v>19150.0</v>
      </c>
      <c r="E136" s="255">
        <v>2254.0</v>
      </c>
      <c r="F136" s="256">
        <f t="shared" si="1"/>
        <v>0.1177023499</v>
      </c>
      <c r="G136" s="257">
        <v>44.0</v>
      </c>
      <c r="H136" s="258">
        <f t="shared" si="3"/>
        <v>0.002297650131</v>
      </c>
      <c r="I136" s="257">
        <v>100.0</v>
      </c>
      <c r="J136" s="258">
        <f t="shared" si="4"/>
        <v>0.005221932115</v>
      </c>
      <c r="K136" s="257">
        <v>13.0</v>
      </c>
      <c r="L136" s="258">
        <f t="shared" si="5"/>
        <v>0.0006788511749</v>
      </c>
      <c r="M136" s="257">
        <v>17314.0</v>
      </c>
      <c r="N136" s="258"/>
      <c r="O136" s="257">
        <v>1277.0</v>
      </c>
      <c r="P136" s="259">
        <f t="shared" si="6"/>
        <v>0.06668407311</v>
      </c>
      <c r="Q136" s="257">
        <v>1.0</v>
      </c>
      <c r="R136" s="260">
        <v>4.0</v>
      </c>
      <c r="S136" s="261">
        <v>3.0</v>
      </c>
      <c r="T136" s="261">
        <v>2.0</v>
      </c>
      <c r="U136" s="261">
        <v>9.0</v>
      </c>
      <c r="V136" s="261">
        <v>2.0</v>
      </c>
      <c r="W136" s="261">
        <v>3.0</v>
      </c>
      <c r="X136" s="261">
        <v>1.0</v>
      </c>
      <c r="Y136" s="261">
        <v>6.0</v>
      </c>
      <c r="Z136" s="261">
        <v>2.0</v>
      </c>
      <c r="AA136" s="262">
        <f t="shared" si="2"/>
        <v>24</v>
      </c>
      <c r="AB136" s="263">
        <v>26.0</v>
      </c>
      <c r="AC136" s="263">
        <v>260.0</v>
      </c>
      <c r="AD136" s="264">
        <v>2.0</v>
      </c>
      <c r="AE136" s="265">
        <v>138.0</v>
      </c>
    </row>
    <row r="137" ht="15.75" customHeight="1">
      <c r="A137" s="96" t="s">
        <v>9</v>
      </c>
      <c r="B137" s="266">
        <v>133.0</v>
      </c>
      <c r="C137" s="267" t="s">
        <v>295</v>
      </c>
      <c r="D137" s="266">
        <v>4388.0</v>
      </c>
      <c r="E137" s="255">
        <v>1427.0</v>
      </c>
      <c r="F137" s="256">
        <f t="shared" si="1"/>
        <v>0.3252051048</v>
      </c>
      <c r="G137" s="189">
        <v>29.0</v>
      </c>
      <c r="H137" s="244">
        <f t="shared" si="3"/>
        <v>0.006608933455</v>
      </c>
      <c r="I137" s="189">
        <v>4.0</v>
      </c>
      <c r="J137" s="244">
        <f t="shared" si="4"/>
        <v>0.0009115770283</v>
      </c>
      <c r="K137" s="189">
        <v>0.0</v>
      </c>
      <c r="L137" s="244">
        <f t="shared" si="5"/>
        <v>0</v>
      </c>
      <c r="M137" s="189">
        <v>4827.0</v>
      </c>
      <c r="N137" s="244"/>
      <c r="O137" s="189">
        <v>152.0</v>
      </c>
      <c r="P137" s="247">
        <f t="shared" si="6"/>
        <v>0.03463992707</v>
      </c>
      <c r="Q137" s="189">
        <v>0.0</v>
      </c>
      <c r="R137" s="248">
        <v>0.0</v>
      </c>
      <c r="S137" s="249">
        <v>6.0</v>
      </c>
      <c r="T137" s="249">
        <v>3.0</v>
      </c>
      <c r="U137" s="249">
        <v>8.0</v>
      </c>
      <c r="V137" s="249">
        <v>3.0</v>
      </c>
      <c r="W137" s="249">
        <v>0.0</v>
      </c>
      <c r="X137" s="249">
        <v>2.0</v>
      </c>
      <c r="Y137" s="249">
        <v>0.0</v>
      </c>
      <c r="Z137" s="249">
        <v>2.0</v>
      </c>
      <c r="AA137" s="250">
        <f t="shared" si="2"/>
        <v>22</v>
      </c>
      <c r="AB137" s="251">
        <v>21.0</v>
      </c>
      <c r="AC137" s="251">
        <v>119.0</v>
      </c>
      <c r="AD137" s="252">
        <v>1.0</v>
      </c>
      <c r="AE137" s="268">
        <v>128.0</v>
      </c>
    </row>
    <row r="138" ht="15.75" customHeight="1">
      <c r="A138" s="96" t="s">
        <v>466</v>
      </c>
      <c r="B138" s="253">
        <v>134.0</v>
      </c>
      <c r="C138" s="254" t="s">
        <v>296</v>
      </c>
      <c r="D138" s="253">
        <v>46503.0</v>
      </c>
      <c r="E138" s="255">
        <v>11374.0</v>
      </c>
      <c r="F138" s="256">
        <f t="shared" si="1"/>
        <v>0.2445863708</v>
      </c>
      <c r="G138" s="257">
        <v>269.0</v>
      </c>
      <c r="H138" s="258">
        <f t="shared" si="3"/>
        <v>0.005784573038</v>
      </c>
      <c r="I138" s="257">
        <v>159.0</v>
      </c>
      <c r="J138" s="258">
        <f t="shared" si="4"/>
        <v>0.003419134249</v>
      </c>
      <c r="K138" s="257">
        <v>31.0</v>
      </c>
      <c r="L138" s="258">
        <f t="shared" si="5"/>
        <v>0.0006666236587</v>
      </c>
      <c r="M138" s="257">
        <v>47861.0</v>
      </c>
      <c r="N138" s="258"/>
      <c r="O138" s="257">
        <v>1709.0</v>
      </c>
      <c r="P138" s="259">
        <f t="shared" si="6"/>
        <v>0.03675031718</v>
      </c>
      <c r="Q138" s="257">
        <v>5.0</v>
      </c>
      <c r="R138" s="260">
        <v>26.0</v>
      </c>
      <c r="S138" s="261">
        <v>21.0</v>
      </c>
      <c r="T138" s="261">
        <v>29.0</v>
      </c>
      <c r="U138" s="261">
        <v>43.0</v>
      </c>
      <c r="V138" s="261">
        <v>24.0</v>
      </c>
      <c r="W138" s="261">
        <v>20.0</v>
      </c>
      <c r="X138" s="261">
        <v>24.0</v>
      </c>
      <c r="Y138" s="261">
        <v>12.0</v>
      </c>
      <c r="Z138" s="261">
        <v>9.0</v>
      </c>
      <c r="AA138" s="262">
        <f t="shared" si="2"/>
        <v>187</v>
      </c>
      <c r="AB138" s="263">
        <v>168.0</v>
      </c>
      <c r="AC138" s="263">
        <v>31.0</v>
      </c>
      <c r="AD138" s="264">
        <v>19.0</v>
      </c>
      <c r="AE138" s="265">
        <v>727.0</v>
      </c>
    </row>
    <row r="139" ht="15.75" customHeight="1">
      <c r="A139" s="96" t="s">
        <v>9</v>
      </c>
      <c r="B139" s="266">
        <v>135.0</v>
      </c>
      <c r="C139" s="267" t="s">
        <v>299</v>
      </c>
      <c r="D139" s="266">
        <v>6235.0</v>
      </c>
      <c r="E139" s="255">
        <v>2810.0</v>
      </c>
      <c r="F139" s="256">
        <f t="shared" si="1"/>
        <v>0.4506816359</v>
      </c>
      <c r="G139" s="189">
        <v>27.0</v>
      </c>
      <c r="H139" s="244">
        <f t="shared" si="3"/>
        <v>0.004330392943</v>
      </c>
      <c r="I139" s="189">
        <v>11.0</v>
      </c>
      <c r="J139" s="244">
        <f t="shared" si="4"/>
        <v>0.001764234162</v>
      </c>
      <c r="K139" s="189">
        <v>2.0</v>
      </c>
      <c r="L139" s="244">
        <f t="shared" si="5"/>
        <v>0.0003207698476</v>
      </c>
      <c r="M139" s="189">
        <v>9058.0</v>
      </c>
      <c r="N139" s="244"/>
      <c r="O139" s="189">
        <v>207.0</v>
      </c>
      <c r="P139" s="247">
        <f t="shared" si="6"/>
        <v>0.03319967923</v>
      </c>
      <c r="Q139" s="189">
        <v>0.0</v>
      </c>
      <c r="R139" s="248">
        <v>3.0</v>
      </c>
      <c r="S139" s="249">
        <v>1.0</v>
      </c>
      <c r="T139" s="249">
        <v>1.0</v>
      </c>
      <c r="U139" s="249">
        <v>5.0</v>
      </c>
      <c r="V139" s="249">
        <v>3.0</v>
      </c>
      <c r="W139" s="249">
        <v>3.0</v>
      </c>
      <c r="X139" s="249">
        <v>1.0</v>
      </c>
      <c r="Y139" s="249">
        <v>3.0</v>
      </c>
      <c r="Z139" s="249">
        <v>1.0</v>
      </c>
      <c r="AA139" s="250">
        <f t="shared" si="2"/>
        <v>17</v>
      </c>
      <c r="AB139" s="251">
        <v>12.0</v>
      </c>
      <c r="AC139" s="251">
        <v>18.0</v>
      </c>
      <c r="AD139" s="252">
        <v>0.0</v>
      </c>
      <c r="AE139" s="268">
        <v>156.0</v>
      </c>
    </row>
    <row r="140" ht="15.75" customHeight="1">
      <c r="A140" s="96" t="s">
        <v>9</v>
      </c>
      <c r="B140" s="253">
        <v>136.0</v>
      </c>
      <c r="C140" s="254" t="s">
        <v>300</v>
      </c>
      <c r="D140" s="253">
        <v>76289.0</v>
      </c>
      <c r="E140" s="255">
        <v>10950.0</v>
      </c>
      <c r="F140" s="256">
        <f t="shared" si="1"/>
        <v>0.1435331437</v>
      </c>
      <c r="G140" s="257">
        <v>640.0</v>
      </c>
      <c r="H140" s="258">
        <f t="shared" si="3"/>
        <v>0.008389151778</v>
      </c>
      <c r="I140" s="257">
        <v>388.0</v>
      </c>
      <c r="J140" s="258">
        <f t="shared" si="4"/>
        <v>0.005085923265</v>
      </c>
      <c r="K140" s="257">
        <v>49.0</v>
      </c>
      <c r="L140" s="258">
        <f t="shared" si="5"/>
        <v>0.000642294433</v>
      </c>
      <c r="M140" s="257">
        <v>77221.0</v>
      </c>
      <c r="N140" s="258"/>
      <c r="O140" s="257">
        <v>4919.0</v>
      </c>
      <c r="P140" s="259">
        <f t="shared" si="6"/>
        <v>0.06447849624</v>
      </c>
      <c r="Q140" s="257">
        <v>6.0</v>
      </c>
      <c r="R140" s="260">
        <v>50.0</v>
      </c>
      <c r="S140" s="261">
        <v>35.0</v>
      </c>
      <c r="T140" s="261">
        <v>55.0</v>
      </c>
      <c r="U140" s="261">
        <v>74.0</v>
      </c>
      <c r="V140" s="261">
        <v>89.0</v>
      </c>
      <c r="W140" s="261">
        <v>90.0</v>
      </c>
      <c r="X140" s="261">
        <v>137.0</v>
      </c>
      <c r="Y140" s="261">
        <v>69.0</v>
      </c>
      <c r="Z140" s="261">
        <v>50.0</v>
      </c>
      <c r="AA140" s="262">
        <f t="shared" si="2"/>
        <v>530</v>
      </c>
      <c r="AB140" s="263">
        <v>355.0</v>
      </c>
      <c r="AC140" s="263">
        <v>164.0</v>
      </c>
      <c r="AD140" s="264">
        <v>43.0</v>
      </c>
      <c r="AE140" s="286">
        <v>1298.0</v>
      </c>
    </row>
    <row r="141" ht="15.75" customHeight="1">
      <c r="A141" s="96" t="s">
        <v>9</v>
      </c>
      <c r="B141" s="266">
        <v>137.0</v>
      </c>
      <c r="C141" s="267" t="s">
        <v>302</v>
      </c>
      <c r="D141" s="266">
        <v>2137.0</v>
      </c>
      <c r="E141" s="255">
        <v>631.0</v>
      </c>
      <c r="F141" s="256">
        <f t="shared" si="1"/>
        <v>0.2952737482</v>
      </c>
      <c r="G141" s="189">
        <v>13.0</v>
      </c>
      <c r="H141" s="244">
        <f t="shared" si="3"/>
        <v>0.006083294338</v>
      </c>
      <c r="I141" s="189">
        <v>3.0</v>
      </c>
      <c r="J141" s="244">
        <f t="shared" si="4"/>
        <v>0.001403837155</v>
      </c>
      <c r="K141" s="189">
        <v>1.0</v>
      </c>
      <c r="L141" s="244">
        <f t="shared" si="5"/>
        <v>0.0004679457183</v>
      </c>
      <c r="M141" s="189">
        <v>2792.0</v>
      </c>
      <c r="N141" s="244"/>
      <c r="O141" s="189">
        <v>88.0</v>
      </c>
      <c r="P141" s="247">
        <f t="shared" si="6"/>
        <v>0.04117922321</v>
      </c>
      <c r="Q141" s="189">
        <v>0.0</v>
      </c>
      <c r="R141" s="248">
        <v>1.0</v>
      </c>
      <c r="S141" s="249">
        <v>0.0</v>
      </c>
      <c r="T141" s="249">
        <v>2.0</v>
      </c>
      <c r="U141" s="249">
        <v>0.0</v>
      </c>
      <c r="V141" s="249">
        <v>1.0</v>
      </c>
      <c r="W141" s="249">
        <v>1.0</v>
      </c>
      <c r="X141" s="249">
        <v>3.0</v>
      </c>
      <c r="Y141" s="249">
        <v>0.0</v>
      </c>
      <c r="Z141" s="249">
        <v>0.0</v>
      </c>
      <c r="AA141" s="250">
        <f t="shared" si="2"/>
        <v>8</v>
      </c>
      <c r="AB141" s="251">
        <v>7.0</v>
      </c>
      <c r="AC141" s="251">
        <v>8.0</v>
      </c>
      <c r="AD141" s="252">
        <v>1.0</v>
      </c>
      <c r="AE141" s="268">
        <v>103.0</v>
      </c>
    </row>
    <row r="142" ht="15.75" customHeight="1">
      <c r="A142" s="96" t="s">
        <v>459</v>
      </c>
      <c r="B142" s="253">
        <v>138.0</v>
      </c>
      <c r="C142" s="254" t="s">
        <v>303</v>
      </c>
      <c r="D142" s="253">
        <v>15347.0</v>
      </c>
      <c r="E142" s="255">
        <v>250.0</v>
      </c>
      <c r="F142" s="256">
        <f t="shared" si="1"/>
        <v>0.01628982863</v>
      </c>
      <c r="G142" s="257">
        <v>21.0</v>
      </c>
      <c r="H142" s="258">
        <f t="shared" si="3"/>
        <v>0.001368345605</v>
      </c>
      <c r="I142" s="257">
        <v>12.0</v>
      </c>
      <c r="J142" s="258">
        <f t="shared" si="4"/>
        <v>0.0007819117743</v>
      </c>
      <c r="K142" s="257">
        <v>1.0</v>
      </c>
      <c r="L142" s="258">
        <f t="shared" si="5"/>
        <v>0.00006515931452</v>
      </c>
      <c r="M142" s="257">
        <v>7420.0</v>
      </c>
      <c r="N142" s="258"/>
      <c r="O142" s="257">
        <v>455.0</v>
      </c>
      <c r="P142" s="259">
        <f t="shared" si="6"/>
        <v>0.02964748811</v>
      </c>
      <c r="Q142" s="257">
        <v>0.0</v>
      </c>
      <c r="R142" s="260">
        <v>3.0</v>
      </c>
      <c r="S142" s="261">
        <v>3.0</v>
      </c>
      <c r="T142" s="261">
        <v>1.0</v>
      </c>
      <c r="U142" s="261">
        <v>1.0</v>
      </c>
      <c r="V142" s="261">
        <v>0.0</v>
      </c>
      <c r="W142" s="261">
        <v>0.0</v>
      </c>
      <c r="X142" s="261">
        <v>0.0</v>
      </c>
      <c r="Y142" s="261">
        <v>2.0</v>
      </c>
      <c r="Z142" s="261">
        <v>0.0</v>
      </c>
      <c r="AA142" s="262">
        <f t="shared" si="2"/>
        <v>8</v>
      </c>
      <c r="AB142" s="263">
        <v>22.0</v>
      </c>
      <c r="AC142" s="263">
        <v>339.0</v>
      </c>
      <c r="AD142" s="264">
        <v>1.0</v>
      </c>
      <c r="AE142" s="265">
        <v>31.0</v>
      </c>
    </row>
    <row r="143" ht="15.75" customHeight="1">
      <c r="A143" s="96" t="s">
        <v>9</v>
      </c>
      <c r="B143" s="266">
        <v>139.0</v>
      </c>
      <c r="C143" s="267" t="s">
        <v>304</v>
      </c>
      <c r="D143" s="266">
        <v>2540.0</v>
      </c>
      <c r="E143" s="255">
        <v>271.0</v>
      </c>
      <c r="F143" s="256">
        <f t="shared" si="1"/>
        <v>0.1066929134</v>
      </c>
      <c r="G143" s="189">
        <v>40.0</v>
      </c>
      <c r="H143" s="244">
        <f t="shared" si="3"/>
        <v>0.0157480315</v>
      </c>
      <c r="I143" s="189">
        <v>2.0</v>
      </c>
      <c r="J143" s="244">
        <f t="shared" si="4"/>
        <v>0.0007874015748</v>
      </c>
      <c r="K143" s="189">
        <v>0.0</v>
      </c>
      <c r="L143" s="244">
        <f t="shared" si="5"/>
        <v>0</v>
      </c>
      <c r="M143" s="189">
        <v>3647.0</v>
      </c>
      <c r="N143" s="244"/>
      <c r="O143" s="189">
        <v>202.0</v>
      </c>
      <c r="P143" s="247">
        <f t="shared" si="6"/>
        <v>0.07952755906</v>
      </c>
      <c r="Q143" s="189">
        <v>0.0</v>
      </c>
      <c r="R143" s="248">
        <v>2.0</v>
      </c>
      <c r="S143" s="249">
        <v>3.0</v>
      </c>
      <c r="T143" s="249">
        <v>5.0</v>
      </c>
      <c r="U143" s="249">
        <v>3.0</v>
      </c>
      <c r="V143" s="249">
        <v>10.0</v>
      </c>
      <c r="W143" s="249">
        <v>3.0</v>
      </c>
      <c r="X143" s="249">
        <v>12.0</v>
      </c>
      <c r="Y143" s="249">
        <v>1.0</v>
      </c>
      <c r="Z143" s="249">
        <v>6.0</v>
      </c>
      <c r="AA143" s="250">
        <f t="shared" si="2"/>
        <v>38</v>
      </c>
      <c r="AB143" s="251">
        <v>19.0</v>
      </c>
      <c r="AC143" s="251">
        <v>8.0</v>
      </c>
      <c r="AD143" s="252">
        <v>0.0</v>
      </c>
      <c r="AE143" s="268">
        <v>74.0</v>
      </c>
    </row>
    <row r="144" ht="15.75" customHeight="1">
      <c r="A144" s="96" t="s">
        <v>9</v>
      </c>
      <c r="B144" s="253">
        <v>140.0</v>
      </c>
      <c r="C144" s="254" t="s">
        <v>306</v>
      </c>
      <c r="D144" s="253">
        <v>23147.0</v>
      </c>
      <c r="E144" s="255">
        <v>7342.0</v>
      </c>
      <c r="F144" s="256">
        <f t="shared" si="1"/>
        <v>0.3171901326</v>
      </c>
      <c r="G144" s="257">
        <v>269.0</v>
      </c>
      <c r="H144" s="258">
        <f t="shared" si="3"/>
        <v>0.01162137642</v>
      </c>
      <c r="I144" s="257">
        <v>105.0</v>
      </c>
      <c r="J144" s="258">
        <f t="shared" si="4"/>
        <v>0.004536224997</v>
      </c>
      <c r="K144" s="257">
        <v>5.0</v>
      </c>
      <c r="L144" s="258">
        <f t="shared" si="5"/>
        <v>0.0002160107141</v>
      </c>
      <c r="M144" s="257">
        <v>35881.0</v>
      </c>
      <c r="N144" s="258"/>
      <c r="O144" s="257">
        <v>1282.0</v>
      </c>
      <c r="P144" s="259">
        <f t="shared" si="6"/>
        <v>0.0553851471</v>
      </c>
      <c r="Q144" s="257">
        <v>0.0</v>
      </c>
      <c r="R144" s="260">
        <v>29.0</v>
      </c>
      <c r="S144" s="261">
        <v>17.0</v>
      </c>
      <c r="T144" s="261">
        <v>37.0</v>
      </c>
      <c r="U144" s="261">
        <v>42.0</v>
      </c>
      <c r="V144" s="261">
        <v>12.0</v>
      </c>
      <c r="W144" s="261">
        <v>15.0</v>
      </c>
      <c r="X144" s="261">
        <v>34.0</v>
      </c>
      <c r="Y144" s="261">
        <v>17.0</v>
      </c>
      <c r="Z144" s="261">
        <v>13.0</v>
      </c>
      <c r="AA144" s="262">
        <f t="shared" si="2"/>
        <v>186</v>
      </c>
      <c r="AB144" s="263">
        <v>187.0</v>
      </c>
      <c r="AC144" s="263">
        <v>22.0</v>
      </c>
      <c r="AD144" s="264">
        <v>8.0</v>
      </c>
      <c r="AE144" s="265">
        <v>536.0</v>
      </c>
    </row>
    <row r="145" ht="15.75" customHeight="1">
      <c r="A145" s="96" t="s">
        <v>459</v>
      </c>
      <c r="B145" s="266">
        <v>141.0</v>
      </c>
      <c r="C145" s="267" t="s">
        <v>307</v>
      </c>
      <c r="D145" s="266">
        <v>15425.0</v>
      </c>
      <c r="E145" s="255">
        <v>1514.0</v>
      </c>
      <c r="F145" s="256">
        <f t="shared" si="1"/>
        <v>0.09815235008</v>
      </c>
      <c r="G145" s="189">
        <v>118.0</v>
      </c>
      <c r="H145" s="244">
        <f t="shared" si="3"/>
        <v>0.007649918963</v>
      </c>
      <c r="I145" s="189">
        <v>98.0</v>
      </c>
      <c r="J145" s="244">
        <f t="shared" si="4"/>
        <v>0.006353322528</v>
      </c>
      <c r="K145" s="189">
        <v>11.0</v>
      </c>
      <c r="L145" s="244">
        <f t="shared" si="5"/>
        <v>0.0007131280389</v>
      </c>
      <c r="M145" s="189">
        <v>19075.0</v>
      </c>
      <c r="N145" s="244"/>
      <c r="O145" s="189">
        <v>1754.0</v>
      </c>
      <c r="P145" s="247">
        <f t="shared" si="6"/>
        <v>0.1137115073</v>
      </c>
      <c r="Q145" s="189">
        <v>0.0</v>
      </c>
      <c r="R145" s="248">
        <v>5.0</v>
      </c>
      <c r="S145" s="249">
        <v>18.0</v>
      </c>
      <c r="T145" s="249">
        <v>15.0</v>
      </c>
      <c r="U145" s="249">
        <v>13.0</v>
      </c>
      <c r="V145" s="249">
        <v>9.0</v>
      </c>
      <c r="W145" s="249">
        <v>10.0</v>
      </c>
      <c r="X145" s="249">
        <v>5.0</v>
      </c>
      <c r="Y145" s="249">
        <v>6.0</v>
      </c>
      <c r="Z145" s="249">
        <v>9.0</v>
      </c>
      <c r="AA145" s="250">
        <f t="shared" si="2"/>
        <v>75</v>
      </c>
      <c r="AB145" s="251">
        <v>88.0</v>
      </c>
      <c r="AC145" s="251">
        <v>15.0</v>
      </c>
      <c r="AD145" s="252">
        <v>5.0</v>
      </c>
      <c r="AE145" s="268">
        <v>358.0</v>
      </c>
    </row>
    <row r="146" ht="15.75" customHeight="1">
      <c r="A146" s="96" t="s">
        <v>459</v>
      </c>
      <c r="B146" s="253">
        <v>142.0</v>
      </c>
      <c r="C146" s="254" t="s">
        <v>308</v>
      </c>
      <c r="D146" s="253">
        <v>11220.0</v>
      </c>
      <c r="E146" s="255">
        <v>1577.0</v>
      </c>
      <c r="F146" s="256">
        <f t="shared" si="1"/>
        <v>0.1405525847</v>
      </c>
      <c r="G146" s="257">
        <v>174.0</v>
      </c>
      <c r="H146" s="258">
        <f t="shared" si="3"/>
        <v>0.01550802139</v>
      </c>
      <c r="I146" s="257">
        <v>63.0</v>
      </c>
      <c r="J146" s="258">
        <f t="shared" si="4"/>
        <v>0.005614973262</v>
      </c>
      <c r="K146" s="257">
        <v>13.0</v>
      </c>
      <c r="L146" s="258">
        <f t="shared" si="5"/>
        <v>0.001158645276</v>
      </c>
      <c r="M146" s="257">
        <v>12839.0</v>
      </c>
      <c r="N146" s="258"/>
      <c r="O146" s="257">
        <v>1570.0</v>
      </c>
      <c r="P146" s="259">
        <f t="shared" si="6"/>
        <v>0.1399286988</v>
      </c>
      <c r="Q146" s="257">
        <v>0.0</v>
      </c>
      <c r="R146" s="260">
        <v>23.0</v>
      </c>
      <c r="S146" s="261">
        <v>3.0</v>
      </c>
      <c r="T146" s="261">
        <v>4.0</v>
      </c>
      <c r="U146" s="261">
        <v>35.0</v>
      </c>
      <c r="V146" s="261">
        <v>15.0</v>
      </c>
      <c r="W146" s="261">
        <v>14.0</v>
      </c>
      <c r="X146" s="261">
        <v>16.0</v>
      </c>
      <c r="Y146" s="261">
        <v>6.0</v>
      </c>
      <c r="Z146" s="261">
        <v>10.0</v>
      </c>
      <c r="AA146" s="262">
        <f t="shared" si="2"/>
        <v>110</v>
      </c>
      <c r="AB146" s="263">
        <v>112.0</v>
      </c>
      <c r="AC146" s="263">
        <v>164.0</v>
      </c>
      <c r="AD146" s="264">
        <v>2.0</v>
      </c>
      <c r="AE146" s="265">
        <v>132.0</v>
      </c>
    </row>
    <row r="147" ht="15.75" customHeight="1">
      <c r="A147" s="96" t="s">
        <v>459</v>
      </c>
      <c r="B147" s="266">
        <v>143.0</v>
      </c>
      <c r="C147" s="267" t="s">
        <v>309</v>
      </c>
      <c r="D147" s="266">
        <v>22732.0</v>
      </c>
      <c r="E147" s="255">
        <v>2931.0</v>
      </c>
      <c r="F147" s="256">
        <f t="shared" si="1"/>
        <v>0.1289371811</v>
      </c>
      <c r="G147" s="189">
        <v>173.0</v>
      </c>
      <c r="H147" s="244">
        <f t="shared" si="3"/>
        <v>0.007610417033</v>
      </c>
      <c r="I147" s="189">
        <v>76.0</v>
      </c>
      <c r="J147" s="244">
        <f t="shared" si="4"/>
        <v>0.003343304593</v>
      </c>
      <c r="K147" s="189">
        <v>5.0</v>
      </c>
      <c r="L147" s="244">
        <f t="shared" si="5"/>
        <v>0.0002199542495</v>
      </c>
      <c r="M147" s="189">
        <v>21009.0</v>
      </c>
      <c r="N147" s="244"/>
      <c r="O147" s="189">
        <v>1306.0</v>
      </c>
      <c r="P147" s="247">
        <f t="shared" si="6"/>
        <v>0.05745204997</v>
      </c>
      <c r="Q147" s="189">
        <v>1.0</v>
      </c>
      <c r="R147" s="248">
        <v>15.0</v>
      </c>
      <c r="S147" s="249">
        <v>4.0</v>
      </c>
      <c r="T147" s="249">
        <v>29.0</v>
      </c>
      <c r="U147" s="249">
        <v>22.0</v>
      </c>
      <c r="V147" s="249">
        <v>11.0</v>
      </c>
      <c r="W147" s="249">
        <v>9.0</v>
      </c>
      <c r="X147" s="249">
        <v>5.0</v>
      </c>
      <c r="Y147" s="249">
        <v>19.0</v>
      </c>
      <c r="Z147" s="249">
        <v>6.0</v>
      </c>
      <c r="AA147" s="250">
        <f t="shared" si="2"/>
        <v>95</v>
      </c>
      <c r="AB147" s="251">
        <v>135.0</v>
      </c>
      <c r="AC147" s="251">
        <v>118.0</v>
      </c>
      <c r="AD147" s="252">
        <v>5.0</v>
      </c>
      <c r="AE147" s="268">
        <v>322.0</v>
      </c>
    </row>
    <row r="148" ht="15.75" customHeight="1">
      <c r="A148" s="96" t="s">
        <v>466</v>
      </c>
      <c r="B148" s="253">
        <v>144.0</v>
      </c>
      <c r="C148" s="254" t="s">
        <v>310</v>
      </c>
      <c r="D148" s="253">
        <v>26026.0</v>
      </c>
      <c r="E148" s="255">
        <v>5060.0</v>
      </c>
      <c r="F148" s="256">
        <f t="shared" si="1"/>
        <v>0.1944209637</v>
      </c>
      <c r="G148" s="257">
        <v>193.0</v>
      </c>
      <c r="H148" s="258">
        <f t="shared" si="3"/>
        <v>0.007415661262</v>
      </c>
      <c r="I148" s="257">
        <v>113.0</v>
      </c>
      <c r="J148" s="258">
        <f t="shared" si="4"/>
        <v>0.004341812034</v>
      </c>
      <c r="K148" s="257">
        <v>9.0</v>
      </c>
      <c r="L148" s="258">
        <f t="shared" si="5"/>
        <v>0.0003458080381</v>
      </c>
      <c r="M148" s="257">
        <v>25869.0</v>
      </c>
      <c r="N148" s="258"/>
      <c r="O148" s="257">
        <v>1335.0</v>
      </c>
      <c r="P148" s="259">
        <f t="shared" si="6"/>
        <v>0.05129485899</v>
      </c>
      <c r="Q148" s="257">
        <v>1.0</v>
      </c>
      <c r="R148" s="260">
        <v>20.0</v>
      </c>
      <c r="S148" s="261">
        <v>12.0</v>
      </c>
      <c r="T148" s="261">
        <v>11.0</v>
      </c>
      <c r="U148" s="261">
        <v>24.0</v>
      </c>
      <c r="V148" s="261">
        <v>24.0</v>
      </c>
      <c r="W148" s="261">
        <v>22.0</v>
      </c>
      <c r="X148" s="261">
        <v>25.0</v>
      </c>
      <c r="Y148" s="261">
        <v>8.0</v>
      </c>
      <c r="Z148" s="261">
        <v>14.0</v>
      </c>
      <c r="AA148" s="262">
        <f t="shared" si="2"/>
        <v>138</v>
      </c>
      <c r="AB148" s="263">
        <v>133.0</v>
      </c>
      <c r="AC148" s="263">
        <v>100.0</v>
      </c>
      <c r="AD148" s="264">
        <v>5.0</v>
      </c>
      <c r="AE148" s="265">
        <v>-7.0</v>
      </c>
    </row>
    <row r="149" ht="15.75" customHeight="1">
      <c r="A149" s="96" t="s">
        <v>9</v>
      </c>
      <c r="B149" s="266">
        <v>145.0</v>
      </c>
      <c r="C149" s="267" t="s">
        <v>312</v>
      </c>
      <c r="D149" s="266">
        <v>87581.0</v>
      </c>
      <c r="E149" s="255">
        <v>22001.0</v>
      </c>
      <c r="F149" s="256">
        <f t="shared" si="1"/>
        <v>0.2512074537</v>
      </c>
      <c r="G149" s="189">
        <v>443.0</v>
      </c>
      <c r="H149" s="244">
        <f t="shared" si="3"/>
        <v>0.005058174718</v>
      </c>
      <c r="I149" s="189">
        <v>132.0</v>
      </c>
      <c r="J149" s="244">
        <f t="shared" si="4"/>
        <v>0.001507176214</v>
      </c>
      <c r="K149" s="189">
        <v>7.0</v>
      </c>
      <c r="L149" s="244">
        <f t="shared" si="5"/>
        <v>0.00007992601135</v>
      </c>
      <c r="M149" s="189">
        <v>104898.0</v>
      </c>
      <c r="N149" s="244"/>
      <c r="O149" s="189">
        <v>3275.0</v>
      </c>
      <c r="P149" s="247">
        <f t="shared" si="6"/>
        <v>0.03739395531</v>
      </c>
      <c r="Q149" s="189">
        <v>0.0</v>
      </c>
      <c r="R149" s="248">
        <v>44.0</v>
      </c>
      <c r="S149" s="249">
        <v>21.0</v>
      </c>
      <c r="T149" s="249">
        <v>53.0</v>
      </c>
      <c r="U149" s="249">
        <v>54.0</v>
      </c>
      <c r="V149" s="249">
        <v>59.0</v>
      </c>
      <c r="W149" s="249">
        <v>55.0</v>
      </c>
      <c r="X149" s="249">
        <v>53.0</v>
      </c>
      <c r="Y149" s="249">
        <v>48.0</v>
      </c>
      <c r="Z149" s="249">
        <v>38.0</v>
      </c>
      <c r="AA149" s="250">
        <f t="shared" si="2"/>
        <v>339</v>
      </c>
      <c r="AB149" s="251">
        <v>259.0</v>
      </c>
      <c r="AC149" s="251">
        <v>145.0</v>
      </c>
      <c r="AD149" s="252">
        <v>8.0</v>
      </c>
      <c r="AE149" s="297">
        <v>3255.0</v>
      </c>
    </row>
    <row r="150" ht="15.75" customHeight="1">
      <c r="A150" s="96" t="s">
        <v>467</v>
      </c>
      <c r="B150" s="253">
        <v>146.0</v>
      </c>
      <c r="C150" s="254" t="s">
        <v>50</v>
      </c>
      <c r="D150" s="253">
        <v>76971.0</v>
      </c>
      <c r="E150" s="255">
        <v>2542.0</v>
      </c>
      <c r="F150" s="256">
        <f t="shared" si="1"/>
        <v>0.03302542516</v>
      </c>
      <c r="G150" s="257">
        <v>3222.0</v>
      </c>
      <c r="H150" s="258">
        <f t="shared" si="3"/>
        <v>0.04185992127</v>
      </c>
      <c r="I150" s="257">
        <v>278.0</v>
      </c>
      <c r="J150" s="258">
        <f t="shared" si="4"/>
        <v>0.00361174988</v>
      </c>
      <c r="K150" s="257">
        <v>14.0</v>
      </c>
      <c r="L150" s="258">
        <f t="shared" si="5"/>
        <v>0.0001818866846</v>
      </c>
      <c r="M150" s="257">
        <v>114690.0</v>
      </c>
      <c r="N150" s="258"/>
      <c r="O150" s="257">
        <v>17292.0</v>
      </c>
      <c r="P150" s="259">
        <f t="shared" si="6"/>
        <v>0.2246560393</v>
      </c>
      <c r="Q150" s="257">
        <v>1.0</v>
      </c>
      <c r="R150" s="260">
        <v>342.0</v>
      </c>
      <c r="S150" s="261">
        <v>84.0</v>
      </c>
      <c r="T150" s="261">
        <v>480.0</v>
      </c>
      <c r="U150" s="261">
        <v>497.0</v>
      </c>
      <c r="V150" s="261">
        <v>355.0</v>
      </c>
      <c r="W150" s="261">
        <v>490.0</v>
      </c>
      <c r="X150" s="261">
        <v>362.0</v>
      </c>
      <c r="Y150" s="261">
        <v>289.0</v>
      </c>
      <c r="Z150" s="261">
        <v>169.0</v>
      </c>
      <c r="AA150" s="262">
        <f t="shared" si="2"/>
        <v>2610</v>
      </c>
      <c r="AB150" s="263">
        <v>2241.0</v>
      </c>
      <c r="AC150" s="263">
        <v>141.0</v>
      </c>
      <c r="AD150" s="264">
        <v>15.0</v>
      </c>
      <c r="AE150" s="265">
        <v>323.0</v>
      </c>
    </row>
    <row r="151" ht="15.75" customHeight="1">
      <c r="A151" s="96" t="s">
        <v>459</v>
      </c>
      <c r="B151" s="266">
        <v>147.0</v>
      </c>
      <c r="C151" s="267" t="s">
        <v>313</v>
      </c>
      <c r="D151" s="266">
        <v>4201.0</v>
      </c>
      <c r="E151" s="255">
        <v>375.0</v>
      </c>
      <c r="F151" s="256">
        <f t="shared" si="1"/>
        <v>0.08926446084</v>
      </c>
      <c r="G151" s="189">
        <v>19.0</v>
      </c>
      <c r="H151" s="244">
        <f t="shared" si="3"/>
        <v>0.004522732683</v>
      </c>
      <c r="I151" s="189">
        <v>30.0</v>
      </c>
      <c r="J151" s="244">
        <f t="shared" si="4"/>
        <v>0.007141156867</v>
      </c>
      <c r="K151" s="189">
        <v>1.0</v>
      </c>
      <c r="L151" s="244">
        <f t="shared" si="5"/>
        <v>0.0002380385622</v>
      </c>
      <c r="M151" s="189">
        <v>2309.0</v>
      </c>
      <c r="N151" s="244"/>
      <c r="O151" s="189">
        <v>265.0</v>
      </c>
      <c r="P151" s="247">
        <f t="shared" si="6"/>
        <v>0.063080219</v>
      </c>
      <c r="Q151" s="189">
        <v>0.0</v>
      </c>
      <c r="R151" s="248">
        <v>3.0</v>
      </c>
      <c r="S151" s="249">
        <v>1.0</v>
      </c>
      <c r="T151" s="249">
        <v>3.0</v>
      </c>
      <c r="U151" s="249">
        <v>1.0</v>
      </c>
      <c r="V151" s="249">
        <v>4.0</v>
      </c>
      <c r="W151" s="249">
        <v>0.0</v>
      </c>
      <c r="X151" s="249">
        <v>2.0</v>
      </c>
      <c r="Y151" s="249">
        <v>1.0</v>
      </c>
      <c r="Z151" s="249">
        <v>2.0</v>
      </c>
      <c r="AA151" s="250">
        <f t="shared" si="2"/>
        <v>14</v>
      </c>
      <c r="AB151" s="251">
        <v>28.0</v>
      </c>
      <c r="AC151" s="251">
        <v>266.0</v>
      </c>
      <c r="AD151" s="252">
        <v>0.0</v>
      </c>
      <c r="AE151" s="268">
        <v>33.0</v>
      </c>
    </row>
    <row r="152" ht="15.75" customHeight="1">
      <c r="A152" s="96" t="s">
        <v>9</v>
      </c>
      <c r="B152" s="253">
        <v>148.0</v>
      </c>
      <c r="C152" s="254" t="s">
        <v>314</v>
      </c>
      <c r="D152" s="253">
        <v>15049.0</v>
      </c>
      <c r="E152" s="255">
        <v>3565.0</v>
      </c>
      <c r="F152" s="256">
        <f t="shared" si="1"/>
        <v>0.2368928168</v>
      </c>
      <c r="G152" s="257">
        <v>43.0</v>
      </c>
      <c r="H152" s="258">
        <f t="shared" si="3"/>
        <v>0.002857332713</v>
      </c>
      <c r="I152" s="257">
        <v>38.0</v>
      </c>
      <c r="J152" s="258">
        <f t="shared" si="4"/>
        <v>0.002525084723</v>
      </c>
      <c r="K152" s="257">
        <v>3.0</v>
      </c>
      <c r="L152" s="258">
        <f t="shared" si="5"/>
        <v>0.0001993487939</v>
      </c>
      <c r="M152" s="257">
        <v>16180.0</v>
      </c>
      <c r="N152" s="258"/>
      <c r="O152" s="257">
        <v>464.0</v>
      </c>
      <c r="P152" s="259">
        <f t="shared" si="6"/>
        <v>0.03083261346</v>
      </c>
      <c r="Q152" s="257">
        <v>0.0</v>
      </c>
      <c r="R152" s="260">
        <v>3.0</v>
      </c>
      <c r="S152" s="261">
        <v>1.0</v>
      </c>
      <c r="T152" s="261">
        <v>3.0</v>
      </c>
      <c r="U152" s="261">
        <v>4.0</v>
      </c>
      <c r="V152" s="261">
        <v>4.0</v>
      </c>
      <c r="W152" s="261">
        <v>7.0</v>
      </c>
      <c r="X152" s="261">
        <v>7.0</v>
      </c>
      <c r="Y152" s="261">
        <v>7.0</v>
      </c>
      <c r="Z152" s="261">
        <v>4.0</v>
      </c>
      <c r="AA152" s="262">
        <f t="shared" si="2"/>
        <v>29</v>
      </c>
      <c r="AB152" s="263">
        <v>23.0</v>
      </c>
      <c r="AC152" s="263">
        <v>1751.0</v>
      </c>
      <c r="AD152" s="264">
        <v>1.0</v>
      </c>
      <c r="AE152" s="265">
        <v>773.0</v>
      </c>
    </row>
    <row r="153" ht="15.75" customHeight="1">
      <c r="A153" s="96" t="s">
        <v>459</v>
      </c>
      <c r="B153" s="266">
        <v>149.0</v>
      </c>
      <c r="C153" s="267" t="s">
        <v>315</v>
      </c>
      <c r="D153" s="266">
        <v>3939.0</v>
      </c>
      <c r="E153" s="255">
        <v>509.0</v>
      </c>
      <c r="F153" s="256">
        <f t="shared" si="1"/>
        <v>0.1292206144</v>
      </c>
      <c r="G153" s="189">
        <v>11.0</v>
      </c>
      <c r="H153" s="244">
        <f t="shared" si="3"/>
        <v>0.002792586951</v>
      </c>
      <c r="I153" s="189">
        <v>12.0</v>
      </c>
      <c r="J153" s="244">
        <f t="shared" si="4"/>
        <v>0.003046458492</v>
      </c>
      <c r="K153" s="189">
        <v>2.0</v>
      </c>
      <c r="L153" s="244">
        <f t="shared" si="5"/>
        <v>0.000507743082</v>
      </c>
      <c r="M153" s="189">
        <v>3221.0</v>
      </c>
      <c r="N153" s="244"/>
      <c r="O153" s="189">
        <v>164.0</v>
      </c>
      <c r="P153" s="247">
        <f t="shared" si="6"/>
        <v>0.04163493272</v>
      </c>
      <c r="Q153" s="189">
        <v>0.0</v>
      </c>
      <c r="R153" s="248">
        <v>2.0</v>
      </c>
      <c r="S153" s="249">
        <v>0.0</v>
      </c>
      <c r="T153" s="249">
        <v>0.0</v>
      </c>
      <c r="U153" s="249">
        <v>1.0</v>
      </c>
      <c r="V153" s="249">
        <v>1.0</v>
      </c>
      <c r="W153" s="249">
        <v>0.0</v>
      </c>
      <c r="X153" s="249">
        <v>2.0</v>
      </c>
      <c r="Y153" s="249">
        <v>0.0</v>
      </c>
      <c r="Z153" s="249">
        <v>0.0</v>
      </c>
      <c r="AA153" s="250">
        <f t="shared" si="2"/>
        <v>6</v>
      </c>
      <c r="AB153" s="251">
        <v>8.0</v>
      </c>
      <c r="AC153" s="251">
        <v>24.0</v>
      </c>
      <c r="AD153" s="252">
        <v>1.0</v>
      </c>
      <c r="AE153" s="268">
        <v>172.0</v>
      </c>
    </row>
    <row r="154" ht="15.75" customHeight="1">
      <c r="A154" s="96" t="s">
        <v>9</v>
      </c>
      <c r="B154" s="253">
        <v>150.0</v>
      </c>
      <c r="C154" s="254" t="s">
        <v>320</v>
      </c>
      <c r="D154" s="253">
        <v>10013.0</v>
      </c>
      <c r="E154" s="255">
        <v>3349.0</v>
      </c>
      <c r="F154" s="256">
        <f t="shared" si="1"/>
        <v>0.3344651952</v>
      </c>
      <c r="G154" s="257">
        <v>41.0</v>
      </c>
      <c r="H154" s="258">
        <f t="shared" si="3"/>
        <v>0.00409467692</v>
      </c>
      <c r="I154" s="257">
        <v>5.0</v>
      </c>
      <c r="J154" s="258">
        <f t="shared" si="4"/>
        <v>0.0004993508439</v>
      </c>
      <c r="K154" s="257">
        <v>1.0</v>
      </c>
      <c r="L154" s="258">
        <f t="shared" si="5"/>
        <v>0.00009987016878</v>
      </c>
      <c r="M154" s="257">
        <v>12850.0</v>
      </c>
      <c r="N154" s="258"/>
      <c r="O154" s="257">
        <v>286.0</v>
      </c>
      <c r="P154" s="259">
        <f t="shared" si="6"/>
        <v>0.02856286827</v>
      </c>
      <c r="Q154" s="257">
        <v>0.0</v>
      </c>
      <c r="R154" s="260">
        <v>4.0</v>
      </c>
      <c r="S154" s="261">
        <v>1.0</v>
      </c>
      <c r="T154" s="261">
        <v>4.0</v>
      </c>
      <c r="U154" s="261">
        <v>12.0</v>
      </c>
      <c r="V154" s="261">
        <v>6.0</v>
      </c>
      <c r="W154" s="261">
        <v>4.0</v>
      </c>
      <c r="X154" s="261">
        <v>5.0</v>
      </c>
      <c r="Y154" s="261">
        <v>5.0</v>
      </c>
      <c r="Z154" s="261">
        <v>2.0</v>
      </c>
      <c r="AA154" s="262">
        <f t="shared" si="2"/>
        <v>36</v>
      </c>
      <c r="AB154" s="263">
        <v>40.0</v>
      </c>
      <c r="AC154" s="263">
        <v>29.0</v>
      </c>
      <c r="AD154" s="264">
        <v>1.0</v>
      </c>
      <c r="AE154" s="265">
        <v>326.0</v>
      </c>
    </row>
    <row r="155" ht="15.75" customHeight="1">
      <c r="A155" s="96" t="s">
        <v>459</v>
      </c>
      <c r="B155" s="266">
        <v>151.0</v>
      </c>
      <c r="C155" s="267" t="s">
        <v>322</v>
      </c>
      <c r="D155" s="266">
        <v>4078.0</v>
      </c>
      <c r="E155" s="255">
        <v>441.0</v>
      </c>
      <c r="F155" s="256">
        <f t="shared" si="1"/>
        <v>0.1081412457</v>
      </c>
      <c r="G155" s="189">
        <v>22.0</v>
      </c>
      <c r="H155" s="244">
        <f t="shared" si="3"/>
        <v>0.005394801373</v>
      </c>
      <c r="I155" s="189">
        <v>36.0</v>
      </c>
      <c r="J155" s="244">
        <f t="shared" si="4"/>
        <v>0.008827856793</v>
      </c>
      <c r="K155" s="189">
        <v>2.0</v>
      </c>
      <c r="L155" s="244">
        <f t="shared" si="5"/>
        <v>0.0004904364885</v>
      </c>
      <c r="M155" s="189">
        <v>4501.0</v>
      </c>
      <c r="N155" s="244"/>
      <c r="O155" s="189">
        <v>382.0</v>
      </c>
      <c r="P155" s="247">
        <f t="shared" si="6"/>
        <v>0.0936733693</v>
      </c>
      <c r="Q155" s="189">
        <v>1.0</v>
      </c>
      <c r="R155" s="248">
        <v>3.0</v>
      </c>
      <c r="S155" s="249">
        <v>0.0</v>
      </c>
      <c r="T155" s="249">
        <v>0.0</v>
      </c>
      <c r="U155" s="249">
        <v>2.0</v>
      </c>
      <c r="V155" s="249">
        <v>2.0</v>
      </c>
      <c r="W155" s="249">
        <v>3.0</v>
      </c>
      <c r="X155" s="249">
        <v>2.0</v>
      </c>
      <c r="Y155" s="249">
        <v>1.0</v>
      </c>
      <c r="Z155" s="249">
        <v>2.0</v>
      </c>
      <c r="AA155" s="250">
        <f t="shared" si="2"/>
        <v>12</v>
      </c>
      <c r="AB155" s="251">
        <v>14.0</v>
      </c>
      <c r="AC155" s="251">
        <v>10.0</v>
      </c>
      <c r="AD155" s="252">
        <v>1.0</v>
      </c>
      <c r="AE155" s="268">
        <v>40.0</v>
      </c>
    </row>
    <row r="156" ht="15.75" customHeight="1">
      <c r="A156" s="96" t="s">
        <v>459</v>
      </c>
      <c r="B156" s="253">
        <v>152.0</v>
      </c>
      <c r="C156" s="254" t="s">
        <v>323</v>
      </c>
      <c r="D156" s="253">
        <v>17208.0</v>
      </c>
      <c r="E156" s="255">
        <v>326.0</v>
      </c>
      <c r="F156" s="256">
        <f t="shared" si="1"/>
        <v>0.01894467689</v>
      </c>
      <c r="G156" s="257">
        <v>19.0</v>
      </c>
      <c r="H156" s="258">
        <f t="shared" si="3"/>
        <v>0.00110413761</v>
      </c>
      <c r="I156" s="257">
        <v>0.0</v>
      </c>
      <c r="J156" s="258">
        <f t="shared" si="4"/>
        <v>0</v>
      </c>
      <c r="K156" s="257">
        <v>0.0</v>
      </c>
      <c r="L156" s="258">
        <f t="shared" si="5"/>
        <v>0</v>
      </c>
      <c r="M156" s="257">
        <v>1872.0</v>
      </c>
      <c r="N156" s="258"/>
      <c r="O156" s="257">
        <v>125.0</v>
      </c>
      <c r="P156" s="259">
        <f t="shared" si="6"/>
        <v>0.007264063226</v>
      </c>
      <c r="Q156" s="257">
        <v>0.0</v>
      </c>
      <c r="R156" s="260">
        <v>0.0</v>
      </c>
      <c r="S156" s="261">
        <v>1.0</v>
      </c>
      <c r="T156" s="261">
        <v>1.0</v>
      </c>
      <c r="U156" s="261">
        <v>3.0</v>
      </c>
      <c r="V156" s="261">
        <v>3.0</v>
      </c>
      <c r="W156" s="261">
        <v>0.0</v>
      </c>
      <c r="X156" s="261">
        <v>1.0</v>
      </c>
      <c r="Y156" s="261">
        <v>0.0</v>
      </c>
      <c r="Z156" s="261">
        <v>2.0</v>
      </c>
      <c r="AA156" s="262">
        <f t="shared" si="2"/>
        <v>9</v>
      </c>
      <c r="AB156" s="263">
        <v>17.0</v>
      </c>
      <c r="AC156" s="263">
        <v>40.0</v>
      </c>
      <c r="AD156" s="264">
        <v>0.0</v>
      </c>
      <c r="AE156" s="265">
        <v>36.0</v>
      </c>
    </row>
    <row r="157" ht="15.75" customHeight="1">
      <c r="A157" s="96" t="s">
        <v>459</v>
      </c>
      <c r="B157" s="266">
        <v>153.0</v>
      </c>
      <c r="C157" s="267" t="s">
        <v>324</v>
      </c>
      <c r="D157" s="266">
        <v>3186.0</v>
      </c>
      <c r="E157" s="255">
        <v>706.0</v>
      </c>
      <c r="F157" s="256">
        <f t="shared" si="1"/>
        <v>0.2215944758</v>
      </c>
      <c r="G157" s="189">
        <v>50.0</v>
      </c>
      <c r="H157" s="244">
        <f t="shared" si="3"/>
        <v>0.01569365976</v>
      </c>
      <c r="I157" s="189">
        <v>29.0</v>
      </c>
      <c r="J157" s="244">
        <f t="shared" si="4"/>
        <v>0.009102322662</v>
      </c>
      <c r="K157" s="189">
        <v>1.0</v>
      </c>
      <c r="L157" s="244">
        <f t="shared" si="5"/>
        <v>0.0003138731952</v>
      </c>
      <c r="M157" s="189">
        <v>4714.0</v>
      </c>
      <c r="N157" s="244"/>
      <c r="O157" s="189">
        <v>204.0</v>
      </c>
      <c r="P157" s="247">
        <f t="shared" si="6"/>
        <v>0.06403013183</v>
      </c>
      <c r="Q157" s="189">
        <v>0.0</v>
      </c>
      <c r="R157" s="248">
        <v>2.0</v>
      </c>
      <c r="S157" s="249">
        <v>8.0</v>
      </c>
      <c r="T157" s="249">
        <v>15.0</v>
      </c>
      <c r="U157" s="249">
        <v>3.0</v>
      </c>
      <c r="V157" s="249">
        <v>4.0</v>
      </c>
      <c r="W157" s="249">
        <v>5.0</v>
      </c>
      <c r="X157" s="249">
        <v>6.0</v>
      </c>
      <c r="Y157" s="249">
        <v>3.0</v>
      </c>
      <c r="Z157" s="249">
        <v>0.0</v>
      </c>
      <c r="AA157" s="250">
        <f t="shared" si="2"/>
        <v>43</v>
      </c>
      <c r="AB157" s="251">
        <v>34.0</v>
      </c>
      <c r="AC157" s="251">
        <v>17.0</v>
      </c>
      <c r="AD157" s="252">
        <v>15.0</v>
      </c>
      <c r="AE157" s="268">
        <v>118.0</v>
      </c>
    </row>
    <row r="158" ht="15.75" customHeight="1">
      <c r="A158" s="96" t="s">
        <v>9</v>
      </c>
      <c r="B158" s="253">
        <v>154.0</v>
      </c>
      <c r="C158" s="254" t="s">
        <v>325</v>
      </c>
      <c r="D158" s="253">
        <v>37495.0</v>
      </c>
      <c r="E158" s="255">
        <v>8432.0</v>
      </c>
      <c r="F158" s="256">
        <f t="shared" si="1"/>
        <v>0.2248833178</v>
      </c>
      <c r="G158" s="257">
        <v>373.0</v>
      </c>
      <c r="H158" s="258">
        <f t="shared" si="3"/>
        <v>0.009947993066</v>
      </c>
      <c r="I158" s="257">
        <v>124.0</v>
      </c>
      <c r="J158" s="258">
        <f t="shared" si="4"/>
        <v>0.003307107614</v>
      </c>
      <c r="K158" s="257">
        <v>11.0</v>
      </c>
      <c r="L158" s="258">
        <f t="shared" si="5"/>
        <v>0.0002933724497</v>
      </c>
      <c r="M158" s="257">
        <v>54652.0</v>
      </c>
      <c r="N158" s="258"/>
      <c r="O158" s="257">
        <v>2316.0</v>
      </c>
      <c r="P158" s="259">
        <f t="shared" si="6"/>
        <v>0.06176823576</v>
      </c>
      <c r="Q158" s="257">
        <v>0.0</v>
      </c>
      <c r="R158" s="260">
        <v>32.0</v>
      </c>
      <c r="S158" s="261">
        <v>22.0</v>
      </c>
      <c r="T158" s="261">
        <v>55.0</v>
      </c>
      <c r="U158" s="261">
        <v>36.0</v>
      </c>
      <c r="V158" s="261">
        <v>70.0</v>
      </c>
      <c r="W158" s="261">
        <v>50.0</v>
      </c>
      <c r="X158" s="261">
        <v>45.0</v>
      </c>
      <c r="Y158" s="261">
        <v>56.0</v>
      </c>
      <c r="Z158" s="261">
        <v>37.0</v>
      </c>
      <c r="AA158" s="262">
        <f t="shared" si="2"/>
        <v>310</v>
      </c>
      <c r="AB158" s="263">
        <v>267.0</v>
      </c>
      <c r="AC158" s="263">
        <v>20.0</v>
      </c>
      <c r="AD158" s="264">
        <v>4.0</v>
      </c>
      <c r="AE158" s="265">
        <v>856.0</v>
      </c>
    </row>
    <row r="159" ht="15.75" customHeight="1">
      <c r="A159" s="96" t="s">
        <v>9</v>
      </c>
      <c r="B159" s="266">
        <v>155.0</v>
      </c>
      <c r="C159" s="267" t="s">
        <v>327</v>
      </c>
      <c r="D159" s="266">
        <v>15089.0</v>
      </c>
      <c r="E159" s="255">
        <v>1363.0</v>
      </c>
      <c r="F159" s="256">
        <f t="shared" si="1"/>
        <v>0.09033070449</v>
      </c>
      <c r="G159" s="189">
        <v>166.0</v>
      </c>
      <c r="H159" s="244">
        <f t="shared" si="3"/>
        <v>0.01100139174</v>
      </c>
      <c r="I159" s="189">
        <v>70.0</v>
      </c>
      <c r="J159" s="244">
        <f t="shared" si="4"/>
        <v>0.004639141096</v>
      </c>
      <c r="K159" s="189">
        <v>9.0</v>
      </c>
      <c r="L159" s="244">
        <f t="shared" si="5"/>
        <v>0.0005964609981</v>
      </c>
      <c r="M159" s="189">
        <v>12463.0</v>
      </c>
      <c r="N159" s="244"/>
      <c r="O159" s="189">
        <v>1376.0</v>
      </c>
      <c r="P159" s="247">
        <f t="shared" si="6"/>
        <v>0.09119225926</v>
      </c>
      <c r="Q159" s="189">
        <v>0.0</v>
      </c>
      <c r="R159" s="248">
        <v>26.0</v>
      </c>
      <c r="S159" s="249">
        <v>12.0</v>
      </c>
      <c r="T159" s="249">
        <v>17.0</v>
      </c>
      <c r="U159" s="249">
        <v>15.0</v>
      </c>
      <c r="V159" s="249">
        <v>22.0</v>
      </c>
      <c r="W159" s="249">
        <v>30.0</v>
      </c>
      <c r="X159" s="249">
        <v>16.0</v>
      </c>
      <c r="Y159" s="249">
        <v>8.0</v>
      </c>
      <c r="Z159" s="249">
        <v>4.0</v>
      </c>
      <c r="AA159" s="250">
        <f t="shared" si="2"/>
        <v>138</v>
      </c>
      <c r="AB159" s="251">
        <v>78.0</v>
      </c>
      <c r="AC159" s="251">
        <v>14.0</v>
      </c>
      <c r="AD159" s="252">
        <v>5.0</v>
      </c>
      <c r="AE159" s="268">
        <v>123.0</v>
      </c>
    </row>
    <row r="160" ht="15.75" customHeight="1">
      <c r="A160" s="96" t="s">
        <v>459</v>
      </c>
      <c r="B160" s="253">
        <v>156.0</v>
      </c>
      <c r="C160" s="254" t="s">
        <v>328</v>
      </c>
      <c r="D160" s="253">
        <v>22597.0</v>
      </c>
      <c r="E160" s="255">
        <v>4315.0</v>
      </c>
      <c r="F160" s="256">
        <f t="shared" si="1"/>
        <v>0.1909545515</v>
      </c>
      <c r="G160" s="257">
        <v>135.0</v>
      </c>
      <c r="H160" s="258">
        <f t="shared" si="3"/>
        <v>0.005974244369</v>
      </c>
      <c r="I160" s="257">
        <v>45.0</v>
      </c>
      <c r="J160" s="258">
        <f t="shared" si="4"/>
        <v>0.00199141479</v>
      </c>
      <c r="K160" s="257">
        <v>5.0</v>
      </c>
      <c r="L160" s="258">
        <f t="shared" si="5"/>
        <v>0.00022126831</v>
      </c>
      <c r="M160" s="257">
        <v>27945.0</v>
      </c>
      <c r="N160" s="258"/>
      <c r="O160" s="257">
        <v>926.0</v>
      </c>
      <c r="P160" s="259">
        <f t="shared" si="6"/>
        <v>0.040978891</v>
      </c>
      <c r="Q160" s="257">
        <v>1.0</v>
      </c>
      <c r="R160" s="260">
        <v>17.0</v>
      </c>
      <c r="S160" s="261">
        <v>15.0</v>
      </c>
      <c r="T160" s="261">
        <v>23.0</v>
      </c>
      <c r="U160" s="261">
        <v>16.0</v>
      </c>
      <c r="V160" s="261">
        <v>15.0</v>
      </c>
      <c r="W160" s="261">
        <v>12.0</v>
      </c>
      <c r="X160" s="261">
        <v>13.0</v>
      </c>
      <c r="Y160" s="261">
        <v>8.0</v>
      </c>
      <c r="Z160" s="261">
        <v>7.0</v>
      </c>
      <c r="AA160" s="262">
        <f t="shared" si="2"/>
        <v>111</v>
      </c>
      <c r="AB160" s="263">
        <v>127.0</v>
      </c>
      <c r="AC160" s="263">
        <v>259.0</v>
      </c>
      <c r="AD160" s="264">
        <v>4.0</v>
      </c>
      <c r="AE160" s="265">
        <v>305.0</v>
      </c>
    </row>
    <row r="161" ht="15.75" customHeight="1">
      <c r="A161" s="96" t="s">
        <v>9</v>
      </c>
      <c r="B161" s="266">
        <v>157.0</v>
      </c>
      <c r="C161" s="267" t="s">
        <v>329</v>
      </c>
      <c r="D161" s="266">
        <v>2426.0</v>
      </c>
      <c r="E161" s="255">
        <v>284.0</v>
      </c>
      <c r="F161" s="256">
        <f t="shared" si="1"/>
        <v>0.1170651278</v>
      </c>
      <c r="G161" s="189">
        <v>24.0</v>
      </c>
      <c r="H161" s="244">
        <f t="shared" si="3"/>
        <v>0.0098928277</v>
      </c>
      <c r="I161" s="189">
        <v>3.0</v>
      </c>
      <c r="J161" s="244">
        <f t="shared" si="4"/>
        <v>0.001236603462</v>
      </c>
      <c r="K161" s="189">
        <v>0.0</v>
      </c>
      <c r="L161" s="244">
        <f t="shared" si="5"/>
        <v>0</v>
      </c>
      <c r="M161" s="189">
        <v>3294.0</v>
      </c>
      <c r="N161" s="244"/>
      <c r="O161" s="189">
        <v>139.0</v>
      </c>
      <c r="P161" s="247">
        <f t="shared" si="6"/>
        <v>0.05729596043</v>
      </c>
      <c r="Q161" s="189">
        <v>0.0</v>
      </c>
      <c r="R161" s="248">
        <v>1.0</v>
      </c>
      <c r="S161" s="249">
        <v>1.0</v>
      </c>
      <c r="T161" s="249">
        <v>6.0</v>
      </c>
      <c r="U161" s="249">
        <v>5.0</v>
      </c>
      <c r="V161" s="249">
        <v>3.0</v>
      </c>
      <c r="W161" s="249">
        <v>2.0</v>
      </c>
      <c r="X161" s="249">
        <v>2.0</v>
      </c>
      <c r="Y161" s="249">
        <v>6.0</v>
      </c>
      <c r="Z161" s="249">
        <v>2.0</v>
      </c>
      <c r="AA161" s="250">
        <f t="shared" si="2"/>
        <v>20</v>
      </c>
      <c r="AB161" s="251">
        <v>18.0</v>
      </c>
      <c r="AC161" s="251">
        <v>38.0</v>
      </c>
      <c r="AD161" s="252">
        <v>0.0</v>
      </c>
      <c r="AE161" s="268">
        <v>52.0</v>
      </c>
    </row>
    <row r="162" ht="15.75" customHeight="1">
      <c r="A162" s="96" t="s">
        <v>9</v>
      </c>
      <c r="B162" s="253">
        <v>158.0</v>
      </c>
      <c r="C162" s="254" t="s">
        <v>330</v>
      </c>
      <c r="D162" s="253">
        <v>5009.0</v>
      </c>
      <c r="E162" s="255">
        <v>736.0</v>
      </c>
      <c r="F162" s="256">
        <f t="shared" si="1"/>
        <v>0.1469355161</v>
      </c>
      <c r="G162" s="257">
        <v>4.0</v>
      </c>
      <c r="H162" s="258">
        <f t="shared" si="3"/>
        <v>0.0007985625873</v>
      </c>
      <c r="I162" s="257">
        <v>4.0</v>
      </c>
      <c r="J162" s="258">
        <f t="shared" si="4"/>
        <v>0.0007985625873</v>
      </c>
      <c r="K162" s="257">
        <v>1.0</v>
      </c>
      <c r="L162" s="258">
        <f t="shared" si="5"/>
        <v>0.0001996406468</v>
      </c>
      <c r="M162" s="257">
        <v>4651.0</v>
      </c>
      <c r="N162" s="258"/>
      <c r="O162" s="257">
        <v>98.0</v>
      </c>
      <c r="P162" s="259">
        <f t="shared" si="6"/>
        <v>0.01956478339</v>
      </c>
      <c r="Q162" s="257">
        <v>0.0</v>
      </c>
      <c r="R162" s="260">
        <v>0.0</v>
      </c>
      <c r="S162" s="261">
        <v>0.0</v>
      </c>
      <c r="T162" s="261">
        <v>0.0</v>
      </c>
      <c r="U162" s="261">
        <v>1.0</v>
      </c>
      <c r="V162" s="261">
        <v>0.0</v>
      </c>
      <c r="W162" s="261">
        <v>1.0</v>
      </c>
      <c r="X162" s="261">
        <v>0.0</v>
      </c>
      <c r="Y162" s="261">
        <v>0.0</v>
      </c>
      <c r="Z162" s="261">
        <v>1.0</v>
      </c>
      <c r="AA162" s="262">
        <f t="shared" si="2"/>
        <v>2</v>
      </c>
      <c r="AB162" s="263">
        <v>3.0</v>
      </c>
      <c r="AC162" s="263">
        <v>112.0</v>
      </c>
      <c r="AD162" s="264">
        <v>0.0</v>
      </c>
      <c r="AE162" s="265">
        <v>97.0</v>
      </c>
    </row>
    <row r="163" ht="15.75" customHeight="1">
      <c r="A163" s="96" t="s">
        <v>9</v>
      </c>
      <c r="B163" s="266">
        <v>159.0</v>
      </c>
      <c r="C163" s="267" t="s">
        <v>333</v>
      </c>
      <c r="D163" s="266">
        <v>2083.0</v>
      </c>
      <c r="E163" s="255">
        <v>547.0</v>
      </c>
      <c r="F163" s="256">
        <f t="shared" si="1"/>
        <v>0.2626020163</v>
      </c>
      <c r="G163" s="189">
        <v>20.0</v>
      </c>
      <c r="H163" s="244">
        <f t="shared" si="3"/>
        <v>0.009601536246</v>
      </c>
      <c r="I163" s="189">
        <v>5.0</v>
      </c>
      <c r="J163" s="244">
        <f t="shared" si="4"/>
        <v>0.002400384061</v>
      </c>
      <c r="K163" s="189">
        <v>1.0</v>
      </c>
      <c r="L163" s="244">
        <f t="shared" si="5"/>
        <v>0.0004800768123</v>
      </c>
      <c r="M163" s="189">
        <v>3991.0</v>
      </c>
      <c r="N163" s="244"/>
      <c r="O163" s="189">
        <v>151.0</v>
      </c>
      <c r="P163" s="247">
        <f t="shared" si="6"/>
        <v>0.07249159866</v>
      </c>
      <c r="Q163" s="189">
        <v>0.0</v>
      </c>
      <c r="R163" s="248">
        <v>0.0</v>
      </c>
      <c r="S163" s="249">
        <v>3.0</v>
      </c>
      <c r="T163" s="249">
        <v>2.0</v>
      </c>
      <c r="U163" s="249">
        <v>1.0</v>
      </c>
      <c r="V163" s="249">
        <v>5.0</v>
      </c>
      <c r="W163" s="249">
        <v>2.0</v>
      </c>
      <c r="X163" s="249">
        <v>0.0</v>
      </c>
      <c r="Y163" s="249">
        <v>0.0</v>
      </c>
      <c r="Z163" s="249">
        <v>0.0</v>
      </c>
      <c r="AA163" s="250">
        <f t="shared" si="2"/>
        <v>13</v>
      </c>
      <c r="AB163" s="251">
        <v>11.0</v>
      </c>
      <c r="AC163" s="251">
        <v>19.0</v>
      </c>
      <c r="AD163" s="252">
        <v>0.0</v>
      </c>
      <c r="AE163" s="268">
        <v>95.0</v>
      </c>
    </row>
    <row r="164" ht="15.75" customHeight="1">
      <c r="A164" s="96" t="s">
        <v>459</v>
      </c>
      <c r="B164" s="253">
        <v>160.0</v>
      </c>
      <c r="C164" s="254" t="s">
        <v>335</v>
      </c>
      <c r="D164" s="253">
        <v>8798.0</v>
      </c>
      <c r="E164" s="255">
        <v>688.0</v>
      </c>
      <c r="F164" s="256">
        <f t="shared" si="1"/>
        <v>0.07819959082</v>
      </c>
      <c r="G164" s="257">
        <v>65.0</v>
      </c>
      <c r="H164" s="258">
        <f t="shared" si="3"/>
        <v>0.007388042737</v>
      </c>
      <c r="I164" s="257">
        <v>31.0</v>
      </c>
      <c r="J164" s="258">
        <f t="shared" si="4"/>
        <v>0.003523528075</v>
      </c>
      <c r="K164" s="257">
        <v>3.0</v>
      </c>
      <c r="L164" s="258">
        <f t="shared" si="5"/>
        <v>0.0003409865879</v>
      </c>
      <c r="M164" s="257">
        <v>4788.0</v>
      </c>
      <c r="N164" s="258"/>
      <c r="O164" s="257">
        <v>464.0</v>
      </c>
      <c r="P164" s="259">
        <f t="shared" si="6"/>
        <v>0.05273925892</v>
      </c>
      <c r="Q164" s="257">
        <v>0.0</v>
      </c>
      <c r="R164" s="260">
        <v>4.0</v>
      </c>
      <c r="S164" s="261">
        <v>1.0</v>
      </c>
      <c r="T164" s="261">
        <v>17.0</v>
      </c>
      <c r="U164" s="261">
        <v>5.0</v>
      </c>
      <c r="V164" s="261">
        <v>3.0</v>
      </c>
      <c r="W164" s="261">
        <v>3.0</v>
      </c>
      <c r="X164" s="261">
        <v>5.0</v>
      </c>
      <c r="Y164" s="261">
        <v>3.0</v>
      </c>
      <c r="Z164" s="261">
        <v>3.0</v>
      </c>
      <c r="AA164" s="262">
        <f t="shared" si="2"/>
        <v>38</v>
      </c>
      <c r="AB164" s="263">
        <v>46.0</v>
      </c>
      <c r="AC164" s="263">
        <v>5.0</v>
      </c>
      <c r="AD164" s="264">
        <v>0.0</v>
      </c>
      <c r="AE164" s="265">
        <v>86.0</v>
      </c>
    </row>
    <row r="165" ht="15.75" customHeight="1">
      <c r="A165" s="96" t="s">
        <v>9</v>
      </c>
      <c r="B165" s="266">
        <v>161.0</v>
      </c>
      <c r="C165" s="267" t="s">
        <v>336</v>
      </c>
      <c r="D165" s="266">
        <v>3212.0</v>
      </c>
      <c r="E165" s="255">
        <v>944.0</v>
      </c>
      <c r="F165" s="256">
        <f t="shared" si="1"/>
        <v>0.2938978829</v>
      </c>
      <c r="G165" s="189">
        <v>6.0</v>
      </c>
      <c r="H165" s="244">
        <f t="shared" si="3"/>
        <v>0.001867995019</v>
      </c>
      <c r="I165" s="189">
        <v>4.0</v>
      </c>
      <c r="J165" s="244">
        <f t="shared" si="4"/>
        <v>0.001245330012</v>
      </c>
      <c r="K165" s="189">
        <v>0.0</v>
      </c>
      <c r="L165" s="244">
        <f t="shared" si="5"/>
        <v>0</v>
      </c>
      <c r="M165" s="189">
        <v>4502.0</v>
      </c>
      <c r="N165" s="244"/>
      <c r="O165" s="189">
        <v>103.0</v>
      </c>
      <c r="P165" s="247">
        <f t="shared" si="6"/>
        <v>0.03206724782</v>
      </c>
      <c r="Q165" s="189">
        <v>0.0</v>
      </c>
      <c r="R165" s="248">
        <v>0.0</v>
      </c>
      <c r="S165" s="249">
        <v>3.0</v>
      </c>
      <c r="T165" s="249">
        <v>2.0</v>
      </c>
      <c r="U165" s="249">
        <v>1.0</v>
      </c>
      <c r="V165" s="249">
        <v>0.0</v>
      </c>
      <c r="W165" s="249">
        <v>0.0</v>
      </c>
      <c r="X165" s="249">
        <v>0.0</v>
      </c>
      <c r="Y165" s="249">
        <v>3.0</v>
      </c>
      <c r="Z165" s="249">
        <v>3.0</v>
      </c>
      <c r="AA165" s="250">
        <f t="shared" si="2"/>
        <v>6</v>
      </c>
      <c r="AB165" s="251">
        <v>14.0</v>
      </c>
      <c r="AC165" s="251">
        <v>14.0</v>
      </c>
      <c r="AD165" s="252">
        <v>0.0</v>
      </c>
      <c r="AE165" s="268">
        <v>183.0</v>
      </c>
    </row>
    <row r="166" ht="15.75" customHeight="1">
      <c r="A166" s="96" t="s">
        <v>459</v>
      </c>
      <c r="B166" s="253">
        <v>162.0</v>
      </c>
      <c r="C166" s="254" t="s">
        <v>337</v>
      </c>
      <c r="D166" s="253">
        <v>2406.0</v>
      </c>
      <c r="E166" s="255">
        <v>203.0</v>
      </c>
      <c r="F166" s="256">
        <f t="shared" si="1"/>
        <v>0.08437240233</v>
      </c>
      <c r="G166" s="257">
        <v>13.0</v>
      </c>
      <c r="H166" s="258">
        <f t="shared" si="3"/>
        <v>0.00540315877</v>
      </c>
      <c r="I166" s="257">
        <v>14.0</v>
      </c>
      <c r="J166" s="258">
        <f t="shared" si="4"/>
        <v>0.005818786367</v>
      </c>
      <c r="K166" s="257">
        <v>1.0</v>
      </c>
      <c r="L166" s="258">
        <f t="shared" si="5"/>
        <v>0.0004156275977</v>
      </c>
      <c r="M166" s="257">
        <v>1140.0</v>
      </c>
      <c r="N166" s="258"/>
      <c r="O166" s="257">
        <v>149.0</v>
      </c>
      <c r="P166" s="259">
        <f t="shared" si="6"/>
        <v>0.06192851205</v>
      </c>
      <c r="Q166" s="257">
        <v>0.0</v>
      </c>
      <c r="R166" s="260">
        <v>0.0</v>
      </c>
      <c r="S166" s="261">
        <v>1.0</v>
      </c>
      <c r="T166" s="261">
        <v>1.0</v>
      </c>
      <c r="U166" s="261">
        <v>0.0</v>
      </c>
      <c r="V166" s="261">
        <v>1.0</v>
      </c>
      <c r="W166" s="261">
        <v>1.0</v>
      </c>
      <c r="X166" s="261">
        <v>0.0</v>
      </c>
      <c r="Y166" s="261">
        <v>0.0</v>
      </c>
      <c r="Z166" s="261">
        <v>0.0</v>
      </c>
      <c r="AA166" s="262">
        <f t="shared" si="2"/>
        <v>4</v>
      </c>
      <c r="AB166" s="263">
        <v>9.0</v>
      </c>
      <c r="AC166" s="263">
        <v>46.0</v>
      </c>
      <c r="AD166" s="264">
        <v>2.0</v>
      </c>
      <c r="AE166" s="265">
        <v>19.0</v>
      </c>
    </row>
    <row r="167" ht="15.75" customHeight="1">
      <c r="A167" s="96" t="s">
        <v>9</v>
      </c>
      <c r="B167" s="266">
        <v>163.0</v>
      </c>
      <c r="C167" s="267" t="s">
        <v>338</v>
      </c>
      <c r="D167" s="266">
        <v>59794.0</v>
      </c>
      <c r="E167" s="255">
        <v>15404.0</v>
      </c>
      <c r="F167" s="256">
        <f t="shared" si="1"/>
        <v>0.2576178212</v>
      </c>
      <c r="G167" s="189">
        <v>319.0</v>
      </c>
      <c r="H167" s="244">
        <f t="shared" si="3"/>
        <v>0.005334983443</v>
      </c>
      <c r="I167" s="189">
        <v>220.0</v>
      </c>
      <c r="J167" s="244">
        <f t="shared" si="4"/>
        <v>0.003679298926</v>
      </c>
      <c r="K167" s="189">
        <v>23.0</v>
      </c>
      <c r="L167" s="244">
        <f t="shared" si="5"/>
        <v>0.0003846539787</v>
      </c>
      <c r="M167" s="189">
        <v>67477.0</v>
      </c>
      <c r="N167" s="244"/>
      <c r="O167" s="189">
        <v>2202.0</v>
      </c>
      <c r="P167" s="247">
        <f t="shared" si="6"/>
        <v>0.03682643744</v>
      </c>
      <c r="Q167" s="189">
        <v>2.0</v>
      </c>
      <c r="R167" s="248">
        <v>34.0</v>
      </c>
      <c r="S167" s="249">
        <v>24.0</v>
      </c>
      <c r="T167" s="249">
        <v>20.0</v>
      </c>
      <c r="U167" s="249">
        <v>42.0</v>
      </c>
      <c r="V167" s="249">
        <v>28.0</v>
      </c>
      <c r="W167" s="249">
        <v>35.0</v>
      </c>
      <c r="X167" s="249">
        <v>26.0</v>
      </c>
      <c r="Y167" s="249">
        <v>17.0</v>
      </c>
      <c r="Z167" s="249">
        <v>27.0</v>
      </c>
      <c r="AA167" s="250">
        <f t="shared" si="2"/>
        <v>209</v>
      </c>
      <c r="AB167" s="251">
        <v>214.0</v>
      </c>
      <c r="AC167" s="251">
        <v>13.0</v>
      </c>
      <c r="AD167" s="252">
        <v>46.0</v>
      </c>
      <c r="AE167" s="297">
        <v>1025.0</v>
      </c>
    </row>
    <row r="168" ht="15.75" customHeight="1">
      <c r="A168" s="96" t="s">
        <v>9</v>
      </c>
      <c r="B168" s="253">
        <v>164.0</v>
      </c>
      <c r="C168" s="254" t="s">
        <v>339</v>
      </c>
      <c r="D168" s="253">
        <v>2452.0</v>
      </c>
      <c r="E168" s="255">
        <v>509.0</v>
      </c>
      <c r="F168" s="256">
        <f t="shared" si="1"/>
        <v>0.2075856444</v>
      </c>
      <c r="G168" s="257">
        <v>43.0</v>
      </c>
      <c r="H168" s="258">
        <f t="shared" si="3"/>
        <v>0.01753670473</v>
      </c>
      <c r="I168" s="257">
        <v>2.0</v>
      </c>
      <c r="J168" s="258">
        <f t="shared" si="4"/>
        <v>0.0008156606852</v>
      </c>
      <c r="K168" s="257">
        <v>0.0</v>
      </c>
      <c r="L168" s="258">
        <f t="shared" si="5"/>
        <v>0</v>
      </c>
      <c r="M168" s="257">
        <v>5189.0</v>
      </c>
      <c r="N168" s="258"/>
      <c r="O168" s="257">
        <v>198.0</v>
      </c>
      <c r="P168" s="259">
        <f t="shared" si="6"/>
        <v>0.08075040783</v>
      </c>
      <c r="Q168" s="257">
        <v>0.0</v>
      </c>
      <c r="R168" s="260">
        <v>4.0</v>
      </c>
      <c r="S168" s="261">
        <v>2.0</v>
      </c>
      <c r="T168" s="261">
        <v>2.0</v>
      </c>
      <c r="U168" s="261">
        <v>4.0</v>
      </c>
      <c r="V168" s="261">
        <v>7.0</v>
      </c>
      <c r="W168" s="261">
        <v>4.0</v>
      </c>
      <c r="X168" s="261">
        <v>4.0</v>
      </c>
      <c r="Y168" s="261">
        <v>7.0</v>
      </c>
      <c r="Z168" s="261">
        <v>10.0</v>
      </c>
      <c r="AA168" s="262">
        <f t="shared" si="2"/>
        <v>27</v>
      </c>
      <c r="AB168" s="263">
        <v>34.0</v>
      </c>
      <c r="AC168" s="263">
        <v>10.0</v>
      </c>
      <c r="AD168" s="264">
        <v>0.0</v>
      </c>
      <c r="AE168" s="265">
        <v>75.0</v>
      </c>
    </row>
    <row r="169" ht="15.75" customHeight="1">
      <c r="A169" s="96" t="s">
        <v>9</v>
      </c>
      <c r="B169" s="266">
        <v>165.0</v>
      </c>
      <c r="C169" s="267" t="s">
        <v>341</v>
      </c>
      <c r="D169" s="266">
        <v>2304.0</v>
      </c>
      <c r="E169" s="255">
        <v>648.0</v>
      </c>
      <c r="F169" s="256">
        <f t="shared" si="1"/>
        <v>0.28125</v>
      </c>
      <c r="G169" s="189">
        <v>27.0</v>
      </c>
      <c r="H169" s="244">
        <f t="shared" si="3"/>
        <v>0.01171875</v>
      </c>
      <c r="I169" s="189">
        <v>5.0</v>
      </c>
      <c r="J169" s="244">
        <f t="shared" si="4"/>
        <v>0.002170138889</v>
      </c>
      <c r="K169" s="189">
        <v>0.0</v>
      </c>
      <c r="L169" s="244">
        <f t="shared" si="5"/>
        <v>0</v>
      </c>
      <c r="M169" s="189">
        <v>4397.0</v>
      </c>
      <c r="N169" s="244"/>
      <c r="O169" s="189">
        <v>137.0</v>
      </c>
      <c r="P169" s="247">
        <f t="shared" si="6"/>
        <v>0.05946180556</v>
      </c>
      <c r="Q169" s="189">
        <v>0.0</v>
      </c>
      <c r="R169" s="248">
        <v>2.0</v>
      </c>
      <c r="S169" s="249">
        <v>5.0</v>
      </c>
      <c r="T169" s="249">
        <v>3.0</v>
      </c>
      <c r="U169" s="249">
        <v>3.0</v>
      </c>
      <c r="V169" s="249">
        <v>1.0</v>
      </c>
      <c r="W169" s="249">
        <v>2.0</v>
      </c>
      <c r="X169" s="249">
        <v>1.0</v>
      </c>
      <c r="Y169" s="249">
        <v>5.0</v>
      </c>
      <c r="Z169" s="249">
        <v>0.0</v>
      </c>
      <c r="AA169" s="250">
        <f t="shared" si="2"/>
        <v>17</v>
      </c>
      <c r="AB169" s="251">
        <v>23.0</v>
      </c>
      <c r="AC169" s="251">
        <v>196.0</v>
      </c>
      <c r="AD169" s="252">
        <v>1.0</v>
      </c>
      <c r="AE169" s="268">
        <v>111.0</v>
      </c>
    </row>
    <row r="170" ht="15.75" customHeight="1">
      <c r="A170" s="96" t="s">
        <v>9</v>
      </c>
      <c r="B170" s="253">
        <v>166.0</v>
      </c>
      <c r="C170" s="254" t="s">
        <v>343</v>
      </c>
      <c r="D170" s="253">
        <v>2567.0</v>
      </c>
      <c r="E170" s="255">
        <v>911.0</v>
      </c>
      <c r="F170" s="256">
        <f t="shared" si="1"/>
        <v>0.3548889755</v>
      </c>
      <c r="G170" s="257">
        <v>5.0</v>
      </c>
      <c r="H170" s="258">
        <f t="shared" si="3"/>
        <v>0.001947798987</v>
      </c>
      <c r="I170" s="257">
        <v>1.0</v>
      </c>
      <c r="J170" s="258">
        <f t="shared" si="4"/>
        <v>0.0003895597974</v>
      </c>
      <c r="K170" s="257">
        <v>1.0</v>
      </c>
      <c r="L170" s="258">
        <f t="shared" si="5"/>
        <v>0.0003895597974</v>
      </c>
      <c r="M170" s="257">
        <v>3265.0</v>
      </c>
      <c r="N170" s="258"/>
      <c r="O170" s="257">
        <v>76.0</v>
      </c>
      <c r="P170" s="259">
        <f t="shared" si="6"/>
        <v>0.0296065446</v>
      </c>
      <c r="Q170" s="257">
        <v>0.0</v>
      </c>
      <c r="R170" s="260">
        <v>0.0</v>
      </c>
      <c r="S170" s="261">
        <v>0.0</v>
      </c>
      <c r="T170" s="261">
        <v>0.0</v>
      </c>
      <c r="U170" s="261">
        <v>3.0</v>
      </c>
      <c r="V170" s="261">
        <v>1.0</v>
      </c>
      <c r="W170" s="261">
        <v>0.0</v>
      </c>
      <c r="X170" s="261">
        <v>1.0</v>
      </c>
      <c r="Y170" s="261">
        <v>2.0</v>
      </c>
      <c r="Z170" s="261">
        <v>1.0</v>
      </c>
      <c r="AA170" s="262">
        <f t="shared" si="2"/>
        <v>5</v>
      </c>
      <c r="AB170" s="263">
        <v>3.0</v>
      </c>
      <c r="AC170" s="263">
        <v>30.0</v>
      </c>
      <c r="AD170" s="264">
        <v>0.0</v>
      </c>
      <c r="AE170" s="265">
        <v>86.0</v>
      </c>
    </row>
    <row r="171" ht="15.75" customHeight="1">
      <c r="A171" s="96" t="s">
        <v>9</v>
      </c>
      <c r="B171" s="266">
        <v>167.0</v>
      </c>
      <c r="C171" s="267" t="s">
        <v>344</v>
      </c>
      <c r="D171" s="266">
        <v>2090.0</v>
      </c>
      <c r="E171" s="255">
        <v>249.0</v>
      </c>
      <c r="F171" s="256">
        <f t="shared" si="1"/>
        <v>0.119138756</v>
      </c>
      <c r="G171" s="189">
        <v>17.0</v>
      </c>
      <c r="H171" s="244">
        <f t="shared" si="3"/>
        <v>0.008133971292</v>
      </c>
      <c r="I171" s="189">
        <v>5.0</v>
      </c>
      <c r="J171" s="244">
        <f t="shared" si="4"/>
        <v>0.002392344498</v>
      </c>
      <c r="K171" s="189">
        <v>0.0</v>
      </c>
      <c r="L171" s="244">
        <f t="shared" si="5"/>
        <v>0</v>
      </c>
      <c r="M171" s="189">
        <v>2861.0</v>
      </c>
      <c r="N171" s="244"/>
      <c r="O171" s="189">
        <v>91.0</v>
      </c>
      <c r="P171" s="247">
        <f t="shared" si="6"/>
        <v>0.04354066986</v>
      </c>
      <c r="Q171" s="189">
        <v>0.0</v>
      </c>
      <c r="R171" s="248">
        <v>1.0</v>
      </c>
      <c r="S171" s="249">
        <v>0.0</v>
      </c>
      <c r="T171" s="249">
        <v>1.0</v>
      </c>
      <c r="U171" s="249">
        <v>2.0</v>
      </c>
      <c r="V171" s="249">
        <v>3.0</v>
      </c>
      <c r="W171" s="249">
        <v>5.0</v>
      </c>
      <c r="X171" s="249">
        <v>1.0</v>
      </c>
      <c r="Y171" s="249">
        <v>0.0</v>
      </c>
      <c r="Z171" s="249">
        <v>1.0</v>
      </c>
      <c r="AA171" s="250">
        <f t="shared" si="2"/>
        <v>13</v>
      </c>
      <c r="AB171" s="251">
        <v>5.0</v>
      </c>
      <c r="AC171" s="251">
        <v>24.0</v>
      </c>
      <c r="AD171" s="252">
        <v>0.0</v>
      </c>
      <c r="AE171" s="268">
        <v>36.0</v>
      </c>
    </row>
    <row r="172" ht="15.75" customHeight="1">
      <c r="A172" s="96" t="s">
        <v>9</v>
      </c>
      <c r="B172" s="253">
        <v>168.0</v>
      </c>
      <c r="C172" s="254" t="s">
        <v>346</v>
      </c>
      <c r="D172" s="253">
        <v>13415.0</v>
      </c>
      <c r="E172" s="255">
        <v>1111.0</v>
      </c>
      <c r="F172" s="256">
        <f t="shared" si="1"/>
        <v>0.08281774133</v>
      </c>
      <c r="G172" s="257">
        <v>153.0</v>
      </c>
      <c r="H172" s="258">
        <f t="shared" si="3"/>
        <v>0.0114051435</v>
      </c>
      <c r="I172" s="257">
        <v>66.0</v>
      </c>
      <c r="J172" s="258">
        <f t="shared" si="4"/>
        <v>0.004919865822</v>
      </c>
      <c r="K172" s="257">
        <v>11.0</v>
      </c>
      <c r="L172" s="258">
        <f t="shared" si="5"/>
        <v>0.000819977637</v>
      </c>
      <c r="M172" s="257">
        <v>9710.0</v>
      </c>
      <c r="N172" s="258"/>
      <c r="O172" s="257">
        <v>926.0</v>
      </c>
      <c r="P172" s="259">
        <f t="shared" si="6"/>
        <v>0.06902720835</v>
      </c>
      <c r="Q172" s="257">
        <v>1.0</v>
      </c>
      <c r="R172" s="260">
        <v>10.0</v>
      </c>
      <c r="S172" s="261">
        <v>19.0</v>
      </c>
      <c r="T172" s="261">
        <v>14.0</v>
      </c>
      <c r="U172" s="261">
        <v>10.0</v>
      </c>
      <c r="V172" s="261">
        <v>26.0</v>
      </c>
      <c r="W172" s="261">
        <v>15.0</v>
      </c>
      <c r="X172" s="261">
        <v>12.0</v>
      </c>
      <c r="Y172" s="261">
        <v>9.0</v>
      </c>
      <c r="Z172" s="261">
        <v>11.0</v>
      </c>
      <c r="AA172" s="262">
        <f t="shared" si="2"/>
        <v>106</v>
      </c>
      <c r="AB172" s="263">
        <v>83.0</v>
      </c>
      <c r="AC172" s="263">
        <v>4.0</v>
      </c>
      <c r="AD172" s="264">
        <v>5.0</v>
      </c>
      <c r="AE172" s="265">
        <v>306.0</v>
      </c>
    </row>
    <row r="173" ht="15.75" customHeight="1">
      <c r="A173" s="96" t="s">
        <v>9</v>
      </c>
      <c r="B173" s="266">
        <v>169.0</v>
      </c>
      <c r="C173" s="267" t="s">
        <v>347</v>
      </c>
      <c r="D173" s="266">
        <v>2321.0</v>
      </c>
      <c r="E173" s="255">
        <v>427.0</v>
      </c>
      <c r="F173" s="256">
        <f t="shared" si="1"/>
        <v>0.1839724257</v>
      </c>
      <c r="G173" s="189">
        <v>25.0</v>
      </c>
      <c r="H173" s="244">
        <f t="shared" si="3"/>
        <v>0.0107712193</v>
      </c>
      <c r="I173" s="189">
        <v>6.0</v>
      </c>
      <c r="J173" s="244">
        <f t="shared" si="4"/>
        <v>0.002585092632</v>
      </c>
      <c r="K173" s="189">
        <v>0.0</v>
      </c>
      <c r="L173" s="244">
        <f t="shared" si="5"/>
        <v>0</v>
      </c>
      <c r="M173" s="189">
        <v>2957.0</v>
      </c>
      <c r="N173" s="244"/>
      <c r="O173" s="189">
        <v>150.0</v>
      </c>
      <c r="P173" s="247">
        <f t="shared" si="6"/>
        <v>0.06462731581</v>
      </c>
      <c r="Q173" s="189">
        <v>0.0</v>
      </c>
      <c r="R173" s="248">
        <v>0.0</v>
      </c>
      <c r="S173" s="249">
        <v>2.0</v>
      </c>
      <c r="T173" s="249">
        <v>2.0</v>
      </c>
      <c r="U173" s="249">
        <v>7.0</v>
      </c>
      <c r="V173" s="249">
        <v>3.0</v>
      </c>
      <c r="W173" s="249">
        <v>0.0</v>
      </c>
      <c r="X173" s="249">
        <v>5.0</v>
      </c>
      <c r="Y173" s="249">
        <v>0.0</v>
      </c>
      <c r="Z173" s="249">
        <v>1.0</v>
      </c>
      <c r="AA173" s="250">
        <f t="shared" si="2"/>
        <v>19</v>
      </c>
      <c r="AB173" s="251">
        <v>16.0</v>
      </c>
      <c r="AC173" s="251">
        <v>9.0</v>
      </c>
      <c r="AD173" s="252">
        <v>0.0</v>
      </c>
      <c r="AE173" s="268">
        <v>69.0</v>
      </c>
    </row>
    <row r="174" ht="15.75" customHeight="1">
      <c r="A174" s="96" t="s">
        <v>9</v>
      </c>
      <c r="B174" s="253">
        <v>170.0</v>
      </c>
      <c r="C174" s="254" t="s">
        <v>348</v>
      </c>
      <c r="D174" s="253">
        <v>45831.0</v>
      </c>
      <c r="E174" s="255">
        <v>12012.0</v>
      </c>
      <c r="F174" s="256">
        <f t="shared" si="1"/>
        <v>0.2620933429</v>
      </c>
      <c r="G174" s="257">
        <v>168.0</v>
      </c>
      <c r="H174" s="258">
        <f t="shared" si="3"/>
        <v>0.00366564116</v>
      </c>
      <c r="I174" s="257">
        <v>56.0</v>
      </c>
      <c r="J174" s="258">
        <f t="shared" si="4"/>
        <v>0.001221880387</v>
      </c>
      <c r="K174" s="257">
        <v>12.0</v>
      </c>
      <c r="L174" s="258">
        <f t="shared" si="5"/>
        <v>0.0002618315114</v>
      </c>
      <c r="M174" s="257">
        <v>46682.0</v>
      </c>
      <c r="N174" s="258"/>
      <c r="O174" s="257">
        <v>1483.0</v>
      </c>
      <c r="P174" s="259">
        <f t="shared" si="6"/>
        <v>0.03235801095</v>
      </c>
      <c r="Q174" s="257">
        <v>0.0</v>
      </c>
      <c r="R174" s="260">
        <v>7.0</v>
      </c>
      <c r="S174" s="261">
        <v>7.0</v>
      </c>
      <c r="T174" s="261">
        <v>30.0</v>
      </c>
      <c r="U174" s="261">
        <v>13.0</v>
      </c>
      <c r="V174" s="261">
        <v>29.0</v>
      </c>
      <c r="W174" s="261">
        <v>22.0</v>
      </c>
      <c r="X174" s="261">
        <v>12.0</v>
      </c>
      <c r="Y174" s="261">
        <v>23.0</v>
      </c>
      <c r="Z174" s="261">
        <v>5.0</v>
      </c>
      <c r="AA174" s="262">
        <f t="shared" si="2"/>
        <v>120</v>
      </c>
      <c r="AB174" s="263">
        <v>95.0</v>
      </c>
      <c r="AC174" s="263">
        <v>71.0</v>
      </c>
      <c r="AD174" s="264">
        <v>7.0</v>
      </c>
      <c r="AE174" s="286">
        <v>1949.0</v>
      </c>
    </row>
    <row r="175" ht="15.75" customHeight="1">
      <c r="A175" s="96" t="s">
        <v>9</v>
      </c>
      <c r="B175" s="266">
        <v>171.0</v>
      </c>
      <c r="C175" s="267" t="s">
        <v>349</v>
      </c>
      <c r="D175" s="266">
        <v>78529.0</v>
      </c>
      <c r="E175" s="255">
        <v>9364.0</v>
      </c>
      <c r="F175" s="256">
        <f t="shared" si="1"/>
        <v>0.1192425728</v>
      </c>
      <c r="G175" s="189">
        <v>864.0</v>
      </c>
      <c r="H175" s="244">
        <f t="shared" si="3"/>
        <v>0.01100230488</v>
      </c>
      <c r="I175" s="189">
        <v>402.0</v>
      </c>
      <c r="J175" s="244">
        <f t="shared" si="4"/>
        <v>0.005119127965</v>
      </c>
      <c r="K175" s="189">
        <v>34.0</v>
      </c>
      <c r="L175" s="244">
        <f t="shared" si="5"/>
        <v>0.0004329610717</v>
      </c>
      <c r="M175" s="189">
        <v>57710.0</v>
      </c>
      <c r="N175" s="244"/>
      <c r="O175" s="189">
        <v>6217.0</v>
      </c>
      <c r="P175" s="247">
        <f t="shared" si="6"/>
        <v>0.07916820538</v>
      </c>
      <c r="Q175" s="189">
        <v>3.0</v>
      </c>
      <c r="R175" s="248">
        <v>138.0</v>
      </c>
      <c r="S175" s="249">
        <v>82.0</v>
      </c>
      <c r="T175" s="249">
        <v>67.0</v>
      </c>
      <c r="U175" s="249">
        <v>102.0</v>
      </c>
      <c r="V175" s="249">
        <v>112.0</v>
      </c>
      <c r="W175" s="249">
        <v>108.0</v>
      </c>
      <c r="X175" s="249">
        <v>107.0</v>
      </c>
      <c r="Y175" s="249">
        <v>69.0</v>
      </c>
      <c r="Z175" s="249">
        <v>60.0</v>
      </c>
      <c r="AA175" s="250">
        <f t="shared" si="2"/>
        <v>716</v>
      </c>
      <c r="AB175" s="251">
        <v>695.0</v>
      </c>
      <c r="AC175" s="251">
        <v>15.0</v>
      </c>
      <c r="AD175" s="252">
        <v>43.0</v>
      </c>
      <c r="AE175" s="297">
        <v>1451.0</v>
      </c>
    </row>
    <row r="176" ht="15.75" customHeight="1">
      <c r="A176" s="63"/>
      <c r="B176" s="253">
        <v>172.0</v>
      </c>
      <c r="C176" s="317"/>
      <c r="D176" s="253">
        <v>0.0</v>
      </c>
      <c r="E176" s="255">
        <v>9345.0</v>
      </c>
      <c r="F176" s="256" t="str">
        <f t="shared" si="1"/>
        <v>#DIV/0!</v>
      </c>
      <c r="G176" s="257">
        <v>359.0</v>
      </c>
      <c r="H176" s="258" t="str">
        <f t="shared" si="3"/>
        <v>#DIV/0!</v>
      </c>
      <c r="I176" s="257">
        <v>108.0</v>
      </c>
      <c r="J176" s="258" t="str">
        <f t="shared" si="4"/>
        <v>#DIV/0!</v>
      </c>
      <c r="K176" s="257">
        <v>23.0</v>
      </c>
      <c r="L176" s="258" t="str">
        <f t="shared" si="5"/>
        <v>#DIV/0!</v>
      </c>
      <c r="M176" s="257">
        <v>45659.0</v>
      </c>
      <c r="N176" s="258"/>
      <c r="O176" s="257">
        <v>1836.0</v>
      </c>
      <c r="P176" s="259" t="str">
        <f t="shared" si="6"/>
        <v>#DIV/0!</v>
      </c>
      <c r="Q176" s="257">
        <v>2.0</v>
      </c>
      <c r="R176" s="260">
        <v>0.0</v>
      </c>
      <c r="S176" s="261">
        <v>0.0</v>
      </c>
      <c r="T176" s="261">
        <v>0.0</v>
      </c>
      <c r="U176" s="261">
        <v>0.0</v>
      </c>
      <c r="V176" s="261">
        <v>0.0</v>
      </c>
      <c r="W176" s="261">
        <v>0.0</v>
      </c>
      <c r="X176" s="261">
        <v>0.0</v>
      </c>
      <c r="Y176" s="261">
        <v>0.0</v>
      </c>
      <c r="Z176" s="261">
        <v>0.0</v>
      </c>
      <c r="AA176" s="262">
        <f t="shared" si="2"/>
        <v>0</v>
      </c>
      <c r="AB176" s="263">
        <v>0.0</v>
      </c>
      <c r="AC176" s="263">
        <v>1242.0</v>
      </c>
      <c r="AD176" s="264">
        <v>9.0</v>
      </c>
      <c r="AE176" s="265">
        <v>465.0</v>
      </c>
    </row>
    <row r="177" ht="15.75" customHeight="1">
      <c r="A177" s="96" t="s">
        <v>9</v>
      </c>
      <c r="B177" s="266">
        <v>173.0</v>
      </c>
      <c r="C177" s="267" t="s">
        <v>350</v>
      </c>
      <c r="D177" s="266">
        <v>22177.0</v>
      </c>
      <c r="E177" s="255">
        <v>6212.0</v>
      </c>
      <c r="F177" s="256">
        <f t="shared" si="1"/>
        <v>0.2801100239</v>
      </c>
      <c r="G177" s="189">
        <v>118.0</v>
      </c>
      <c r="H177" s="244">
        <f t="shared" si="3"/>
        <v>0.005320827885</v>
      </c>
      <c r="I177" s="189">
        <v>40.0</v>
      </c>
      <c r="J177" s="244">
        <f t="shared" si="4"/>
        <v>0.001803670469</v>
      </c>
      <c r="K177" s="189">
        <v>5.0</v>
      </c>
      <c r="L177" s="244">
        <f t="shared" si="5"/>
        <v>0.0002254588087</v>
      </c>
      <c r="M177" s="189">
        <v>22350.0</v>
      </c>
      <c r="N177" s="244"/>
      <c r="O177" s="189">
        <v>686.0</v>
      </c>
      <c r="P177" s="247">
        <f t="shared" si="6"/>
        <v>0.03093294855</v>
      </c>
      <c r="Q177" s="189">
        <v>0.0</v>
      </c>
      <c r="R177" s="248">
        <v>7.0</v>
      </c>
      <c r="S177" s="249">
        <v>14.0</v>
      </c>
      <c r="T177" s="249">
        <v>9.0</v>
      </c>
      <c r="U177" s="249">
        <v>16.0</v>
      </c>
      <c r="V177" s="249">
        <v>14.0</v>
      </c>
      <c r="W177" s="249">
        <v>11.0</v>
      </c>
      <c r="X177" s="249">
        <v>9.0</v>
      </c>
      <c r="Y177" s="249">
        <v>6.0</v>
      </c>
      <c r="Z177" s="249">
        <v>7.0</v>
      </c>
      <c r="AA177" s="250">
        <f t="shared" si="2"/>
        <v>80</v>
      </c>
      <c r="AB177" s="251">
        <v>95.0</v>
      </c>
      <c r="AC177" s="251">
        <v>92.0</v>
      </c>
      <c r="AD177" s="252">
        <v>5.0</v>
      </c>
      <c r="AE177" s="268">
        <v>343.0</v>
      </c>
    </row>
    <row r="178" ht="15.75" customHeight="1">
      <c r="A178" s="96" t="s">
        <v>9</v>
      </c>
      <c r="B178" s="253">
        <v>174.0</v>
      </c>
      <c r="C178" s="254" t="s">
        <v>351</v>
      </c>
      <c r="D178" s="253">
        <v>38479.0</v>
      </c>
      <c r="E178" s="255">
        <v>3976.0</v>
      </c>
      <c r="F178" s="256">
        <f t="shared" si="1"/>
        <v>0.1033290886</v>
      </c>
      <c r="G178" s="257">
        <v>405.0</v>
      </c>
      <c r="H178" s="258">
        <f t="shared" si="3"/>
        <v>0.01052522155</v>
      </c>
      <c r="I178" s="257">
        <v>126.0</v>
      </c>
      <c r="J178" s="258">
        <f t="shared" si="4"/>
        <v>0.003274513371</v>
      </c>
      <c r="K178" s="257">
        <v>11.0</v>
      </c>
      <c r="L178" s="258">
        <f t="shared" si="5"/>
        <v>0.0002858702149</v>
      </c>
      <c r="M178" s="257">
        <v>42962.0</v>
      </c>
      <c r="N178" s="258"/>
      <c r="O178" s="257">
        <v>3816.0</v>
      </c>
      <c r="P178" s="259">
        <f t="shared" si="6"/>
        <v>0.09917097638</v>
      </c>
      <c r="Q178" s="257">
        <v>1.0</v>
      </c>
      <c r="R178" s="260">
        <v>47.0</v>
      </c>
      <c r="S178" s="261">
        <v>15.0</v>
      </c>
      <c r="T178" s="261">
        <v>13.0</v>
      </c>
      <c r="U178" s="261">
        <v>54.0</v>
      </c>
      <c r="V178" s="261">
        <v>64.0</v>
      </c>
      <c r="W178" s="261">
        <v>58.0</v>
      </c>
      <c r="X178" s="261">
        <v>57.0</v>
      </c>
      <c r="Y178" s="261">
        <v>60.0</v>
      </c>
      <c r="Z178" s="261">
        <v>34.0</v>
      </c>
      <c r="AA178" s="262">
        <f t="shared" si="2"/>
        <v>308</v>
      </c>
      <c r="AB178" s="263">
        <v>270.0</v>
      </c>
      <c r="AC178" s="263">
        <v>654.0</v>
      </c>
      <c r="AD178" s="264">
        <v>6.0</v>
      </c>
      <c r="AE178" s="265">
        <v>467.0</v>
      </c>
    </row>
    <row r="179" ht="15.75" customHeight="1">
      <c r="A179" s="96" t="s">
        <v>466</v>
      </c>
      <c r="B179" s="266">
        <v>175.0</v>
      </c>
      <c r="C179" s="267" t="s">
        <v>99</v>
      </c>
      <c r="D179" s="266">
        <v>216897.0</v>
      </c>
      <c r="E179" s="255">
        <v>39649.0</v>
      </c>
      <c r="F179" s="256">
        <f t="shared" si="1"/>
        <v>0.182801053</v>
      </c>
      <c r="G179" s="189">
        <v>1272.0</v>
      </c>
      <c r="H179" s="244">
        <f t="shared" si="3"/>
        <v>0.005864534779</v>
      </c>
      <c r="I179" s="189">
        <v>764.0</v>
      </c>
      <c r="J179" s="244">
        <f t="shared" si="4"/>
        <v>0.003522409254</v>
      </c>
      <c r="K179" s="189">
        <v>100.0</v>
      </c>
      <c r="L179" s="244">
        <f t="shared" si="5"/>
        <v>0.0004610483317</v>
      </c>
      <c r="M179" s="189">
        <v>210220.0</v>
      </c>
      <c r="N179" s="244"/>
      <c r="O179" s="189">
        <v>10336.0</v>
      </c>
      <c r="P179" s="247">
        <f t="shared" si="6"/>
        <v>0.04765395556</v>
      </c>
      <c r="Q179" s="189">
        <v>7.0</v>
      </c>
      <c r="R179" s="248">
        <v>100.0</v>
      </c>
      <c r="S179" s="249">
        <v>78.0</v>
      </c>
      <c r="T179" s="249">
        <v>129.0</v>
      </c>
      <c r="U179" s="249">
        <v>183.0</v>
      </c>
      <c r="V179" s="249">
        <v>113.0</v>
      </c>
      <c r="W179" s="249">
        <v>131.0</v>
      </c>
      <c r="X179" s="249">
        <v>162.0</v>
      </c>
      <c r="Y179" s="249">
        <v>153.0</v>
      </c>
      <c r="Z179" s="249">
        <v>43.0</v>
      </c>
      <c r="AA179" s="250">
        <f t="shared" si="2"/>
        <v>896</v>
      </c>
      <c r="AB179" s="251">
        <v>789.0</v>
      </c>
      <c r="AC179" s="251">
        <v>0.0</v>
      </c>
      <c r="AD179" s="252">
        <v>78.0</v>
      </c>
      <c r="AE179" s="297">
        <v>1448.0</v>
      </c>
    </row>
    <row r="180" ht="15.75" customHeight="1">
      <c r="A180" s="96" t="s">
        <v>459</v>
      </c>
      <c r="B180" s="253">
        <v>176.0</v>
      </c>
      <c r="C180" s="254" t="s">
        <v>352</v>
      </c>
      <c r="D180" s="253">
        <v>4118.0</v>
      </c>
      <c r="E180" s="255">
        <v>545.0</v>
      </c>
      <c r="F180" s="256">
        <f t="shared" si="1"/>
        <v>0.1323457989</v>
      </c>
      <c r="G180" s="257">
        <v>59.0</v>
      </c>
      <c r="H180" s="258">
        <f t="shared" si="3"/>
        <v>0.01432734337</v>
      </c>
      <c r="I180" s="257">
        <v>28.0</v>
      </c>
      <c r="J180" s="258">
        <f t="shared" si="4"/>
        <v>0.006799417193</v>
      </c>
      <c r="K180" s="257">
        <v>2.0</v>
      </c>
      <c r="L180" s="258">
        <f t="shared" si="5"/>
        <v>0.0004856726566</v>
      </c>
      <c r="M180" s="257">
        <v>5410.0</v>
      </c>
      <c r="N180" s="258"/>
      <c r="O180" s="257">
        <v>339.0</v>
      </c>
      <c r="P180" s="259">
        <f t="shared" si="6"/>
        <v>0.0823215153</v>
      </c>
      <c r="Q180" s="257">
        <v>0.0</v>
      </c>
      <c r="R180" s="260">
        <v>3.0</v>
      </c>
      <c r="S180" s="261">
        <v>5.0</v>
      </c>
      <c r="T180" s="261">
        <v>7.0</v>
      </c>
      <c r="U180" s="261">
        <v>5.0</v>
      </c>
      <c r="V180" s="261">
        <v>8.0</v>
      </c>
      <c r="W180" s="261">
        <v>7.0</v>
      </c>
      <c r="X180" s="261">
        <v>2.0</v>
      </c>
      <c r="Y180" s="261">
        <v>2.0</v>
      </c>
      <c r="Z180" s="261">
        <v>2.0</v>
      </c>
      <c r="AA180" s="262">
        <f t="shared" si="2"/>
        <v>37</v>
      </c>
      <c r="AB180" s="263">
        <v>36.0</v>
      </c>
      <c r="AC180" s="263">
        <v>87.0</v>
      </c>
      <c r="AD180" s="264">
        <v>15.0</v>
      </c>
      <c r="AE180" s="265">
        <v>76.0</v>
      </c>
    </row>
    <row r="181" ht="15.75" customHeight="1">
      <c r="A181" s="96" t="s">
        <v>9</v>
      </c>
      <c r="B181" s="266">
        <v>177.0</v>
      </c>
      <c r="C181" s="267" t="s">
        <v>353</v>
      </c>
      <c r="D181" s="266">
        <v>4335.0</v>
      </c>
      <c r="E181" s="255">
        <v>1563.0</v>
      </c>
      <c r="F181" s="256">
        <f t="shared" si="1"/>
        <v>0.3605536332</v>
      </c>
      <c r="G181" s="189">
        <v>17.0</v>
      </c>
      <c r="H181" s="244">
        <f t="shared" si="3"/>
        <v>0.003921568627</v>
      </c>
      <c r="I181" s="189">
        <v>2.0</v>
      </c>
      <c r="J181" s="244">
        <f t="shared" si="4"/>
        <v>0.000461361015</v>
      </c>
      <c r="K181" s="189">
        <v>0.0</v>
      </c>
      <c r="L181" s="244">
        <f t="shared" si="5"/>
        <v>0</v>
      </c>
      <c r="M181" s="189">
        <v>6179.0</v>
      </c>
      <c r="N181" s="244"/>
      <c r="O181" s="189">
        <v>165.0</v>
      </c>
      <c r="P181" s="247">
        <f t="shared" si="6"/>
        <v>0.03806228374</v>
      </c>
      <c r="Q181" s="189">
        <v>0.0</v>
      </c>
      <c r="R181" s="248">
        <v>2.0</v>
      </c>
      <c r="S181" s="249">
        <v>0.0</v>
      </c>
      <c r="T181" s="249">
        <v>1.0</v>
      </c>
      <c r="U181" s="249">
        <v>3.0</v>
      </c>
      <c r="V181" s="249">
        <v>0.0</v>
      </c>
      <c r="W181" s="249">
        <v>2.0</v>
      </c>
      <c r="X181" s="249">
        <v>2.0</v>
      </c>
      <c r="Y181" s="249">
        <v>2.0</v>
      </c>
      <c r="Z181" s="249">
        <v>1.0</v>
      </c>
      <c r="AA181" s="250">
        <f t="shared" si="2"/>
        <v>10</v>
      </c>
      <c r="AB181" s="251">
        <v>10.0</v>
      </c>
      <c r="AC181" s="251">
        <v>241.0</v>
      </c>
      <c r="AD181" s="252">
        <v>0.0</v>
      </c>
      <c r="AE181" s="268">
        <v>110.0</v>
      </c>
    </row>
    <row r="182" ht="15.75" customHeight="1">
      <c r="A182" s="96" t="s">
        <v>9</v>
      </c>
      <c r="B182" s="253">
        <v>178.0</v>
      </c>
      <c r="C182" s="254" t="s">
        <v>354</v>
      </c>
      <c r="D182" s="253">
        <v>2950.0</v>
      </c>
      <c r="E182" s="255">
        <v>358.0</v>
      </c>
      <c r="F182" s="256">
        <f t="shared" si="1"/>
        <v>0.1213559322</v>
      </c>
      <c r="G182" s="257">
        <v>26.0</v>
      </c>
      <c r="H182" s="258">
        <f t="shared" si="3"/>
        <v>0.008813559322</v>
      </c>
      <c r="I182" s="257">
        <v>10.0</v>
      </c>
      <c r="J182" s="258">
        <f t="shared" si="4"/>
        <v>0.003389830508</v>
      </c>
      <c r="K182" s="257">
        <v>4.0</v>
      </c>
      <c r="L182" s="258">
        <f t="shared" si="5"/>
        <v>0.001355932203</v>
      </c>
      <c r="M182" s="257">
        <v>2309.0</v>
      </c>
      <c r="N182" s="258"/>
      <c r="O182" s="257">
        <v>178.0</v>
      </c>
      <c r="P182" s="259">
        <f t="shared" si="6"/>
        <v>0.06033898305</v>
      </c>
      <c r="Q182" s="257">
        <v>0.0</v>
      </c>
      <c r="R182" s="260">
        <v>1.0</v>
      </c>
      <c r="S182" s="261">
        <v>2.0</v>
      </c>
      <c r="T182" s="261">
        <v>2.0</v>
      </c>
      <c r="U182" s="261">
        <v>2.0</v>
      </c>
      <c r="V182" s="261">
        <v>0.0</v>
      </c>
      <c r="W182" s="261">
        <v>0.0</v>
      </c>
      <c r="X182" s="261">
        <v>2.0</v>
      </c>
      <c r="Y182" s="261">
        <v>0.0</v>
      </c>
      <c r="Z182" s="261">
        <v>1.0</v>
      </c>
      <c r="AA182" s="262">
        <f t="shared" si="2"/>
        <v>9</v>
      </c>
      <c r="AB182" s="263">
        <v>22.0</v>
      </c>
      <c r="AC182" s="263">
        <v>658.0</v>
      </c>
      <c r="AD182" s="264">
        <v>-1.0</v>
      </c>
      <c r="AE182" s="265">
        <v>49.0</v>
      </c>
    </row>
    <row r="183" ht="15.75" customHeight="1">
      <c r="A183" s="96" t="s">
        <v>459</v>
      </c>
      <c r="B183" s="266">
        <v>179.0</v>
      </c>
      <c r="C183" s="267" t="s">
        <v>355</v>
      </c>
      <c r="D183" s="266">
        <v>32736.0</v>
      </c>
      <c r="E183" s="255">
        <v>6934.0</v>
      </c>
      <c r="F183" s="256">
        <f t="shared" si="1"/>
        <v>0.211815738</v>
      </c>
      <c r="G183" s="189">
        <v>428.0</v>
      </c>
      <c r="H183" s="244">
        <f t="shared" si="3"/>
        <v>0.0130742913</v>
      </c>
      <c r="I183" s="189">
        <v>132.0</v>
      </c>
      <c r="J183" s="244">
        <f t="shared" si="4"/>
        <v>0.004032258065</v>
      </c>
      <c r="K183" s="189">
        <v>10.0</v>
      </c>
      <c r="L183" s="244">
        <f t="shared" si="5"/>
        <v>0.0003054740958</v>
      </c>
      <c r="M183" s="189">
        <v>41039.0</v>
      </c>
      <c r="N183" s="244"/>
      <c r="O183" s="189">
        <v>3442.0</v>
      </c>
      <c r="P183" s="247">
        <f t="shared" si="6"/>
        <v>0.1051441838</v>
      </c>
      <c r="Q183" s="189">
        <v>0.0</v>
      </c>
      <c r="R183" s="248">
        <v>34.0</v>
      </c>
      <c r="S183" s="249">
        <v>26.0</v>
      </c>
      <c r="T183" s="249">
        <v>55.0</v>
      </c>
      <c r="U183" s="249">
        <v>47.0</v>
      </c>
      <c r="V183" s="249">
        <v>51.0</v>
      </c>
      <c r="W183" s="249">
        <v>61.0</v>
      </c>
      <c r="X183" s="249">
        <v>33.0</v>
      </c>
      <c r="Y183" s="249">
        <v>35.0</v>
      </c>
      <c r="Z183" s="249">
        <v>31.0</v>
      </c>
      <c r="AA183" s="250">
        <f t="shared" si="2"/>
        <v>307</v>
      </c>
      <c r="AB183" s="251">
        <v>314.0</v>
      </c>
      <c r="AC183" s="251">
        <v>28.0</v>
      </c>
      <c r="AD183" s="252">
        <v>7.0</v>
      </c>
      <c r="AE183" s="268">
        <v>480.0</v>
      </c>
    </row>
    <row r="184" ht="15.75" customHeight="1">
      <c r="A184" s="96" t="s">
        <v>459</v>
      </c>
      <c r="B184" s="253">
        <v>180.0</v>
      </c>
      <c r="C184" s="254" t="s">
        <v>357</v>
      </c>
      <c r="D184" s="253">
        <v>3490.0</v>
      </c>
      <c r="E184" s="255">
        <v>322.0</v>
      </c>
      <c r="F184" s="256">
        <f t="shared" si="1"/>
        <v>0.09226361032</v>
      </c>
      <c r="G184" s="257">
        <v>26.0</v>
      </c>
      <c r="H184" s="258">
        <f t="shared" si="3"/>
        <v>0.007449856734</v>
      </c>
      <c r="I184" s="257">
        <v>11.0</v>
      </c>
      <c r="J184" s="258">
        <f t="shared" si="4"/>
        <v>0.003151862464</v>
      </c>
      <c r="K184" s="257">
        <v>1.0</v>
      </c>
      <c r="L184" s="258">
        <f t="shared" si="5"/>
        <v>0.0002865329513</v>
      </c>
      <c r="M184" s="257">
        <v>3381.0</v>
      </c>
      <c r="N184" s="258"/>
      <c r="O184" s="257">
        <v>283.0</v>
      </c>
      <c r="P184" s="259">
        <f t="shared" si="6"/>
        <v>0.08108882521</v>
      </c>
      <c r="Q184" s="257">
        <v>0.0</v>
      </c>
      <c r="R184" s="260">
        <v>0.0</v>
      </c>
      <c r="S184" s="261">
        <v>3.0</v>
      </c>
      <c r="T184" s="261">
        <v>2.0</v>
      </c>
      <c r="U184" s="261">
        <v>4.0</v>
      </c>
      <c r="V184" s="261">
        <v>5.0</v>
      </c>
      <c r="W184" s="261">
        <v>2.0</v>
      </c>
      <c r="X184" s="261">
        <v>3.0</v>
      </c>
      <c r="Y184" s="261">
        <v>0.0</v>
      </c>
      <c r="Z184" s="261">
        <v>3.0</v>
      </c>
      <c r="AA184" s="262">
        <f t="shared" si="2"/>
        <v>19</v>
      </c>
      <c r="AB184" s="263">
        <v>22.0</v>
      </c>
      <c r="AC184" s="263">
        <v>13.0</v>
      </c>
      <c r="AD184" s="264">
        <v>0.0</v>
      </c>
      <c r="AE184" s="265">
        <v>43.0</v>
      </c>
    </row>
    <row r="185" ht="15.75" customHeight="1">
      <c r="A185" s="96" t="s">
        <v>459</v>
      </c>
      <c r="B185" s="266">
        <v>181.0</v>
      </c>
      <c r="C185" s="267" t="s">
        <v>358</v>
      </c>
      <c r="D185" s="266">
        <v>2686.0</v>
      </c>
      <c r="E185" s="255">
        <v>72.0</v>
      </c>
      <c r="F185" s="256">
        <f t="shared" si="1"/>
        <v>0.02680565897</v>
      </c>
      <c r="G185" s="189">
        <v>5.0</v>
      </c>
      <c r="H185" s="244">
        <f t="shared" si="3"/>
        <v>0.001861504095</v>
      </c>
      <c r="I185" s="189">
        <v>7.0</v>
      </c>
      <c r="J185" s="244">
        <f t="shared" si="4"/>
        <v>0.002606105733</v>
      </c>
      <c r="K185" s="189">
        <v>0.0</v>
      </c>
      <c r="L185" s="244">
        <f t="shared" si="5"/>
        <v>0</v>
      </c>
      <c r="M185" s="189">
        <v>542.0</v>
      </c>
      <c r="N185" s="244"/>
      <c r="O185" s="189">
        <v>24.0</v>
      </c>
      <c r="P185" s="247">
        <f t="shared" si="6"/>
        <v>0.008935219657</v>
      </c>
      <c r="Q185" s="189">
        <v>0.0</v>
      </c>
      <c r="R185" s="248">
        <v>0.0</v>
      </c>
      <c r="S185" s="249">
        <v>0.0</v>
      </c>
      <c r="T185" s="249">
        <v>1.0</v>
      </c>
      <c r="U185" s="249">
        <v>1.0</v>
      </c>
      <c r="V185" s="249">
        <v>0.0</v>
      </c>
      <c r="W185" s="249">
        <v>2.0</v>
      </c>
      <c r="X185" s="249">
        <v>0.0</v>
      </c>
      <c r="Y185" s="249">
        <v>0.0</v>
      </c>
      <c r="Z185" s="249">
        <v>0.0</v>
      </c>
      <c r="AA185" s="250">
        <f t="shared" si="2"/>
        <v>4</v>
      </c>
      <c r="AB185" s="251">
        <v>1.0</v>
      </c>
      <c r="AC185" s="251">
        <v>23.0</v>
      </c>
      <c r="AD185" s="252">
        <v>2.0</v>
      </c>
      <c r="AE185" s="268">
        <v>5.0</v>
      </c>
    </row>
    <row r="186" ht="15.75" customHeight="1">
      <c r="A186" s="96" t="s">
        <v>459</v>
      </c>
      <c r="B186" s="253">
        <v>182.0</v>
      </c>
      <c r="C186" s="254" t="s">
        <v>359</v>
      </c>
      <c r="D186" s="253">
        <v>3286.0</v>
      </c>
      <c r="E186" s="255">
        <v>258.0</v>
      </c>
      <c r="F186" s="256">
        <f t="shared" si="1"/>
        <v>0.07851491175</v>
      </c>
      <c r="G186" s="257">
        <v>27.0</v>
      </c>
      <c r="H186" s="258">
        <f t="shared" si="3"/>
        <v>0.008216676811</v>
      </c>
      <c r="I186" s="257">
        <v>7.0</v>
      </c>
      <c r="J186" s="258">
        <f t="shared" si="4"/>
        <v>0.002130249544</v>
      </c>
      <c r="K186" s="257">
        <v>1.0</v>
      </c>
      <c r="L186" s="258">
        <f t="shared" si="5"/>
        <v>0.0003043213634</v>
      </c>
      <c r="M186" s="257">
        <v>1997.0</v>
      </c>
      <c r="N186" s="258"/>
      <c r="O186" s="257">
        <v>136.0</v>
      </c>
      <c r="P186" s="259">
        <f t="shared" si="6"/>
        <v>0.04138770542</v>
      </c>
      <c r="Q186" s="257">
        <v>0.0</v>
      </c>
      <c r="R186" s="260">
        <v>3.0</v>
      </c>
      <c r="S186" s="261">
        <v>1.0</v>
      </c>
      <c r="T186" s="261">
        <v>2.0</v>
      </c>
      <c r="U186" s="261">
        <v>1.0</v>
      </c>
      <c r="V186" s="261">
        <v>7.0</v>
      </c>
      <c r="W186" s="261">
        <v>0.0</v>
      </c>
      <c r="X186" s="261">
        <v>0.0</v>
      </c>
      <c r="Y186" s="261">
        <v>1.0</v>
      </c>
      <c r="Z186" s="261">
        <v>3.0</v>
      </c>
      <c r="AA186" s="262">
        <f t="shared" si="2"/>
        <v>14</v>
      </c>
      <c r="AB186" s="263">
        <v>15.0</v>
      </c>
      <c r="AC186" s="263">
        <v>283.0</v>
      </c>
      <c r="AD186" s="264">
        <v>0.0</v>
      </c>
      <c r="AE186" s="265">
        <v>69.0</v>
      </c>
    </row>
    <row r="187" ht="15.75" customHeight="1">
      <c r="A187" s="96" t="s">
        <v>9</v>
      </c>
      <c r="B187" s="266">
        <v>183.0</v>
      </c>
      <c r="C187" s="267" t="s">
        <v>360</v>
      </c>
      <c r="D187" s="266">
        <v>7935.0</v>
      </c>
      <c r="E187" s="255">
        <v>3247.0</v>
      </c>
      <c r="F187" s="256">
        <f t="shared" si="1"/>
        <v>0.409199748</v>
      </c>
      <c r="G187" s="189">
        <v>20.0</v>
      </c>
      <c r="H187" s="244">
        <f t="shared" si="3"/>
        <v>0.002520478891</v>
      </c>
      <c r="I187" s="189">
        <v>10.0</v>
      </c>
      <c r="J187" s="244">
        <f t="shared" si="4"/>
        <v>0.001260239445</v>
      </c>
      <c r="K187" s="189">
        <v>0.0</v>
      </c>
      <c r="L187" s="244">
        <f t="shared" si="5"/>
        <v>0</v>
      </c>
      <c r="M187" s="189">
        <v>9345.0</v>
      </c>
      <c r="N187" s="244"/>
      <c r="O187" s="189">
        <v>248.0</v>
      </c>
      <c r="P187" s="247">
        <f t="shared" si="6"/>
        <v>0.03125393825</v>
      </c>
      <c r="Q187" s="189">
        <v>0.0</v>
      </c>
      <c r="R187" s="248">
        <v>4.0</v>
      </c>
      <c r="S187" s="249">
        <v>2.0</v>
      </c>
      <c r="T187" s="249">
        <v>1.0</v>
      </c>
      <c r="U187" s="249">
        <v>2.0</v>
      </c>
      <c r="V187" s="249">
        <v>3.0</v>
      </c>
      <c r="W187" s="249">
        <v>0.0</v>
      </c>
      <c r="X187" s="249">
        <v>0.0</v>
      </c>
      <c r="Y187" s="249">
        <v>2.0</v>
      </c>
      <c r="Z187" s="249">
        <v>1.0</v>
      </c>
      <c r="AA187" s="250">
        <f t="shared" si="2"/>
        <v>12</v>
      </c>
      <c r="AB187" s="251">
        <v>21.0</v>
      </c>
      <c r="AC187" s="251">
        <v>29.0</v>
      </c>
      <c r="AD187" s="252">
        <v>1.0</v>
      </c>
      <c r="AE187" s="268">
        <v>170.0</v>
      </c>
    </row>
    <row r="188" ht="15.75" customHeight="1">
      <c r="A188" s="96" t="s">
        <v>459</v>
      </c>
      <c r="B188" s="253">
        <v>184.0</v>
      </c>
      <c r="C188" s="254" t="s">
        <v>361</v>
      </c>
      <c r="D188" s="253">
        <v>5713.0</v>
      </c>
      <c r="E188" s="255">
        <v>1188.0</v>
      </c>
      <c r="F188" s="256">
        <f t="shared" si="1"/>
        <v>0.207946788</v>
      </c>
      <c r="G188" s="257">
        <v>45.0</v>
      </c>
      <c r="H188" s="258">
        <f t="shared" si="3"/>
        <v>0.007876772274</v>
      </c>
      <c r="I188" s="257">
        <v>30.0</v>
      </c>
      <c r="J188" s="258">
        <f t="shared" si="4"/>
        <v>0.005251181516</v>
      </c>
      <c r="K188" s="257">
        <v>2.0</v>
      </c>
      <c r="L188" s="258">
        <f t="shared" si="5"/>
        <v>0.0003500787677</v>
      </c>
      <c r="M188" s="257">
        <v>7137.0</v>
      </c>
      <c r="N188" s="258"/>
      <c r="O188" s="257">
        <v>387.0</v>
      </c>
      <c r="P188" s="259">
        <f t="shared" si="6"/>
        <v>0.06774024155</v>
      </c>
      <c r="Q188" s="257">
        <v>0.0</v>
      </c>
      <c r="R188" s="260">
        <v>14.0</v>
      </c>
      <c r="S188" s="261">
        <v>6.0</v>
      </c>
      <c r="T188" s="261">
        <v>4.0</v>
      </c>
      <c r="U188" s="261">
        <v>7.0</v>
      </c>
      <c r="V188" s="261">
        <v>2.0</v>
      </c>
      <c r="W188" s="261">
        <v>2.0</v>
      </c>
      <c r="X188" s="261">
        <v>1.0</v>
      </c>
      <c r="Y188" s="261">
        <v>17.0</v>
      </c>
      <c r="Z188" s="261">
        <v>4.0</v>
      </c>
      <c r="AA188" s="262">
        <f t="shared" si="2"/>
        <v>36</v>
      </c>
      <c r="AB188" s="263">
        <v>64.0</v>
      </c>
      <c r="AC188" s="263">
        <v>0.0</v>
      </c>
      <c r="AD188" s="264">
        <v>2.0</v>
      </c>
      <c r="AE188" s="265">
        <v>108.0</v>
      </c>
    </row>
    <row r="189" ht="15.75" customHeight="1">
      <c r="A189" s="96" t="s">
        <v>459</v>
      </c>
      <c r="B189" s="266">
        <v>185.0</v>
      </c>
      <c r="C189" s="267" t="s">
        <v>362</v>
      </c>
      <c r="D189" s="266">
        <v>8412.0</v>
      </c>
      <c r="E189" s="255">
        <v>331.0</v>
      </c>
      <c r="F189" s="256">
        <f t="shared" si="1"/>
        <v>0.03934854969</v>
      </c>
      <c r="G189" s="189">
        <v>10.0</v>
      </c>
      <c r="H189" s="244">
        <f t="shared" si="3"/>
        <v>0.001188777936</v>
      </c>
      <c r="I189" s="189">
        <v>49.0</v>
      </c>
      <c r="J189" s="244">
        <f t="shared" si="4"/>
        <v>0.005825011888</v>
      </c>
      <c r="K189" s="189">
        <v>3.0</v>
      </c>
      <c r="L189" s="244">
        <f t="shared" si="5"/>
        <v>0.0003566333809</v>
      </c>
      <c r="M189" s="189">
        <v>3707.0</v>
      </c>
      <c r="N189" s="244"/>
      <c r="O189" s="189">
        <v>428.0</v>
      </c>
      <c r="P189" s="247">
        <f t="shared" si="6"/>
        <v>0.05087969567</v>
      </c>
      <c r="Q189" s="189">
        <v>0.0</v>
      </c>
      <c r="R189" s="248">
        <v>0.0</v>
      </c>
      <c r="S189" s="249">
        <v>1.0</v>
      </c>
      <c r="T189" s="249">
        <v>0.0</v>
      </c>
      <c r="U189" s="249">
        <v>0.0</v>
      </c>
      <c r="V189" s="249">
        <v>1.0</v>
      </c>
      <c r="W189" s="249">
        <v>3.0</v>
      </c>
      <c r="X189" s="249">
        <v>0.0</v>
      </c>
      <c r="Y189" s="249">
        <v>3.0</v>
      </c>
      <c r="Z189" s="249">
        <v>0.0</v>
      </c>
      <c r="AA189" s="250">
        <f t="shared" si="2"/>
        <v>5</v>
      </c>
      <c r="AB189" s="251">
        <v>6.0</v>
      </c>
      <c r="AC189" s="251">
        <v>17.0</v>
      </c>
      <c r="AD189" s="252">
        <v>0.0</v>
      </c>
      <c r="AE189" s="268">
        <v>80.0</v>
      </c>
    </row>
    <row r="190" ht="15.75" customHeight="1">
      <c r="A190" s="96" t="s">
        <v>459</v>
      </c>
      <c r="B190" s="253">
        <v>186.0</v>
      </c>
      <c r="C190" s="254" t="s">
        <v>363</v>
      </c>
      <c r="D190" s="253">
        <v>13589.0</v>
      </c>
      <c r="E190" s="255">
        <v>898.0</v>
      </c>
      <c r="F190" s="256">
        <f t="shared" si="1"/>
        <v>0.06608286114</v>
      </c>
      <c r="G190" s="257">
        <v>212.0</v>
      </c>
      <c r="H190" s="258">
        <f t="shared" si="3"/>
        <v>0.01560085363</v>
      </c>
      <c r="I190" s="257">
        <v>100.0</v>
      </c>
      <c r="J190" s="258">
        <f t="shared" si="4"/>
        <v>0.007358893222</v>
      </c>
      <c r="K190" s="257">
        <v>29.0</v>
      </c>
      <c r="L190" s="258">
        <f t="shared" si="5"/>
        <v>0.002134079035</v>
      </c>
      <c r="M190" s="257">
        <v>9315.0</v>
      </c>
      <c r="N190" s="258"/>
      <c r="O190" s="257">
        <v>1169.0</v>
      </c>
      <c r="P190" s="259">
        <f t="shared" si="6"/>
        <v>0.08602546177</v>
      </c>
      <c r="Q190" s="257">
        <v>16.0</v>
      </c>
      <c r="R190" s="260">
        <v>21.0</v>
      </c>
      <c r="S190" s="261">
        <v>5.0</v>
      </c>
      <c r="T190" s="261">
        <v>33.0</v>
      </c>
      <c r="U190" s="261">
        <v>9.0</v>
      </c>
      <c r="V190" s="261">
        <v>30.0</v>
      </c>
      <c r="W190" s="261">
        <v>38.0</v>
      </c>
      <c r="X190" s="261">
        <v>15.0</v>
      </c>
      <c r="Y190" s="261">
        <v>6.0</v>
      </c>
      <c r="Z190" s="261">
        <v>22.0</v>
      </c>
      <c r="AA190" s="262">
        <f t="shared" si="2"/>
        <v>151</v>
      </c>
      <c r="AB190" s="263">
        <v>121.0</v>
      </c>
      <c r="AC190" s="263">
        <v>26.0</v>
      </c>
      <c r="AD190" s="264">
        <v>12.0</v>
      </c>
      <c r="AE190" s="265">
        <v>191.0</v>
      </c>
    </row>
    <row r="191" ht="15.75" customHeight="1">
      <c r="A191" s="96" t="s">
        <v>459</v>
      </c>
      <c r="B191" s="266">
        <v>187.0</v>
      </c>
      <c r="C191" s="267" t="s">
        <v>364</v>
      </c>
      <c r="D191" s="266">
        <v>3500.0</v>
      </c>
      <c r="E191" s="255">
        <v>210.0</v>
      </c>
      <c r="F191" s="256">
        <f t="shared" si="1"/>
        <v>0.06</v>
      </c>
      <c r="G191" s="189">
        <v>24.0</v>
      </c>
      <c r="H191" s="244">
        <f t="shared" si="3"/>
        <v>0.006857142857</v>
      </c>
      <c r="I191" s="189">
        <v>43.0</v>
      </c>
      <c r="J191" s="244">
        <f t="shared" si="4"/>
        <v>0.01228571429</v>
      </c>
      <c r="K191" s="189">
        <v>5.0</v>
      </c>
      <c r="L191" s="244">
        <f t="shared" si="5"/>
        <v>0.001428571429</v>
      </c>
      <c r="M191" s="189">
        <v>3457.0</v>
      </c>
      <c r="N191" s="244"/>
      <c r="O191" s="189">
        <v>313.0</v>
      </c>
      <c r="P191" s="247">
        <f t="shared" si="6"/>
        <v>0.08942857143</v>
      </c>
      <c r="Q191" s="189">
        <v>1.0</v>
      </c>
      <c r="R191" s="248">
        <v>3.0</v>
      </c>
      <c r="S191" s="249">
        <v>1.0</v>
      </c>
      <c r="T191" s="249">
        <v>3.0</v>
      </c>
      <c r="U191" s="249">
        <v>3.0</v>
      </c>
      <c r="V191" s="249">
        <v>0.0</v>
      </c>
      <c r="W191" s="249">
        <v>3.0</v>
      </c>
      <c r="X191" s="249">
        <v>3.0</v>
      </c>
      <c r="Y191" s="249">
        <v>8.0</v>
      </c>
      <c r="Z191" s="249">
        <v>11.0</v>
      </c>
      <c r="AA191" s="250">
        <f t="shared" si="2"/>
        <v>16</v>
      </c>
      <c r="AB191" s="251">
        <v>11.0</v>
      </c>
      <c r="AC191" s="251">
        <v>65.0</v>
      </c>
      <c r="AD191" s="252">
        <v>3.0</v>
      </c>
      <c r="AE191" s="268">
        <v>43.0</v>
      </c>
    </row>
    <row r="192" ht="15.75" customHeight="1">
      <c r="A192" s="96" t="s">
        <v>459</v>
      </c>
      <c r="B192" s="253">
        <v>188.0</v>
      </c>
      <c r="C192" s="254" t="s">
        <v>365</v>
      </c>
      <c r="D192" s="253">
        <v>2369.0</v>
      </c>
      <c r="E192" s="255">
        <v>517.0</v>
      </c>
      <c r="F192" s="256">
        <f t="shared" si="1"/>
        <v>0.2182355424</v>
      </c>
      <c r="G192" s="257">
        <v>43.0</v>
      </c>
      <c r="H192" s="258">
        <f t="shared" si="3"/>
        <v>0.01815111862</v>
      </c>
      <c r="I192" s="257">
        <v>9.0</v>
      </c>
      <c r="J192" s="258">
        <f t="shared" si="4"/>
        <v>0.003799071338</v>
      </c>
      <c r="K192" s="257">
        <v>4.0</v>
      </c>
      <c r="L192" s="258">
        <f t="shared" si="5"/>
        <v>0.00168847615</v>
      </c>
      <c r="M192" s="257">
        <v>2804.0</v>
      </c>
      <c r="N192" s="258"/>
      <c r="O192" s="257">
        <v>244.0</v>
      </c>
      <c r="P192" s="259">
        <f t="shared" si="6"/>
        <v>0.1029970452</v>
      </c>
      <c r="Q192" s="257">
        <v>1.0</v>
      </c>
      <c r="R192" s="260">
        <v>6.0</v>
      </c>
      <c r="S192" s="261">
        <v>0.0</v>
      </c>
      <c r="T192" s="261">
        <v>2.0</v>
      </c>
      <c r="U192" s="261">
        <v>3.0</v>
      </c>
      <c r="V192" s="261">
        <v>7.0</v>
      </c>
      <c r="W192" s="261">
        <v>2.0</v>
      </c>
      <c r="X192" s="261">
        <v>9.0</v>
      </c>
      <c r="Y192" s="261">
        <v>1.0</v>
      </c>
      <c r="Z192" s="261">
        <v>8.0</v>
      </c>
      <c r="AA192" s="262">
        <f t="shared" si="2"/>
        <v>29</v>
      </c>
      <c r="AB192" s="263">
        <v>28.0</v>
      </c>
      <c r="AC192" s="263">
        <v>5.0</v>
      </c>
      <c r="AD192" s="264">
        <v>1.0</v>
      </c>
      <c r="AE192" s="265">
        <v>89.0</v>
      </c>
    </row>
    <row r="193" ht="15.75" customHeight="1">
      <c r="A193" s="96" t="s">
        <v>9</v>
      </c>
      <c r="B193" s="266">
        <v>189.0</v>
      </c>
      <c r="C193" s="267" t="s">
        <v>366</v>
      </c>
      <c r="D193" s="266">
        <v>51209.0</v>
      </c>
      <c r="E193" s="255">
        <v>9857.0</v>
      </c>
      <c r="F193" s="256">
        <f t="shared" si="1"/>
        <v>0.1924856959</v>
      </c>
      <c r="G193" s="189">
        <v>337.0</v>
      </c>
      <c r="H193" s="244">
        <f t="shared" si="3"/>
        <v>0.006580874456</v>
      </c>
      <c r="I193" s="189">
        <v>218.0</v>
      </c>
      <c r="J193" s="244">
        <f t="shared" si="4"/>
        <v>0.004257064188</v>
      </c>
      <c r="K193" s="189">
        <v>25.0</v>
      </c>
      <c r="L193" s="244">
        <f t="shared" si="5"/>
        <v>0.0004881954344</v>
      </c>
      <c r="M193" s="189">
        <v>54768.0</v>
      </c>
      <c r="N193" s="244"/>
      <c r="O193" s="189">
        <v>2568.0</v>
      </c>
      <c r="P193" s="247">
        <f t="shared" si="6"/>
        <v>0.05014743502</v>
      </c>
      <c r="Q193" s="189">
        <v>2.0</v>
      </c>
      <c r="R193" s="248">
        <v>33.0</v>
      </c>
      <c r="S193" s="249">
        <v>35.0</v>
      </c>
      <c r="T193" s="249">
        <v>25.0</v>
      </c>
      <c r="U193" s="249">
        <v>70.0</v>
      </c>
      <c r="V193" s="249">
        <v>33.0</v>
      </c>
      <c r="W193" s="249">
        <v>40.0</v>
      </c>
      <c r="X193" s="249">
        <v>35.0</v>
      </c>
      <c r="Y193" s="249">
        <v>40.0</v>
      </c>
      <c r="Z193" s="249">
        <v>32.0</v>
      </c>
      <c r="AA193" s="250">
        <f t="shared" si="2"/>
        <v>271</v>
      </c>
      <c r="AB193" s="251">
        <v>238.0</v>
      </c>
      <c r="AC193" s="251">
        <v>102.0</v>
      </c>
      <c r="AD193" s="252">
        <v>12.0</v>
      </c>
      <c r="AE193" s="268">
        <v>423.0</v>
      </c>
    </row>
    <row r="194" ht="15.75" customHeight="1">
      <c r="A194" s="96" t="s">
        <v>459</v>
      </c>
      <c r="B194" s="253">
        <v>190.0</v>
      </c>
      <c r="C194" s="254" t="s">
        <v>367</v>
      </c>
      <c r="D194" s="253">
        <v>4104.0</v>
      </c>
      <c r="E194" s="255">
        <v>365.0</v>
      </c>
      <c r="F194" s="256">
        <f t="shared" si="1"/>
        <v>0.08893762183</v>
      </c>
      <c r="G194" s="257">
        <v>37.0</v>
      </c>
      <c r="H194" s="258">
        <f t="shared" si="3"/>
        <v>0.009015594542</v>
      </c>
      <c r="I194" s="257">
        <v>7.0</v>
      </c>
      <c r="J194" s="258">
        <f t="shared" si="4"/>
        <v>0.001705653021</v>
      </c>
      <c r="K194" s="257">
        <v>2.0</v>
      </c>
      <c r="L194" s="258">
        <f t="shared" si="5"/>
        <v>0.0004873294347</v>
      </c>
      <c r="M194" s="257">
        <v>5992.0</v>
      </c>
      <c r="N194" s="258"/>
      <c r="O194" s="257">
        <v>165.0</v>
      </c>
      <c r="P194" s="259">
        <f t="shared" si="6"/>
        <v>0.04020467836</v>
      </c>
      <c r="Q194" s="257">
        <v>0.0</v>
      </c>
      <c r="R194" s="260">
        <v>1.0</v>
      </c>
      <c r="S194" s="261">
        <v>5.0</v>
      </c>
      <c r="T194" s="261">
        <v>1.0</v>
      </c>
      <c r="U194" s="261">
        <v>6.0</v>
      </c>
      <c r="V194" s="261">
        <v>13.0</v>
      </c>
      <c r="W194" s="261">
        <v>2.0</v>
      </c>
      <c r="X194" s="261">
        <v>3.0</v>
      </c>
      <c r="Y194" s="261">
        <v>8.0</v>
      </c>
      <c r="Z194" s="261">
        <v>2.0</v>
      </c>
      <c r="AA194" s="262">
        <f t="shared" si="2"/>
        <v>31</v>
      </c>
      <c r="AB194" s="263">
        <v>16.0</v>
      </c>
      <c r="AC194" s="263">
        <v>9.0</v>
      </c>
      <c r="AD194" s="264">
        <v>0.0</v>
      </c>
      <c r="AE194" s="265">
        <v>128.0</v>
      </c>
    </row>
    <row r="195" ht="15.75" customHeight="1">
      <c r="A195" s="96" t="s">
        <v>459</v>
      </c>
      <c r="B195" s="266">
        <v>191.0</v>
      </c>
      <c r="C195" s="267" t="s">
        <v>368</v>
      </c>
      <c r="D195" s="266">
        <v>3689.0</v>
      </c>
      <c r="E195" s="255">
        <v>360.0</v>
      </c>
      <c r="F195" s="256">
        <f t="shared" si="1"/>
        <v>0.09758742207</v>
      </c>
      <c r="G195" s="189">
        <v>21.0</v>
      </c>
      <c r="H195" s="244">
        <f t="shared" si="3"/>
        <v>0.00569259962</v>
      </c>
      <c r="I195" s="189">
        <v>3.0</v>
      </c>
      <c r="J195" s="244">
        <f t="shared" si="4"/>
        <v>0.0008132285172</v>
      </c>
      <c r="K195" s="189">
        <v>0.0</v>
      </c>
      <c r="L195" s="244">
        <f t="shared" si="5"/>
        <v>0</v>
      </c>
      <c r="M195" s="189">
        <v>5310.0</v>
      </c>
      <c r="N195" s="244"/>
      <c r="O195" s="189">
        <v>154.0</v>
      </c>
      <c r="P195" s="247">
        <f t="shared" si="6"/>
        <v>0.04174573055</v>
      </c>
      <c r="Q195" s="189">
        <v>0.0</v>
      </c>
      <c r="R195" s="248">
        <v>3.0</v>
      </c>
      <c r="S195" s="249">
        <v>3.0</v>
      </c>
      <c r="T195" s="249">
        <v>3.0</v>
      </c>
      <c r="U195" s="249">
        <v>1.0</v>
      </c>
      <c r="V195" s="249">
        <v>7.0</v>
      </c>
      <c r="W195" s="249">
        <v>0.0</v>
      </c>
      <c r="X195" s="249">
        <v>1.0</v>
      </c>
      <c r="Y195" s="249">
        <v>2.0</v>
      </c>
      <c r="Z195" s="249">
        <v>2.0</v>
      </c>
      <c r="AA195" s="250">
        <f t="shared" si="2"/>
        <v>18</v>
      </c>
      <c r="AB195" s="251">
        <v>20.0</v>
      </c>
      <c r="AC195" s="251">
        <v>23.0</v>
      </c>
      <c r="AD195" s="252">
        <v>0.0</v>
      </c>
      <c r="AE195" s="268">
        <v>42.0</v>
      </c>
    </row>
    <row r="196" ht="15.75" customHeight="1">
      <c r="A196" s="96" t="s">
        <v>467</v>
      </c>
      <c r="B196" s="253">
        <v>192.0</v>
      </c>
      <c r="C196" s="254" t="s">
        <v>54</v>
      </c>
      <c r="D196" s="253">
        <v>4201.0</v>
      </c>
      <c r="E196" s="255">
        <v>111.0</v>
      </c>
      <c r="F196" s="256">
        <f t="shared" si="1"/>
        <v>0.02642228041</v>
      </c>
      <c r="G196" s="257">
        <v>25.0</v>
      </c>
      <c r="H196" s="258">
        <f t="shared" si="3"/>
        <v>0.005950964056</v>
      </c>
      <c r="I196" s="257">
        <v>30.0</v>
      </c>
      <c r="J196" s="258">
        <f t="shared" si="4"/>
        <v>0.007141156867</v>
      </c>
      <c r="K196" s="257">
        <v>0.0</v>
      </c>
      <c r="L196" s="258">
        <f t="shared" si="5"/>
        <v>0</v>
      </c>
      <c r="M196" s="257">
        <v>2532.0</v>
      </c>
      <c r="N196" s="258"/>
      <c r="O196" s="257">
        <v>321.0</v>
      </c>
      <c r="P196" s="259">
        <f t="shared" si="6"/>
        <v>0.07641037848</v>
      </c>
      <c r="Q196" s="257">
        <v>0.0</v>
      </c>
      <c r="R196" s="260">
        <v>3.0</v>
      </c>
      <c r="S196" s="261">
        <v>1.0</v>
      </c>
      <c r="T196" s="261">
        <v>0.0</v>
      </c>
      <c r="U196" s="261">
        <v>1.0</v>
      </c>
      <c r="V196" s="261">
        <v>8.0</v>
      </c>
      <c r="W196" s="261">
        <v>3.0</v>
      </c>
      <c r="X196" s="261">
        <v>3.0</v>
      </c>
      <c r="Y196" s="261">
        <v>17.0</v>
      </c>
      <c r="Z196" s="261">
        <v>2.0</v>
      </c>
      <c r="AA196" s="262">
        <f t="shared" si="2"/>
        <v>19</v>
      </c>
      <c r="AB196" s="263">
        <v>13.0</v>
      </c>
      <c r="AC196" s="263">
        <v>227.0</v>
      </c>
      <c r="AD196" s="264">
        <v>0.0</v>
      </c>
      <c r="AE196" s="265">
        <v>35.0</v>
      </c>
    </row>
    <row r="197" ht="15.75" customHeight="1">
      <c r="A197" s="96" t="s">
        <v>459</v>
      </c>
      <c r="B197" s="266">
        <v>193.0</v>
      </c>
      <c r="C197" s="267" t="s">
        <v>373</v>
      </c>
      <c r="D197" s="266">
        <v>12276.0</v>
      </c>
      <c r="E197" s="255">
        <v>1634.0</v>
      </c>
      <c r="F197" s="256">
        <f t="shared" si="1"/>
        <v>0.133105246</v>
      </c>
      <c r="G197" s="189">
        <v>158.0</v>
      </c>
      <c r="H197" s="244">
        <f t="shared" si="3"/>
        <v>0.0128706419</v>
      </c>
      <c r="I197" s="189">
        <v>67.0</v>
      </c>
      <c r="J197" s="244">
        <f t="shared" si="4"/>
        <v>0.005457803845</v>
      </c>
      <c r="K197" s="189">
        <v>14.0</v>
      </c>
      <c r="L197" s="244">
        <f t="shared" si="5"/>
        <v>0.001140436624</v>
      </c>
      <c r="M197" s="189">
        <v>12641.0</v>
      </c>
      <c r="N197" s="244"/>
      <c r="O197" s="189">
        <v>1017.0</v>
      </c>
      <c r="P197" s="247">
        <f t="shared" si="6"/>
        <v>0.08284457478</v>
      </c>
      <c r="Q197" s="189">
        <v>2.0</v>
      </c>
      <c r="R197" s="248">
        <v>14.0</v>
      </c>
      <c r="S197" s="249">
        <v>15.0</v>
      </c>
      <c r="T197" s="249">
        <v>7.0</v>
      </c>
      <c r="U197" s="249">
        <v>28.0</v>
      </c>
      <c r="V197" s="249">
        <v>31.0</v>
      </c>
      <c r="W197" s="249">
        <v>9.0</v>
      </c>
      <c r="X197" s="249">
        <v>14.0</v>
      </c>
      <c r="Y197" s="249">
        <v>12.0</v>
      </c>
      <c r="Z197" s="249">
        <v>14.0</v>
      </c>
      <c r="AA197" s="250">
        <f t="shared" si="2"/>
        <v>118</v>
      </c>
      <c r="AB197" s="251">
        <v>92.0</v>
      </c>
      <c r="AC197" s="251">
        <v>15.0</v>
      </c>
      <c r="AD197" s="252">
        <v>5.0</v>
      </c>
      <c r="AE197" s="268">
        <v>197.0</v>
      </c>
    </row>
    <row r="198" ht="15.75" customHeight="1">
      <c r="A198" s="96" t="s">
        <v>9</v>
      </c>
      <c r="B198" s="253">
        <v>194.0</v>
      </c>
      <c r="C198" s="254" t="s">
        <v>374</v>
      </c>
      <c r="D198" s="253">
        <v>53455.0</v>
      </c>
      <c r="E198" s="255">
        <v>12930.0</v>
      </c>
      <c r="F198" s="256">
        <f t="shared" si="1"/>
        <v>0.2418856983</v>
      </c>
      <c r="G198" s="257">
        <v>369.0</v>
      </c>
      <c r="H198" s="258">
        <f t="shared" si="3"/>
        <v>0.006903002525</v>
      </c>
      <c r="I198" s="257">
        <v>229.0</v>
      </c>
      <c r="J198" s="258">
        <f t="shared" si="4"/>
        <v>0.004283977177</v>
      </c>
      <c r="K198" s="257">
        <v>42.0</v>
      </c>
      <c r="L198" s="258">
        <f t="shared" si="5"/>
        <v>0.0007857076045</v>
      </c>
      <c r="M198" s="257">
        <v>53738.0</v>
      </c>
      <c r="N198" s="258"/>
      <c r="O198" s="257">
        <v>2417.0</v>
      </c>
      <c r="P198" s="259">
        <f t="shared" si="6"/>
        <v>0.04521560191</v>
      </c>
      <c r="Q198" s="257">
        <v>0.0</v>
      </c>
      <c r="R198" s="260">
        <v>46.0</v>
      </c>
      <c r="S198" s="261">
        <v>22.0</v>
      </c>
      <c r="T198" s="261">
        <v>28.0</v>
      </c>
      <c r="U198" s="261">
        <v>28.0</v>
      </c>
      <c r="V198" s="261">
        <v>41.0</v>
      </c>
      <c r="W198" s="261">
        <v>38.0</v>
      </c>
      <c r="X198" s="261">
        <v>43.0</v>
      </c>
      <c r="Y198" s="261">
        <v>25.0</v>
      </c>
      <c r="Z198" s="261">
        <v>21.0</v>
      </c>
      <c r="AA198" s="262">
        <f t="shared" si="2"/>
        <v>246</v>
      </c>
      <c r="AB198" s="263">
        <v>267.0</v>
      </c>
      <c r="AC198" s="263">
        <v>20.0</v>
      </c>
      <c r="AD198" s="264">
        <v>14.0</v>
      </c>
      <c r="AE198" s="286">
        <v>1110.0</v>
      </c>
    </row>
    <row r="199" ht="15.75" customHeight="1">
      <c r="A199" s="96" t="s">
        <v>9</v>
      </c>
      <c r="B199" s="266">
        <v>195.0</v>
      </c>
      <c r="C199" s="267" t="s">
        <v>375</v>
      </c>
      <c r="D199" s="266">
        <v>3060.0</v>
      </c>
      <c r="E199" s="255">
        <v>649.0</v>
      </c>
      <c r="F199" s="256">
        <f t="shared" si="1"/>
        <v>0.2120915033</v>
      </c>
      <c r="G199" s="189">
        <v>24.0</v>
      </c>
      <c r="H199" s="244">
        <f t="shared" si="3"/>
        <v>0.007843137255</v>
      </c>
      <c r="I199" s="189">
        <v>5.0</v>
      </c>
      <c r="J199" s="244">
        <f t="shared" si="4"/>
        <v>0.001633986928</v>
      </c>
      <c r="K199" s="189">
        <v>0.0</v>
      </c>
      <c r="L199" s="244">
        <f t="shared" si="5"/>
        <v>0</v>
      </c>
      <c r="M199" s="189">
        <v>4483.0</v>
      </c>
      <c r="N199" s="244"/>
      <c r="O199" s="189">
        <v>137.0</v>
      </c>
      <c r="P199" s="247">
        <f t="shared" si="6"/>
        <v>0.04477124183</v>
      </c>
      <c r="Q199" s="189">
        <v>0.0</v>
      </c>
      <c r="R199" s="248">
        <v>5.0</v>
      </c>
      <c r="S199" s="249">
        <v>2.0</v>
      </c>
      <c r="T199" s="249">
        <v>1.0</v>
      </c>
      <c r="U199" s="249">
        <v>2.0</v>
      </c>
      <c r="V199" s="249">
        <v>9.0</v>
      </c>
      <c r="W199" s="249">
        <v>3.0</v>
      </c>
      <c r="X199" s="249">
        <v>0.0</v>
      </c>
      <c r="Y199" s="249">
        <v>0.0</v>
      </c>
      <c r="Z199" s="249">
        <v>1.0</v>
      </c>
      <c r="AA199" s="250">
        <f t="shared" si="2"/>
        <v>22</v>
      </c>
      <c r="AB199" s="251">
        <v>14.0</v>
      </c>
      <c r="AC199" s="251">
        <v>16.0</v>
      </c>
      <c r="AD199" s="252">
        <v>0.0</v>
      </c>
      <c r="AE199" s="268">
        <v>170.0</v>
      </c>
    </row>
    <row r="200" ht="15.75" customHeight="1">
      <c r="A200" s="96" t="s">
        <v>9</v>
      </c>
      <c r="B200" s="253">
        <v>196.0</v>
      </c>
      <c r="C200" s="254" t="s">
        <v>376</v>
      </c>
      <c r="D200" s="253">
        <v>2421.0</v>
      </c>
      <c r="E200" s="255">
        <v>336.0</v>
      </c>
      <c r="F200" s="256">
        <f t="shared" si="1"/>
        <v>0.1387856258</v>
      </c>
      <c r="G200" s="257">
        <v>31.0</v>
      </c>
      <c r="H200" s="258">
        <f t="shared" si="3"/>
        <v>0.01280462619</v>
      </c>
      <c r="I200" s="257">
        <v>2.0</v>
      </c>
      <c r="J200" s="258">
        <f t="shared" si="4"/>
        <v>0.0008261049153</v>
      </c>
      <c r="K200" s="257">
        <v>0.0</v>
      </c>
      <c r="L200" s="258">
        <f t="shared" si="5"/>
        <v>0</v>
      </c>
      <c r="M200" s="257">
        <v>3234.0</v>
      </c>
      <c r="N200" s="258"/>
      <c r="O200" s="257">
        <v>134.0</v>
      </c>
      <c r="P200" s="259">
        <f t="shared" si="6"/>
        <v>0.05534902933</v>
      </c>
      <c r="Q200" s="257">
        <v>0.0</v>
      </c>
      <c r="R200" s="260">
        <v>6.0</v>
      </c>
      <c r="S200" s="261">
        <v>3.0</v>
      </c>
      <c r="T200" s="261">
        <v>0.0</v>
      </c>
      <c r="U200" s="261">
        <v>4.0</v>
      </c>
      <c r="V200" s="261">
        <v>1.0</v>
      </c>
      <c r="W200" s="261">
        <v>3.0</v>
      </c>
      <c r="X200" s="261">
        <v>4.0</v>
      </c>
      <c r="Y200" s="261">
        <v>1.0</v>
      </c>
      <c r="Z200" s="261">
        <v>1.0</v>
      </c>
      <c r="AA200" s="262">
        <f t="shared" si="2"/>
        <v>21</v>
      </c>
      <c r="AB200" s="263">
        <v>15.0</v>
      </c>
      <c r="AC200" s="263">
        <v>77.0</v>
      </c>
      <c r="AD200" s="264">
        <v>0.0</v>
      </c>
      <c r="AE200" s="265">
        <v>75.0</v>
      </c>
    </row>
    <row r="201" ht="15.75" customHeight="1">
      <c r="A201" s="96" t="s">
        <v>459</v>
      </c>
      <c r="B201" s="266">
        <v>197.0</v>
      </c>
      <c r="C201" s="267" t="s">
        <v>377</v>
      </c>
      <c r="D201" s="266">
        <v>26306.0</v>
      </c>
      <c r="E201" s="255">
        <v>3191.0</v>
      </c>
      <c r="F201" s="256">
        <f t="shared" si="1"/>
        <v>0.1213031248</v>
      </c>
      <c r="G201" s="189">
        <v>179.0</v>
      </c>
      <c r="H201" s="244">
        <f t="shared" si="3"/>
        <v>0.006804531286</v>
      </c>
      <c r="I201" s="189">
        <v>78.0</v>
      </c>
      <c r="J201" s="244">
        <f t="shared" si="4"/>
        <v>0.002965103018</v>
      </c>
      <c r="K201" s="189">
        <v>5.0</v>
      </c>
      <c r="L201" s="244">
        <f t="shared" si="5"/>
        <v>0.0001900707063</v>
      </c>
      <c r="M201" s="189">
        <v>21744.0</v>
      </c>
      <c r="N201" s="244"/>
      <c r="O201" s="189">
        <v>1495.0</v>
      </c>
      <c r="P201" s="247">
        <f t="shared" si="6"/>
        <v>0.05683114118</v>
      </c>
      <c r="Q201" s="189">
        <v>0.0</v>
      </c>
      <c r="R201" s="248">
        <v>27.0</v>
      </c>
      <c r="S201" s="249">
        <v>11.0</v>
      </c>
      <c r="T201" s="249">
        <v>22.0</v>
      </c>
      <c r="U201" s="249">
        <v>26.0</v>
      </c>
      <c r="V201" s="249">
        <v>14.0</v>
      </c>
      <c r="W201" s="249">
        <v>11.0</v>
      </c>
      <c r="X201" s="249">
        <v>15.0</v>
      </c>
      <c r="Y201" s="249">
        <v>17.0</v>
      </c>
      <c r="Z201" s="249">
        <v>8.0</v>
      </c>
      <c r="AA201" s="250">
        <f t="shared" si="2"/>
        <v>126</v>
      </c>
      <c r="AB201" s="251">
        <v>153.0</v>
      </c>
      <c r="AC201" s="251">
        <v>253.0</v>
      </c>
      <c r="AD201" s="252">
        <v>6.0</v>
      </c>
      <c r="AE201" s="268">
        <v>315.0</v>
      </c>
    </row>
    <row r="202" ht="15.75" customHeight="1">
      <c r="A202" s="96" t="s">
        <v>466</v>
      </c>
      <c r="B202" s="253">
        <v>198.0</v>
      </c>
      <c r="C202" s="254" t="s">
        <v>86</v>
      </c>
      <c r="D202" s="253">
        <v>26965.0</v>
      </c>
      <c r="E202" s="255">
        <v>6320.0</v>
      </c>
      <c r="F202" s="256">
        <f t="shared" si="1"/>
        <v>0.2343778973</v>
      </c>
      <c r="G202" s="257">
        <v>260.0</v>
      </c>
      <c r="H202" s="258">
        <f t="shared" si="3"/>
        <v>0.009642128685</v>
      </c>
      <c r="I202" s="257">
        <v>31.0</v>
      </c>
      <c r="J202" s="258">
        <f t="shared" si="4"/>
        <v>0.00114963842</v>
      </c>
      <c r="K202" s="257">
        <v>6.0</v>
      </c>
      <c r="L202" s="258">
        <f t="shared" si="5"/>
        <v>0.000222510662</v>
      </c>
      <c r="M202" s="257">
        <v>39755.0</v>
      </c>
      <c r="N202" s="258"/>
      <c r="O202" s="257">
        <v>1824.0</v>
      </c>
      <c r="P202" s="259">
        <f t="shared" si="6"/>
        <v>0.06764324124</v>
      </c>
      <c r="Q202" s="257">
        <v>0.0</v>
      </c>
      <c r="R202" s="260">
        <v>31.0</v>
      </c>
      <c r="S202" s="261">
        <v>9.0</v>
      </c>
      <c r="T202" s="261">
        <v>13.0</v>
      </c>
      <c r="U202" s="261">
        <v>29.0</v>
      </c>
      <c r="V202" s="261">
        <v>29.0</v>
      </c>
      <c r="W202" s="261">
        <v>19.0</v>
      </c>
      <c r="X202" s="261">
        <v>7.0</v>
      </c>
      <c r="Y202" s="261">
        <v>20.0</v>
      </c>
      <c r="Z202" s="261">
        <v>4.0</v>
      </c>
      <c r="AA202" s="262">
        <f t="shared" si="2"/>
        <v>137</v>
      </c>
      <c r="AB202" s="263">
        <v>266.0</v>
      </c>
      <c r="AC202" s="263">
        <v>21.0</v>
      </c>
      <c r="AD202" s="264">
        <v>2.0</v>
      </c>
      <c r="AE202" s="265">
        <v>151.0</v>
      </c>
    </row>
    <row r="203" ht="15.75" customHeight="1">
      <c r="A203" s="96" t="s">
        <v>459</v>
      </c>
      <c r="B203" s="266">
        <v>199.0</v>
      </c>
      <c r="C203" s="267" t="s">
        <v>379</v>
      </c>
      <c r="D203" s="266">
        <v>19996.0</v>
      </c>
      <c r="E203" s="255">
        <v>2148.0</v>
      </c>
      <c r="F203" s="256">
        <f t="shared" si="1"/>
        <v>0.1074214843</v>
      </c>
      <c r="G203" s="189">
        <v>138.0</v>
      </c>
      <c r="H203" s="244">
        <f t="shared" si="3"/>
        <v>0.006901380276</v>
      </c>
      <c r="I203" s="189">
        <v>88.0</v>
      </c>
      <c r="J203" s="244">
        <f t="shared" si="4"/>
        <v>0.004400880176</v>
      </c>
      <c r="K203" s="189">
        <v>14.0</v>
      </c>
      <c r="L203" s="244">
        <f t="shared" si="5"/>
        <v>0.000700140028</v>
      </c>
      <c r="M203" s="189">
        <v>18725.0</v>
      </c>
      <c r="N203" s="244"/>
      <c r="O203" s="189">
        <v>1423.0</v>
      </c>
      <c r="P203" s="247">
        <f t="shared" si="6"/>
        <v>0.07116423285</v>
      </c>
      <c r="Q203" s="189">
        <v>1.0</v>
      </c>
      <c r="R203" s="248">
        <v>11.0</v>
      </c>
      <c r="S203" s="249">
        <v>9.0</v>
      </c>
      <c r="T203" s="249">
        <v>12.0</v>
      </c>
      <c r="U203" s="249">
        <v>14.0</v>
      </c>
      <c r="V203" s="249">
        <v>20.0</v>
      </c>
      <c r="W203" s="249">
        <v>2.0</v>
      </c>
      <c r="X203" s="249">
        <v>11.0</v>
      </c>
      <c r="Y203" s="249">
        <v>1.0</v>
      </c>
      <c r="Z203" s="249">
        <v>3.0</v>
      </c>
      <c r="AA203" s="250">
        <f t="shared" si="2"/>
        <v>79</v>
      </c>
      <c r="AB203" s="251">
        <v>84.0</v>
      </c>
      <c r="AC203" s="251">
        <v>9.0</v>
      </c>
      <c r="AD203" s="252">
        <v>5.0</v>
      </c>
      <c r="AE203" s="268">
        <v>241.0</v>
      </c>
    </row>
    <row r="204" ht="15.75" customHeight="1">
      <c r="A204" s="96" t="s">
        <v>459</v>
      </c>
      <c r="B204" s="253">
        <v>200.0</v>
      </c>
      <c r="C204" s="254" t="s">
        <v>380</v>
      </c>
      <c r="D204" s="253">
        <v>18105.0</v>
      </c>
      <c r="E204" s="255">
        <v>378.0</v>
      </c>
      <c r="F204" s="256">
        <f t="shared" si="1"/>
        <v>0.02087821044</v>
      </c>
      <c r="G204" s="257">
        <v>46.0</v>
      </c>
      <c r="H204" s="258">
        <f t="shared" si="3"/>
        <v>0.002540734604</v>
      </c>
      <c r="I204" s="257">
        <v>47.0</v>
      </c>
      <c r="J204" s="258">
        <f t="shared" si="4"/>
        <v>0.002595967965</v>
      </c>
      <c r="K204" s="257">
        <v>1.0</v>
      </c>
      <c r="L204" s="258">
        <f t="shared" si="5"/>
        <v>0.00005523336095</v>
      </c>
      <c r="M204" s="257">
        <v>8432.0</v>
      </c>
      <c r="N204" s="258"/>
      <c r="O204" s="257">
        <v>609.0</v>
      </c>
      <c r="P204" s="259">
        <f t="shared" si="6"/>
        <v>0.03363711682</v>
      </c>
      <c r="Q204" s="257">
        <v>0.0</v>
      </c>
      <c r="R204" s="260">
        <v>5.0</v>
      </c>
      <c r="S204" s="261">
        <v>2.0</v>
      </c>
      <c r="T204" s="261">
        <v>9.0</v>
      </c>
      <c r="U204" s="261">
        <v>2.0</v>
      </c>
      <c r="V204" s="261">
        <v>3.0</v>
      </c>
      <c r="W204" s="261">
        <v>2.0</v>
      </c>
      <c r="X204" s="261">
        <v>6.0</v>
      </c>
      <c r="Y204" s="261">
        <v>4.0</v>
      </c>
      <c r="Z204" s="261">
        <v>0.0</v>
      </c>
      <c r="AA204" s="262">
        <f t="shared" si="2"/>
        <v>29</v>
      </c>
      <c r="AB204" s="263">
        <v>31.0</v>
      </c>
      <c r="AC204" s="263">
        <v>131.0</v>
      </c>
      <c r="AD204" s="264">
        <v>3.0</v>
      </c>
      <c r="AE204" s="265">
        <v>63.0</v>
      </c>
    </row>
    <row r="205" ht="15.75" customHeight="1">
      <c r="A205" s="96" t="s">
        <v>459</v>
      </c>
      <c r="B205" s="266">
        <v>201.0</v>
      </c>
      <c r="C205" s="267" t="s">
        <v>381</v>
      </c>
      <c r="D205" s="266">
        <v>8306.0</v>
      </c>
      <c r="E205" s="255">
        <v>2120.0</v>
      </c>
      <c r="F205" s="256">
        <f t="shared" si="1"/>
        <v>0.2552371779</v>
      </c>
      <c r="G205" s="189">
        <v>33.0</v>
      </c>
      <c r="H205" s="244">
        <f t="shared" si="3"/>
        <v>0.003973031543</v>
      </c>
      <c r="I205" s="189">
        <v>8.0</v>
      </c>
      <c r="J205" s="244">
        <f t="shared" si="4"/>
        <v>0.0009631591621</v>
      </c>
      <c r="K205" s="189">
        <v>0.0</v>
      </c>
      <c r="L205" s="244">
        <f t="shared" si="5"/>
        <v>0</v>
      </c>
      <c r="M205" s="189">
        <v>7061.0</v>
      </c>
      <c r="N205" s="244"/>
      <c r="O205" s="189">
        <v>198.0</v>
      </c>
      <c r="P205" s="247">
        <f t="shared" si="6"/>
        <v>0.02383818926</v>
      </c>
      <c r="Q205" s="189">
        <v>0.0</v>
      </c>
      <c r="R205" s="248">
        <v>4.0</v>
      </c>
      <c r="S205" s="249">
        <v>7.0</v>
      </c>
      <c r="T205" s="249">
        <v>2.0</v>
      </c>
      <c r="U205" s="249">
        <v>7.0</v>
      </c>
      <c r="V205" s="249">
        <v>2.0</v>
      </c>
      <c r="W205" s="249">
        <v>1.0</v>
      </c>
      <c r="X205" s="249">
        <v>2.0</v>
      </c>
      <c r="Y205" s="249">
        <v>2.0</v>
      </c>
      <c r="Z205" s="249">
        <v>1.0</v>
      </c>
      <c r="AA205" s="250">
        <f t="shared" si="2"/>
        <v>25</v>
      </c>
      <c r="AB205" s="251">
        <v>29.0</v>
      </c>
      <c r="AC205" s="251">
        <v>279.0</v>
      </c>
      <c r="AD205" s="252">
        <v>1.0</v>
      </c>
      <c r="AE205" s="268">
        <v>250.0</v>
      </c>
    </row>
    <row r="206" ht="15.75" customHeight="1">
      <c r="A206" s="96" t="s">
        <v>459</v>
      </c>
      <c r="B206" s="253">
        <v>202.0</v>
      </c>
      <c r="C206" s="254" t="s">
        <v>383</v>
      </c>
      <c r="D206" s="253">
        <v>13294.0</v>
      </c>
      <c r="E206" s="255">
        <v>870.0</v>
      </c>
      <c r="F206" s="256">
        <f t="shared" si="1"/>
        <v>0.06544305702</v>
      </c>
      <c r="G206" s="257">
        <v>103.0</v>
      </c>
      <c r="H206" s="258">
        <f t="shared" si="3"/>
        <v>0.007747856176</v>
      </c>
      <c r="I206" s="257">
        <v>74.0</v>
      </c>
      <c r="J206" s="258">
        <f t="shared" si="4"/>
        <v>0.005566420942</v>
      </c>
      <c r="K206" s="257">
        <v>11.0</v>
      </c>
      <c r="L206" s="258">
        <f t="shared" si="5"/>
        <v>0.0008274409508</v>
      </c>
      <c r="M206" s="257">
        <v>10308.0</v>
      </c>
      <c r="N206" s="258"/>
      <c r="O206" s="257">
        <v>982.0</v>
      </c>
      <c r="P206" s="259">
        <f t="shared" si="6"/>
        <v>0.07386791034</v>
      </c>
      <c r="Q206" s="257">
        <v>0.0</v>
      </c>
      <c r="R206" s="260">
        <v>20.0</v>
      </c>
      <c r="S206" s="261">
        <v>8.0</v>
      </c>
      <c r="T206" s="261">
        <v>8.0</v>
      </c>
      <c r="U206" s="261">
        <v>9.0</v>
      </c>
      <c r="V206" s="261">
        <v>3.0</v>
      </c>
      <c r="W206" s="261">
        <v>15.0</v>
      </c>
      <c r="X206" s="261">
        <v>6.0</v>
      </c>
      <c r="Y206" s="261">
        <v>18.0</v>
      </c>
      <c r="Z206" s="261">
        <v>8.0</v>
      </c>
      <c r="AA206" s="262">
        <f t="shared" si="2"/>
        <v>69</v>
      </c>
      <c r="AB206" s="263">
        <v>70.0</v>
      </c>
      <c r="AC206" s="263">
        <v>79.0</v>
      </c>
      <c r="AD206" s="264">
        <v>5.0</v>
      </c>
      <c r="AE206" s="265">
        <v>114.0</v>
      </c>
    </row>
    <row r="207" ht="15.75" customHeight="1">
      <c r="A207" s="96" t="s">
        <v>459</v>
      </c>
      <c r="B207" s="266">
        <v>203.0</v>
      </c>
      <c r="C207" s="267" t="s">
        <v>384</v>
      </c>
      <c r="D207" s="266">
        <v>3372.0</v>
      </c>
      <c r="E207" s="255">
        <v>607.0</v>
      </c>
      <c r="F207" s="256">
        <f t="shared" si="1"/>
        <v>0.1800118624</v>
      </c>
      <c r="G207" s="189">
        <v>31.0</v>
      </c>
      <c r="H207" s="244">
        <f t="shared" si="3"/>
        <v>0.009193357058</v>
      </c>
      <c r="I207" s="189">
        <v>6.0</v>
      </c>
      <c r="J207" s="244">
        <f t="shared" si="4"/>
        <v>0.001779359431</v>
      </c>
      <c r="K207" s="189">
        <v>0.0</v>
      </c>
      <c r="L207" s="244">
        <f t="shared" si="5"/>
        <v>0</v>
      </c>
      <c r="M207" s="189">
        <v>3950.0</v>
      </c>
      <c r="N207" s="244"/>
      <c r="O207" s="189">
        <v>222.0</v>
      </c>
      <c r="P207" s="247">
        <f t="shared" si="6"/>
        <v>0.06583629893</v>
      </c>
      <c r="Q207" s="189">
        <v>0.0</v>
      </c>
      <c r="R207" s="248">
        <v>0.0</v>
      </c>
      <c r="S207" s="249">
        <v>5.0</v>
      </c>
      <c r="T207" s="249">
        <v>9.0</v>
      </c>
      <c r="U207" s="249">
        <v>5.0</v>
      </c>
      <c r="V207" s="249">
        <v>7.0</v>
      </c>
      <c r="W207" s="249">
        <v>0.0</v>
      </c>
      <c r="X207" s="249">
        <v>2.0</v>
      </c>
      <c r="Y207" s="249">
        <v>1.0</v>
      </c>
      <c r="Z207" s="249">
        <v>3.0</v>
      </c>
      <c r="AA207" s="250">
        <f t="shared" si="2"/>
        <v>28</v>
      </c>
      <c r="AB207" s="251">
        <v>27.0</v>
      </c>
      <c r="AC207" s="251">
        <v>23.0</v>
      </c>
      <c r="AD207" s="252">
        <v>0.0</v>
      </c>
      <c r="AE207" s="268">
        <v>87.0</v>
      </c>
    </row>
    <row r="208" ht="15.75" customHeight="1">
      <c r="A208" s="96" t="s">
        <v>459</v>
      </c>
      <c r="B208" s="253">
        <v>204.0</v>
      </c>
      <c r="C208" s="254" t="s">
        <v>385</v>
      </c>
      <c r="D208" s="253">
        <v>5905.0</v>
      </c>
      <c r="E208" s="255">
        <v>654.0</v>
      </c>
      <c r="F208" s="256">
        <f t="shared" si="1"/>
        <v>0.1107535986</v>
      </c>
      <c r="G208" s="257">
        <v>119.0</v>
      </c>
      <c r="H208" s="258">
        <f t="shared" si="3"/>
        <v>0.02015241321</v>
      </c>
      <c r="I208" s="257">
        <v>13.0</v>
      </c>
      <c r="J208" s="258">
        <f t="shared" si="4"/>
        <v>0.002201524132</v>
      </c>
      <c r="K208" s="257">
        <v>4.0</v>
      </c>
      <c r="L208" s="258">
        <f t="shared" si="5"/>
        <v>0.0006773920406</v>
      </c>
      <c r="M208" s="257">
        <v>8910.0</v>
      </c>
      <c r="N208" s="258"/>
      <c r="O208" s="257">
        <v>633.0</v>
      </c>
      <c r="P208" s="259">
        <f t="shared" si="6"/>
        <v>0.1071972904</v>
      </c>
      <c r="Q208" s="257">
        <v>1.0</v>
      </c>
      <c r="R208" s="260">
        <v>9.0</v>
      </c>
      <c r="S208" s="261">
        <v>7.0</v>
      </c>
      <c r="T208" s="261">
        <v>25.0</v>
      </c>
      <c r="U208" s="261">
        <v>9.0</v>
      </c>
      <c r="V208" s="261">
        <v>17.0</v>
      </c>
      <c r="W208" s="261">
        <v>2.0</v>
      </c>
      <c r="X208" s="261">
        <v>17.0</v>
      </c>
      <c r="Y208" s="261">
        <v>11.0</v>
      </c>
      <c r="Z208" s="261">
        <v>11.0</v>
      </c>
      <c r="AA208" s="262">
        <f t="shared" si="2"/>
        <v>86</v>
      </c>
      <c r="AB208" s="263">
        <v>77.0</v>
      </c>
      <c r="AC208" s="263">
        <v>38.0</v>
      </c>
      <c r="AD208" s="264">
        <v>2.0</v>
      </c>
      <c r="AE208" s="265">
        <v>78.0</v>
      </c>
    </row>
    <row r="209" ht="15.75" customHeight="1">
      <c r="A209" s="96" t="s">
        <v>9</v>
      </c>
      <c r="B209" s="266">
        <v>205.0</v>
      </c>
      <c r="C209" s="267" t="s">
        <v>386</v>
      </c>
      <c r="D209" s="266">
        <v>41541.0</v>
      </c>
      <c r="E209" s="255">
        <v>8602.0</v>
      </c>
      <c r="F209" s="256">
        <f t="shared" si="1"/>
        <v>0.2070725308</v>
      </c>
      <c r="G209" s="189">
        <v>163.0</v>
      </c>
      <c r="H209" s="244">
        <f t="shared" si="3"/>
        <v>0.003923834284</v>
      </c>
      <c r="I209" s="189">
        <v>60.0</v>
      </c>
      <c r="J209" s="244">
        <f t="shared" si="4"/>
        <v>0.001444356178</v>
      </c>
      <c r="K209" s="189">
        <v>9.0</v>
      </c>
      <c r="L209" s="244">
        <f t="shared" si="5"/>
        <v>0.0002166534267</v>
      </c>
      <c r="M209" s="189">
        <v>45841.0</v>
      </c>
      <c r="N209" s="244"/>
      <c r="O209" s="189">
        <v>1427.0</v>
      </c>
      <c r="P209" s="247">
        <f t="shared" si="6"/>
        <v>0.03435160444</v>
      </c>
      <c r="Q209" s="189">
        <v>0.0</v>
      </c>
      <c r="R209" s="248">
        <v>16.0</v>
      </c>
      <c r="S209" s="249">
        <v>12.0</v>
      </c>
      <c r="T209" s="249">
        <v>21.0</v>
      </c>
      <c r="U209" s="249">
        <v>21.0</v>
      </c>
      <c r="V209" s="249">
        <v>11.0</v>
      </c>
      <c r="W209" s="249">
        <v>23.0</v>
      </c>
      <c r="X209" s="249">
        <v>24.0</v>
      </c>
      <c r="Y209" s="249">
        <v>18.0</v>
      </c>
      <c r="Z209" s="249">
        <v>12.0</v>
      </c>
      <c r="AA209" s="250">
        <f t="shared" si="2"/>
        <v>128</v>
      </c>
      <c r="AB209" s="251">
        <v>108.0</v>
      </c>
      <c r="AC209" s="251">
        <v>48.0</v>
      </c>
      <c r="AD209" s="252">
        <v>4.0</v>
      </c>
      <c r="AE209" s="268">
        <v>929.0</v>
      </c>
    </row>
    <row r="210" ht="15.75" customHeight="1">
      <c r="A210" s="96" t="s">
        <v>9</v>
      </c>
      <c r="B210" s="253">
        <v>206.0</v>
      </c>
      <c r="C210" s="254" t="s">
        <v>387</v>
      </c>
      <c r="D210" s="253">
        <v>6143.0</v>
      </c>
      <c r="E210" s="255">
        <v>1826.0</v>
      </c>
      <c r="F210" s="256">
        <f t="shared" si="1"/>
        <v>0.2972489012</v>
      </c>
      <c r="G210" s="257">
        <v>10.0</v>
      </c>
      <c r="H210" s="258">
        <f t="shared" si="3"/>
        <v>0.001627869119</v>
      </c>
      <c r="I210" s="257">
        <v>5.0</v>
      </c>
      <c r="J210" s="258">
        <f t="shared" si="4"/>
        <v>0.0008139345597</v>
      </c>
      <c r="K210" s="257">
        <v>0.0</v>
      </c>
      <c r="L210" s="258">
        <f t="shared" si="5"/>
        <v>0</v>
      </c>
      <c r="M210" s="257">
        <v>6323.0</v>
      </c>
      <c r="N210" s="258"/>
      <c r="O210" s="257">
        <v>184.0</v>
      </c>
      <c r="P210" s="259">
        <f t="shared" si="6"/>
        <v>0.0299527918</v>
      </c>
      <c r="Q210" s="257">
        <v>0.0</v>
      </c>
      <c r="R210" s="260">
        <v>0.0</v>
      </c>
      <c r="S210" s="261">
        <v>1.0</v>
      </c>
      <c r="T210" s="261">
        <v>1.0</v>
      </c>
      <c r="U210" s="261">
        <v>2.0</v>
      </c>
      <c r="V210" s="261">
        <v>0.0</v>
      </c>
      <c r="W210" s="261">
        <v>1.0</v>
      </c>
      <c r="X210" s="261">
        <v>2.0</v>
      </c>
      <c r="Y210" s="261">
        <v>0.0</v>
      </c>
      <c r="Z210" s="261">
        <v>1.0</v>
      </c>
      <c r="AA210" s="262">
        <f t="shared" si="2"/>
        <v>7</v>
      </c>
      <c r="AB210" s="263">
        <v>7.0</v>
      </c>
      <c r="AC210" s="263">
        <v>17.0</v>
      </c>
      <c r="AD210" s="264">
        <v>0.0</v>
      </c>
      <c r="AE210" s="265">
        <v>101.0</v>
      </c>
    </row>
    <row r="211" ht="15.75" customHeight="1">
      <c r="A211" s="96" t="s">
        <v>466</v>
      </c>
      <c r="B211" s="266">
        <v>207.0</v>
      </c>
      <c r="C211" s="267" t="s">
        <v>89</v>
      </c>
      <c r="D211" s="266">
        <v>245533.0</v>
      </c>
      <c r="E211" s="255">
        <v>52242.0</v>
      </c>
      <c r="F211" s="256">
        <f t="shared" si="1"/>
        <v>0.2127697703</v>
      </c>
      <c r="G211" s="189">
        <v>2028.0</v>
      </c>
      <c r="H211" s="244">
        <f t="shared" si="3"/>
        <v>0.008259582215</v>
      </c>
      <c r="I211" s="189">
        <v>794.0</v>
      </c>
      <c r="J211" s="244">
        <f t="shared" si="4"/>
        <v>0.003233781203</v>
      </c>
      <c r="K211" s="189">
        <v>98.0</v>
      </c>
      <c r="L211" s="244">
        <f t="shared" si="5"/>
        <v>0.0003991316849</v>
      </c>
      <c r="M211" s="189">
        <v>280971.0</v>
      </c>
      <c r="N211" s="244"/>
      <c r="O211" s="189">
        <v>13187.0</v>
      </c>
      <c r="P211" s="247">
        <f t="shared" si="6"/>
        <v>0.05370764826</v>
      </c>
      <c r="Q211" s="189">
        <v>5.0</v>
      </c>
      <c r="R211" s="248">
        <v>217.0</v>
      </c>
      <c r="S211" s="249">
        <v>154.0</v>
      </c>
      <c r="T211" s="249">
        <v>181.0</v>
      </c>
      <c r="U211" s="249">
        <v>229.0</v>
      </c>
      <c r="V211" s="249">
        <v>259.0</v>
      </c>
      <c r="W211" s="249">
        <v>228.0</v>
      </c>
      <c r="X211" s="249">
        <v>313.0</v>
      </c>
      <c r="Y211" s="249">
        <v>222.0</v>
      </c>
      <c r="Z211" s="249">
        <v>118.0</v>
      </c>
      <c r="AA211" s="250">
        <f t="shared" si="2"/>
        <v>1581</v>
      </c>
      <c r="AB211" s="251">
        <v>1393.0</v>
      </c>
      <c r="AC211" s="251">
        <v>74.0</v>
      </c>
      <c r="AD211" s="252">
        <v>98.0</v>
      </c>
      <c r="AE211" s="297">
        <v>5495.0</v>
      </c>
    </row>
    <row r="212" ht="15.75" customHeight="1">
      <c r="A212" s="96" t="s">
        <v>9</v>
      </c>
      <c r="B212" s="253">
        <v>208.0</v>
      </c>
      <c r="C212" s="254" t="s">
        <v>388</v>
      </c>
      <c r="D212" s="253">
        <v>2355.0</v>
      </c>
      <c r="E212" s="255">
        <v>322.0</v>
      </c>
      <c r="F212" s="256">
        <f t="shared" si="1"/>
        <v>0.1367303609</v>
      </c>
      <c r="G212" s="257">
        <v>12.0</v>
      </c>
      <c r="H212" s="258">
        <f t="shared" si="3"/>
        <v>0.005095541401</v>
      </c>
      <c r="I212" s="257">
        <v>1.0</v>
      </c>
      <c r="J212" s="258">
        <f t="shared" si="4"/>
        <v>0.0004246284501</v>
      </c>
      <c r="K212" s="257">
        <v>0.0</v>
      </c>
      <c r="L212" s="258">
        <f t="shared" si="5"/>
        <v>0</v>
      </c>
      <c r="M212" s="257">
        <v>2607.0</v>
      </c>
      <c r="N212" s="258"/>
      <c r="O212" s="257">
        <v>95.0</v>
      </c>
      <c r="P212" s="259">
        <f t="shared" si="6"/>
        <v>0.04033970276</v>
      </c>
      <c r="Q212" s="257">
        <v>0.0</v>
      </c>
      <c r="R212" s="260">
        <v>2.0</v>
      </c>
      <c r="S212" s="261">
        <v>1.0</v>
      </c>
      <c r="T212" s="261">
        <v>0.0</v>
      </c>
      <c r="U212" s="261">
        <v>4.0</v>
      </c>
      <c r="V212" s="261">
        <v>2.0</v>
      </c>
      <c r="W212" s="261">
        <v>0.0</v>
      </c>
      <c r="X212" s="261">
        <v>0.0</v>
      </c>
      <c r="Y212" s="261">
        <v>2.0</v>
      </c>
      <c r="Z212" s="261">
        <v>0.0</v>
      </c>
      <c r="AA212" s="262">
        <f t="shared" si="2"/>
        <v>9</v>
      </c>
      <c r="AB212" s="263">
        <v>7.0</v>
      </c>
      <c r="AC212" s="263">
        <v>76.0</v>
      </c>
      <c r="AD212" s="264">
        <v>0.0</v>
      </c>
      <c r="AE212" s="265">
        <v>71.0</v>
      </c>
    </row>
    <row r="213" ht="15.75" customHeight="1">
      <c r="A213" s="96" t="s">
        <v>9</v>
      </c>
      <c r="B213" s="266">
        <v>209.0</v>
      </c>
      <c r="C213" s="267" t="s">
        <v>389</v>
      </c>
      <c r="D213" s="266">
        <v>9322.0</v>
      </c>
      <c r="E213" s="255">
        <v>1978.0</v>
      </c>
      <c r="F213" s="256">
        <f t="shared" si="1"/>
        <v>0.2121862261</v>
      </c>
      <c r="G213" s="189">
        <v>86.0</v>
      </c>
      <c r="H213" s="244">
        <f t="shared" si="3"/>
        <v>0.009225488093</v>
      </c>
      <c r="I213" s="189">
        <v>28.0</v>
      </c>
      <c r="J213" s="244">
        <f t="shared" si="4"/>
        <v>0.003003647286</v>
      </c>
      <c r="K213" s="189">
        <v>1.0</v>
      </c>
      <c r="L213" s="244">
        <f t="shared" si="5"/>
        <v>0.0001072731174</v>
      </c>
      <c r="M213" s="189">
        <v>14547.0</v>
      </c>
      <c r="N213" s="244"/>
      <c r="O213" s="189">
        <v>413.0</v>
      </c>
      <c r="P213" s="247">
        <f t="shared" si="6"/>
        <v>0.04430379747</v>
      </c>
      <c r="Q213" s="189">
        <v>0.0</v>
      </c>
      <c r="R213" s="248">
        <v>7.0</v>
      </c>
      <c r="S213" s="249">
        <v>2.0</v>
      </c>
      <c r="T213" s="249">
        <v>7.0</v>
      </c>
      <c r="U213" s="249">
        <v>13.0</v>
      </c>
      <c r="V213" s="249">
        <v>7.0</v>
      </c>
      <c r="W213" s="249">
        <v>13.0</v>
      </c>
      <c r="X213" s="249">
        <v>9.0</v>
      </c>
      <c r="Y213" s="249">
        <v>10.0</v>
      </c>
      <c r="Z213" s="249">
        <v>9.0</v>
      </c>
      <c r="AA213" s="250">
        <f t="shared" si="2"/>
        <v>58</v>
      </c>
      <c r="AB213" s="251">
        <v>61.0</v>
      </c>
      <c r="AC213" s="251">
        <v>14.0</v>
      </c>
      <c r="AD213" s="252">
        <v>16.0</v>
      </c>
      <c r="AE213" s="268">
        <v>265.0</v>
      </c>
    </row>
    <row r="214" ht="15.75" customHeight="1">
      <c r="A214" s="96" t="s">
        <v>9</v>
      </c>
      <c r="B214" s="253">
        <v>210.0</v>
      </c>
      <c r="C214" s="254" t="s">
        <v>390</v>
      </c>
      <c r="D214" s="253">
        <v>6289.0</v>
      </c>
      <c r="E214" s="255">
        <v>978.0</v>
      </c>
      <c r="F214" s="256">
        <f t="shared" si="1"/>
        <v>0.15550962</v>
      </c>
      <c r="G214" s="257">
        <v>22.0</v>
      </c>
      <c r="H214" s="258">
        <f t="shared" si="3"/>
        <v>0.00349817141</v>
      </c>
      <c r="I214" s="257">
        <v>3.0</v>
      </c>
      <c r="J214" s="258">
        <f t="shared" si="4"/>
        <v>0.0004770233741</v>
      </c>
      <c r="K214" s="257">
        <v>0.0</v>
      </c>
      <c r="L214" s="258">
        <f t="shared" si="5"/>
        <v>0</v>
      </c>
      <c r="M214" s="257">
        <v>8175.0</v>
      </c>
      <c r="N214" s="258"/>
      <c r="O214" s="257">
        <v>159.0</v>
      </c>
      <c r="P214" s="259">
        <f t="shared" si="6"/>
        <v>0.02528223883</v>
      </c>
      <c r="Q214" s="257">
        <v>0.0</v>
      </c>
      <c r="R214" s="260">
        <v>0.0</v>
      </c>
      <c r="S214" s="261">
        <v>3.0</v>
      </c>
      <c r="T214" s="261">
        <v>2.0</v>
      </c>
      <c r="U214" s="261">
        <v>4.0</v>
      </c>
      <c r="V214" s="261">
        <v>2.0</v>
      </c>
      <c r="W214" s="261">
        <v>4.0</v>
      </c>
      <c r="X214" s="261">
        <v>2.0</v>
      </c>
      <c r="Y214" s="261">
        <v>3.0</v>
      </c>
      <c r="Z214" s="261">
        <v>1.0</v>
      </c>
      <c r="AA214" s="262">
        <f t="shared" si="2"/>
        <v>17</v>
      </c>
      <c r="AB214" s="263">
        <v>14.0</v>
      </c>
      <c r="AC214" s="263">
        <v>1173.0</v>
      </c>
      <c r="AD214" s="264">
        <v>0.0</v>
      </c>
      <c r="AE214" s="265">
        <v>155.0</v>
      </c>
    </row>
    <row r="215" ht="15.75" customHeight="1">
      <c r="A215" s="96" t="s">
        <v>9</v>
      </c>
      <c r="B215" s="266">
        <v>211.0</v>
      </c>
      <c r="C215" s="267" t="s">
        <v>391</v>
      </c>
      <c r="D215" s="266">
        <v>2616.0</v>
      </c>
      <c r="E215" s="255">
        <v>623.0</v>
      </c>
      <c r="F215" s="256">
        <f t="shared" si="1"/>
        <v>0.2381498471</v>
      </c>
      <c r="G215" s="189">
        <v>7.0</v>
      </c>
      <c r="H215" s="244">
        <f t="shared" si="3"/>
        <v>0.002675840979</v>
      </c>
      <c r="I215" s="189">
        <v>1.0</v>
      </c>
      <c r="J215" s="244">
        <f t="shared" si="4"/>
        <v>0.0003822629969</v>
      </c>
      <c r="K215" s="189">
        <v>1.0</v>
      </c>
      <c r="L215" s="244">
        <f t="shared" si="5"/>
        <v>0.0003822629969</v>
      </c>
      <c r="M215" s="189">
        <v>2381.0</v>
      </c>
      <c r="N215" s="244"/>
      <c r="O215" s="189">
        <v>77.0</v>
      </c>
      <c r="P215" s="247">
        <f t="shared" si="6"/>
        <v>0.02943425076</v>
      </c>
      <c r="Q215" s="189">
        <v>0.0</v>
      </c>
      <c r="R215" s="248">
        <v>0.0</v>
      </c>
      <c r="S215" s="249">
        <v>0.0</v>
      </c>
      <c r="T215" s="249">
        <v>0.0</v>
      </c>
      <c r="U215" s="249">
        <v>1.0</v>
      </c>
      <c r="V215" s="249">
        <v>0.0</v>
      </c>
      <c r="W215" s="249">
        <v>2.0</v>
      </c>
      <c r="X215" s="249">
        <v>0.0</v>
      </c>
      <c r="Y215" s="249">
        <v>1.0</v>
      </c>
      <c r="Z215" s="249">
        <v>0.0</v>
      </c>
      <c r="AA215" s="250">
        <f t="shared" si="2"/>
        <v>3</v>
      </c>
      <c r="AB215" s="251">
        <v>2.0</v>
      </c>
      <c r="AC215" s="251">
        <v>4.0</v>
      </c>
      <c r="AD215" s="252">
        <v>0.0</v>
      </c>
      <c r="AE215" s="268">
        <v>114.0</v>
      </c>
    </row>
    <row r="216" ht="15.75" customHeight="1">
      <c r="A216" s="96" t="s">
        <v>466</v>
      </c>
      <c r="B216" s="253">
        <v>212.0</v>
      </c>
      <c r="C216" s="254" t="s">
        <v>92</v>
      </c>
      <c r="D216" s="253">
        <v>35967.0</v>
      </c>
      <c r="E216" s="255">
        <v>4513.0</v>
      </c>
      <c r="F216" s="256">
        <f t="shared" si="1"/>
        <v>0.1254761309</v>
      </c>
      <c r="G216" s="257">
        <v>445.0</v>
      </c>
      <c r="H216" s="258">
        <f t="shared" si="3"/>
        <v>0.01237245253</v>
      </c>
      <c r="I216" s="257">
        <v>66.0</v>
      </c>
      <c r="J216" s="258">
        <f t="shared" si="4"/>
        <v>0.001835015431</v>
      </c>
      <c r="K216" s="257">
        <v>8.0</v>
      </c>
      <c r="L216" s="258">
        <f t="shared" si="5"/>
        <v>0.0002224261128</v>
      </c>
      <c r="M216" s="257">
        <v>27458.0</v>
      </c>
      <c r="N216" s="258"/>
      <c r="O216" s="257">
        <v>2356.0</v>
      </c>
      <c r="P216" s="259">
        <f t="shared" si="6"/>
        <v>0.06550449023</v>
      </c>
      <c r="Q216" s="257">
        <v>1.0</v>
      </c>
      <c r="R216" s="260">
        <v>57.0</v>
      </c>
      <c r="S216" s="261">
        <v>21.0</v>
      </c>
      <c r="T216" s="261">
        <v>53.0</v>
      </c>
      <c r="U216" s="261">
        <v>55.0</v>
      </c>
      <c r="V216" s="261">
        <v>62.0</v>
      </c>
      <c r="W216" s="261">
        <v>72.0</v>
      </c>
      <c r="X216" s="261">
        <v>49.0</v>
      </c>
      <c r="Y216" s="261">
        <v>35.0</v>
      </c>
      <c r="Z216" s="261">
        <v>48.0</v>
      </c>
      <c r="AA216" s="262">
        <f t="shared" si="2"/>
        <v>369</v>
      </c>
      <c r="AB216" s="263">
        <v>370.0</v>
      </c>
      <c r="AC216" s="263">
        <v>68.0</v>
      </c>
      <c r="AD216" s="264">
        <v>3.0</v>
      </c>
      <c r="AE216" s="265">
        <v>117.0</v>
      </c>
    </row>
    <row r="217" ht="15.75" customHeight="1">
      <c r="A217" s="96" t="s">
        <v>9</v>
      </c>
      <c r="B217" s="266">
        <v>213.0</v>
      </c>
      <c r="C217" s="267" t="s">
        <v>392</v>
      </c>
      <c r="D217" s="266">
        <v>4560.0</v>
      </c>
      <c r="E217" s="255">
        <v>770.0</v>
      </c>
      <c r="F217" s="256">
        <f t="shared" si="1"/>
        <v>0.1688596491</v>
      </c>
      <c r="G217" s="189">
        <v>28.0</v>
      </c>
      <c r="H217" s="244">
        <f t="shared" si="3"/>
        <v>0.006140350877</v>
      </c>
      <c r="I217" s="189">
        <v>2.0</v>
      </c>
      <c r="J217" s="244">
        <f t="shared" si="4"/>
        <v>0.0004385964912</v>
      </c>
      <c r="K217" s="189">
        <v>0.0</v>
      </c>
      <c r="L217" s="244">
        <f t="shared" si="5"/>
        <v>0</v>
      </c>
      <c r="M217" s="189">
        <v>8180.0</v>
      </c>
      <c r="N217" s="244"/>
      <c r="O217" s="189">
        <v>225.0</v>
      </c>
      <c r="P217" s="247">
        <f t="shared" si="6"/>
        <v>0.04934210526</v>
      </c>
      <c r="Q217" s="189">
        <v>0.0</v>
      </c>
      <c r="R217" s="248">
        <v>1.0</v>
      </c>
      <c r="S217" s="249">
        <v>6.0</v>
      </c>
      <c r="T217" s="249">
        <v>2.0</v>
      </c>
      <c r="U217" s="249">
        <v>2.0</v>
      </c>
      <c r="V217" s="249">
        <v>1.0</v>
      </c>
      <c r="W217" s="249">
        <v>6.0</v>
      </c>
      <c r="X217" s="249">
        <v>3.0</v>
      </c>
      <c r="Y217" s="249">
        <v>3.0</v>
      </c>
      <c r="Z217" s="249">
        <v>0.0</v>
      </c>
      <c r="AA217" s="250">
        <f t="shared" si="2"/>
        <v>21</v>
      </c>
      <c r="AB217" s="251">
        <v>22.0</v>
      </c>
      <c r="AC217" s="251">
        <v>19.0</v>
      </c>
      <c r="AD217" s="252">
        <v>1.0</v>
      </c>
      <c r="AE217" s="268">
        <v>228.0</v>
      </c>
    </row>
    <row r="218" ht="15.75" customHeight="1">
      <c r="A218" s="96" t="s">
        <v>9</v>
      </c>
      <c r="B218" s="253">
        <v>214.0</v>
      </c>
      <c r="C218" s="254" t="s">
        <v>393</v>
      </c>
      <c r="D218" s="253">
        <v>21047.0</v>
      </c>
      <c r="E218" s="255">
        <v>3490.0</v>
      </c>
      <c r="F218" s="256">
        <f t="shared" si="1"/>
        <v>0.1658193567</v>
      </c>
      <c r="G218" s="257">
        <v>77.0</v>
      </c>
      <c r="H218" s="258">
        <f t="shared" si="3"/>
        <v>0.003658478643</v>
      </c>
      <c r="I218" s="257">
        <v>11.0</v>
      </c>
      <c r="J218" s="258">
        <f t="shared" si="4"/>
        <v>0.0005226398061</v>
      </c>
      <c r="K218" s="257">
        <v>3.0</v>
      </c>
      <c r="L218" s="258">
        <f t="shared" si="5"/>
        <v>0.0001425381289</v>
      </c>
      <c r="M218" s="257">
        <v>14952.0</v>
      </c>
      <c r="N218" s="258"/>
      <c r="O218" s="257">
        <v>528.0</v>
      </c>
      <c r="P218" s="259">
        <f t="shared" si="6"/>
        <v>0.0250867107</v>
      </c>
      <c r="Q218" s="257">
        <v>2.0</v>
      </c>
      <c r="R218" s="260">
        <v>6.0</v>
      </c>
      <c r="S218" s="261">
        <v>3.0</v>
      </c>
      <c r="T218" s="261">
        <v>5.0</v>
      </c>
      <c r="U218" s="261">
        <v>16.0</v>
      </c>
      <c r="V218" s="261">
        <v>5.0</v>
      </c>
      <c r="W218" s="261">
        <v>11.0</v>
      </c>
      <c r="X218" s="261">
        <v>12.0</v>
      </c>
      <c r="Y218" s="261">
        <v>7.0</v>
      </c>
      <c r="Z218" s="261">
        <v>10.0</v>
      </c>
      <c r="AA218" s="262">
        <f t="shared" si="2"/>
        <v>58</v>
      </c>
      <c r="AB218" s="263">
        <v>48.0</v>
      </c>
      <c r="AC218" s="263">
        <v>3.0</v>
      </c>
      <c r="AD218" s="264">
        <v>4.0</v>
      </c>
      <c r="AE218" s="265">
        <v>609.0</v>
      </c>
    </row>
    <row r="219" ht="15.75" customHeight="1">
      <c r="A219" s="96" t="s">
        <v>9</v>
      </c>
      <c r="B219" s="266">
        <v>215.0</v>
      </c>
      <c r="C219" s="267" t="s">
        <v>395</v>
      </c>
      <c r="D219" s="266">
        <v>5449.0</v>
      </c>
      <c r="E219" s="255">
        <v>1621.0</v>
      </c>
      <c r="F219" s="256">
        <f t="shared" si="1"/>
        <v>0.2974857772</v>
      </c>
      <c r="G219" s="189">
        <v>19.0</v>
      </c>
      <c r="H219" s="244">
        <f t="shared" si="3"/>
        <v>0.003486878326</v>
      </c>
      <c r="I219" s="189">
        <v>6.0</v>
      </c>
      <c r="J219" s="244">
        <f t="shared" si="4"/>
        <v>0.001101119471</v>
      </c>
      <c r="K219" s="189">
        <v>1.0</v>
      </c>
      <c r="L219" s="244">
        <f t="shared" si="5"/>
        <v>0.0001835199119</v>
      </c>
      <c r="M219" s="189">
        <v>5775.0</v>
      </c>
      <c r="N219" s="244"/>
      <c r="O219" s="189">
        <v>158.0</v>
      </c>
      <c r="P219" s="247">
        <f t="shared" si="6"/>
        <v>0.02899614608</v>
      </c>
      <c r="Q219" s="189">
        <v>0.0</v>
      </c>
      <c r="R219" s="248">
        <v>0.0</v>
      </c>
      <c r="S219" s="249">
        <v>2.0</v>
      </c>
      <c r="T219" s="249">
        <v>1.0</v>
      </c>
      <c r="U219" s="249">
        <v>2.0</v>
      </c>
      <c r="V219" s="249">
        <v>2.0</v>
      </c>
      <c r="W219" s="249">
        <v>3.0</v>
      </c>
      <c r="X219" s="249">
        <v>1.0</v>
      </c>
      <c r="Y219" s="249">
        <v>5.0</v>
      </c>
      <c r="Z219" s="249">
        <v>2.0</v>
      </c>
      <c r="AA219" s="250">
        <f t="shared" si="2"/>
        <v>11</v>
      </c>
      <c r="AB219" s="251">
        <v>10.0</v>
      </c>
      <c r="AC219" s="251">
        <v>329.0</v>
      </c>
      <c r="AD219" s="252">
        <v>0.0</v>
      </c>
      <c r="AE219" s="268">
        <v>61.0</v>
      </c>
    </row>
    <row r="220" ht="15.75" customHeight="1">
      <c r="A220" s="96" t="s">
        <v>459</v>
      </c>
      <c r="B220" s="253">
        <v>216.0</v>
      </c>
      <c r="C220" s="254" t="s">
        <v>396</v>
      </c>
      <c r="D220" s="253">
        <v>23087.0</v>
      </c>
      <c r="E220" s="255">
        <v>1843.0</v>
      </c>
      <c r="F220" s="256">
        <f t="shared" si="1"/>
        <v>0.0798284749</v>
      </c>
      <c r="G220" s="257">
        <v>98.0</v>
      </c>
      <c r="H220" s="258">
        <f t="shared" si="3"/>
        <v>0.004244813098</v>
      </c>
      <c r="I220" s="257">
        <v>121.0</v>
      </c>
      <c r="J220" s="258">
        <f t="shared" si="4"/>
        <v>0.005241044744</v>
      </c>
      <c r="K220" s="257">
        <v>12.0</v>
      </c>
      <c r="L220" s="258">
        <f t="shared" si="5"/>
        <v>0.0005197730324</v>
      </c>
      <c r="M220" s="257">
        <v>22813.0</v>
      </c>
      <c r="N220" s="258"/>
      <c r="O220" s="257">
        <v>2151.0</v>
      </c>
      <c r="P220" s="259">
        <f t="shared" si="6"/>
        <v>0.09316931607</v>
      </c>
      <c r="Q220" s="257">
        <v>0.0</v>
      </c>
      <c r="R220" s="260">
        <v>10.0</v>
      </c>
      <c r="S220" s="261">
        <v>3.0</v>
      </c>
      <c r="T220" s="261">
        <v>10.0</v>
      </c>
      <c r="U220" s="261">
        <v>4.0</v>
      </c>
      <c r="V220" s="261">
        <v>6.0</v>
      </c>
      <c r="W220" s="261">
        <v>6.0</v>
      </c>
      <c r="X220" s="261">
        <v>16.0</v>
      </c>
      <c r="Y220" s="261">
        <v>7.0</v>
      </c>
      <c r="Z220" s="261">
        <v>2.0</v>
      </c>
      <c r="AA220" s="262">
        <f t="shared" si="2"/>
        <v>55</v>
      </c>
      <c r="AB220" s="263">
        <v>46.0</v>
      </c>
      <c r="AC220" s="263">
        <v>24.0</v>
      </c>
      <c r="AD220" s="264">
        <v>1.0</v>
      </c>
      <c r="AE220" s="265">
        <v>142.0</v>
      </c>
    </row>
    <row r="221" ht="15.75" customHeight="1">
      <c r="A221" s="63"/>
      <c r="B221" s="266">
        <v>217.0</v>
      </c>
      <c r="C221" s="316"/>
      <c r="D221" s="266">
        <v>0.0</v>
      </c>
      <c r="E221" s="255">
        <v>577.0</v>
      </c>
      <c r="F221" s="256" t="str">
        <f t="shared" si="1"/>
        <v>#DIV/0!</v>
      </c>
      <c r="G221" s="189">
        <v>5.0</v>
      </c>
      <c r="H221" s="244" t="str">
        <f t="shared" si="3"/>
        <v>#DIV/0!</v>
      </c>
      <c r="I221" s="189">
        <v>3.0</v>
      </c>
      <c r="J221" s="244" t="str">
        <f t="shared" si="4"/>
        <v>#DIV/0!</v>
      </c>
      <c r="K221" s="189">
        <v>0.0</v>
      </c>
      <c r="L221" s="244">
        <f t="shared" si="5"/>
        <v>0</v>
      </c>
      <c r="M221" s="189">
        <v>2503.0</v>
      </c>
      <c r="N221" s="244"/>
      <c r="O221" s="189">
        <v>55.0</v>
      </c>
      <c r="P221" s="247" t="str">
        <f t="shared" si="6"/>
        <v>#DIV/0!</v>
      </c>
      <c r="Q221" s="189">
        <v>0.0</v>
      </c>
      <c r="R221" s="248">
        <v>0.0</v>
      </c>
      <c r="S221" s="249">
        <v>0.0</v>
      </c>
      <c r="T221" s="249">
        <v>0.0</v>
      </c>
      <c r="U221" s="249">
        <v>0.0</v>
      </c>
      <c r="V221" s="249">
        <v>0.0</v>
      </c>
      <c r="W221" s="249">
        <v>0.0</v>
      </c>
      <c r="X221" s="249">
        <v>0.0</v>
      </c>
      <c r="Y221" s="249">
        <v>0.0</v>
      </c>
      <c r="Z221" s="249">
        <v>0.0</v>
      </c>
      <c r="AA221" s="250">
        <f t="shared" si="2"/>
        <v>0</v>
      </c>
      <c r="AB221" s="251">
        <v>0.0</v>
      </c>
      <c r="AC221" s="251">
        <v>24.0</v>
      </c>
      <c r="AD221" s="252">
        <v>0.0</v>
      </c>
      <c r="AE221" s="268">
        <v>85.0</v>
      </c>
    </row>
    <row r="222" ht="15.75" customHeight="1">
      <c r="A222" s="96" t="s">
        <v>459</v>
      </c>
      <c r="B222" s="253">
        <v>218.0</v>
      </c>
      <c r="C222" s="254" t="s">
        <v>397</v>
      </c>
      <c r="D222" s="253">
        <v>2444.0</v>
      </c>
      <c r="E222" s="255">
        <v>0.0</v>
      </c>
      <c r="F222" s="256">
        <f t="shared" si="1"/>
        <v>0</v>
      </c>
      <c r="G222" s="257">
        <v>0.0</v>
      </c>
      <c r="H222" s="258">
        <f t="shared" si="3"/>
        <v>0</v>
      </c>
      <c r="I222" s="257">
        <v>3.0</v>
      </c>
      <c r="J222" s="258">
        <f t="shared" si="4"/>
        <v>0.001227495908</v>
      </c>
      <c r="K222" s="257">
        <v>0.0</v>
      </c>
      <c r="L222" s="258">
        <f t="shared" si="5"/>
        <v>0</v>
      </c>
      <c r="M222" s="257">
        <v>302.0</v>
      </c>
      <c r="N222" s="258"/>
      <c r="O222" s="257">
        <v>0.0</v>
      </c>
      <c r="P222" s="259">
        <f t="shared" si="6"/>
        <v>0</v>
      </c>
      <c r="Q222" s="257">
        <v>0.0</v>
      </c>
      <c r="R222" s="260">
        <v>0.0</v>
      </c>
      <c r="S222" s="261">
        <v>0.0</v>
      </c>
      <c r="T222" s="261">
        <v>0.0</v>
      </c>
      <c r="U222" s="261">
        <v>0.0</v>
      </c>
      <c r="V222" s="261">
        <v>0.0</v>
      </c>
      <c r="W222" s="261">
        <v>0.0</v>
      </c>
      <c r="X222" s="261">
        <v>0.0</v>
      </c>
      <c r="Y222" s="261">
        <v>0.0</v>
      </c>
      <c r="Z222" s="261">
        <v>0.0</v>
      </c>
      <c r="AA222" s="262">
        <f t="shared" si="2"/>
        <v>0</v>
      </c>
      <c r="AB222" s="263">
        <v>0.0</v>
      </c>
      <c r="AC222" s="263">
        <v>50.0</v>
      </c>
      <c r="AD222" s="264">
        <v>0.0</v>
      </c>
      <c r="AE222" s="265">
        <v>0.0</v>
      </c>
    </row>
    <row r="223" ht="15.75" customHeight="1">
      <c r="A223" s="96" t="s">
        <v>459</v>
      </c>
      <c r="B223" s="266">
        <v>219.0</v>
      </c>
      <c r="C223" s="267" t="s">
        <v>398</v>
      </c>
      <c r="D223" s="266">
        <v>7500.0</v>
      </c>
      <c r="E223" s="255">
        <v>1684.0</v>
      </c>
      <c r="F223" s="256">
        <f t="shared" si="1"/>
        <v>0.2245333333</v>
      </c>
      <c r="G223" s="189">
        <v>31.0</v>
      </c>
      <c r="H223" s="244">
        <f t="shared" si="3"/>
        <v>0.004133333333</v>
      </c>
      <c r="I223" s="189">
        <v>9.0</v>
      </c>
      <c r="J223" s="244">
        <f t="shared" si="4"/>
        <v>0.0012</v>
      </c>
      <c r="K223" s="189">
        <v>4.0</v>
      </c>
      <c r="L223" s="244">
        <f t="shared" si="5"/>
        <v>0.0005333333333</v>
      </c>
      <c r="M223" s="189">
        <v>6773.0</v>
      </c>
      <c r="N223" s="244"/>
      <c r="O223" s="189">
        <v>146.0</v>
      </c>
      <c r="P223" s="247">
        <f t="shared" si="6"/>
        <v>0.01946666667</v>
      </c>
      <c r="Q223" s="189">
        <v>1.0</v>
      </c>
      <c r="R223" s="248">
        <v>3.0</v>
      </c>
      <c r="S223" s="249">
        <v>5.0</v>
      </c>
      <c r="T223" s="249">
        <v>2.0</v>
      </c>
      <c r="U223" s="249">
        <v>4.0</v>
      </c>
      <c r="V223" s="249">
        <v>2.0</v>
      </c>
      <c r="W223" s="249">
        <v>4.0</v>
      </c>
      <c r="X223" s="249">
        <v>2.0</v>
      </c>
      <c r="Y223" s="249">
        <v>0.0</v>
      </c>
      <c r="Z223" s="249">
        <v>1.0</v>
      </c>
      <c r="AA223" s="250">
        <f t="shared" si="2"/>
        <v>22</v>
      </c>
      <c r="AB223" s="251">
        <v>16.0</v>
      </c>
      <c r="AC223" s="251">
        <v>11.0</v>
      </c>
      <c r="AD223" s="252">
        <v>2.0</v>
      </c>
      <c r="AE223" s="268">
        <v>-116.0</v>
      </c>
    </row>
    <row r="224" ht="15.75" customHeight="1">
      <c r="A224" s="96" t="s">
        <v>9</v>
      </c>
      <c r="B224" s="253">
        <v>220.0</v>
      </c>
      <c r="C224" s="254" t="s">
        <v>399</v>
      </c>
      <c r="D224" s="253">
        <v>37488.0</v>
      </c>
      <c r="E224" s="255">
        <v>10303.0</v>
      </c>
      <c r="F224" s="256">
        <f t="shared" si="1"/>
        <v>0.2748346137</v>
      </c>
      <c r="G224" s="257">
        <v>197.0</v>
      </c>
      <c r="H224" s="258">
        <f t="shared" si="3"/>
        <v>0.005255014938</v>
      </c>
      <c r="I224" s="257">
        <v>67.0</v>
      </c>
      <c r="J224" s="258">
        <f t="shared" si="4"/>
        <v>0.001787238583</v>
      </c>
      <c r="K224" s="257">
        <v>12.0</v>
      </c>
      <c r="L224" s="258">
        <f t="shared" si="5"/>
        <v>0.0003201024328</v>
      </c>
      <c r="M224" s="257">
        <v>38780.0</v>
      </c>
      <c r="N224" s="258"/>
      <c r="O224" s="257">
        <v>1090.0</v>
      </c>
      <c r="P224" s="259">
        <f t="shared" si="6"/>
        <v>0.02907597098</v>
      </c>
      <c r="Q224" s="257">
        <v>0.0</v>
      </c>
      <c r="R224" s="260">
        <v>14.0</v>
      </c>
      <c r="S224" s="261">
        <v>21.0</v>
      </c>
      <c r="T224" s="261">
        <v>16.0</v>
      </c>
      <c r="U224" s="261">
        <v>37.0</v>
      </c>
      <c r="V224" s="261">
        <v>21.0</v>
      </c>
      <c r="W224" s="261">
        <v>29.0</v>
      </c>
      <c r="X224" s="261">
        <v>13.0</v>
      </c>
      <c r="Y224" s="261">
        <v>14.0</v>
      </c>
      <c r="Z224" s="261">
        <v>19.0</v>
      </c>
      <c r="AA224" s="262">
        <f t="shared" si="2"/>
        <v>151</v>
      </c>
      <c r="AB224" s="263">
        <v>99.0</v>
      </c>
      <c r="AC224" s="263">
        <v>53.0</v>
      </c>
      <c r="AD224" s="264">
        <v>3.0</v>
      </c>
      <c r="AE224" s="265">
        <v>854.0</v>
      </c>
    </row>
    <row r="225" ht="15.75" customHeight="1">
      <c r="A225" s="96" t="s">
        <v>9</v>
      </c>
      <c r="B225" s="266">
        <v>221.0</v>
      </c>
      <c r="C225" s="267" t="s">
        <v>400</v>
      </c>
      <c r="D225" s="266">
        <v>7354.0</v>
      </c>
      <c r="E225" s="255">
        <v>758.0</v>
      </c>
      <c r="F225" s="256">
        <f t="shared" si="1"/>
        <v>0.1030731575</v>
      </c>
      <c r="G225" s="189">
        <v>73.0</v>
      </c>
      <c r="H225" s="244">
        <f t="shared" si="3"/>
        <v>0.009926570574</v>
      </c>
      <c r="I225" s="189">
        <v>30.0</v>
      </c>
      <c r="J225" s="244">
        <f t="shared" si="4"/>
        <v>0.004079412565</v>
      </c>
      <c r="K225" s="189">
        <v>4.0</v>
      </c>
      <c r="L225" s="244">
        <f t="shared" si="5"/>
        <v>0.0005439216753</v>
      </c>
      <c r="M225" s="189">
        <v>9768.0</v>
      </c>
      <c r="N225" s="244"/>
      <c r="O225" s="189">
        <v>388.0</v>
      </c>
      <c r="P225" s="247">
        <f t="shared" si="6"/>
        <v>0.0527604025</v>
      </c>
      <c r="Q225" s="189">
        <v>0.0</v>
      </c>
      <c r="R225" s="248">
        <v>3.0</v>
      </c>
      <c r="S225" s="249">
        <v>5.0</v>
      </c>
      <c r="T225" s="249">
        <v>10.0</v>
      </c>
      <c r="U225" s="249">
        <v>13.0</v>
      </c>
      <c r="V225" s="249">
        <v>5.0</v>
      </c>
      <c r="W225" s="249">
        <v>15.0</v>
      </c>
      <c r="X225" s="249">
        <v>2.0</v>
      </c>
      <c r="Y225" s="249">
        <v>11.0</v>
      </c>
      <c r="Z225" s="249">
        <v>4.0</v>
      </c>
      <c r="AA225" s="250">
        <f t="shared" si="2"/>
        <v>53</v>
      </c>
      <c r="AB225" s="251">
        <v>65.0</v>
      </c>
      <c r="AC225" s="251">
        <v>0.0</v>
      </c>
      <c r="AD225" s="252">
        <v>-1.0</v>
      </c>
      <c r="AE225" s="268">
        <v>178.0</v>
      </c>
    </row>
    <row r="226" ht="15.75" customHeight="1">
      <c r="A226" s="96" t="s">
        <v>9</v>
      </c>
      <c r="B226" s="253">
        <v>222.0</v>
      </c>
      <c r="C226" s="254" t="s">
        <v>401</v>
      </c>
      <c r="D226" s="253">
        <v>57679.0</v>
      </c>
      <c r="E226" s="255">
        <v>13785.0</v>
      </c>
      <c r="F226" s="256">
        <f t="shared" si="1"/>
        <v>0.2389951282</v>
      </c>
      <c r="G226" s="257">
        <v>460.0</v>
      </c>
      <c r="H226" s="258">
        <f t="shared" si="3"/>
        <v>0.00797517294</v>
      </c>
      <c r="I226" s="257">
        <v>242.0</v>
      </c>
      <c r="J226" s="258">
        <f t="shared" si="4"/>
        <v>0.00419563446</v>
      </c>
      <c r="K226" s="257">
        <v>29.0</v>
      </c>
      <c r="L226" s="258">
        <f t="shared" si="5"/>
        <v>0.0005027826419</v>
      </c>
      <c r="M226" s="257">
        <v>66441.0</v>
      </c>
      <c r="N226" s="258"/>
      <c r="O226" s="257">
        <v>2632.0</v>
      </c>
      <c r="P226" s="259">
        <f t="shared" si="6"/>
        <v>0.04563185908</v>
      </c>
      <c r="Q226" s="257">
        <v>2.0</v>
      </c>
      <c r="R226" s="260">
        <v>47.0</v>
      </c>
      <c r="S226" s="261">
        <v>30.0</v>
      </c>
      <c r="T226" s="261">
        <v>27.0</v>
      </c>
      <c r="U226" s="261">
        <v>69.0</v>
      </c>
      <c r="V226" s="261">
        <v>51.0</v>
      </c>
      <c r="W226" s="261">
        <v>43.0</v>
      </c>
      <c r="X226" s="261">
        <v>33.0</v>
      </c>
      <c r="Y226" s="261">
        <v>40.0</v>
      </c>
      <c r="Z226" s="261">
        <v>32.0</v>
      </c>
      <c r="AA226" s="262">
        <f t="shared" si="2"/>
        <v>300</v>
      </c>
      <c r="AB226" s="263">
        <v>307.0</v>
      </c>
      <c r="AC226" s="263">
        <v>0.0</v>
      </c>
      <c r="AD226" s="264">
        <v>34.0</v>
      </c>
      <c r="AE226" s="286">
        <v>1352.0</v>
      </c>
    </row>
    <row r="227" ht="15.75" customHeight="1">
      <c r="A227" s="96" t="s">
        <v>9</v>
      </c>
      <c r="B227" s="266">
        <v>223.0</v>
      </c>
      <c r="C227" s="267" t="s">
        <v>402</v>
      </c>
      <c r="D227" s="266">
        <v>39355.0</v>
      </c>
      <c r="E227" s="255">
        <v>11812.0</v>
      </c>
      <c r="F227" s="256">
        <f t="shared" si="1"/>
        <v>0.3001397535</v>
      </c>
      <c r="G227" s="189">
        <v>198.0</v>
      </c>
      <c r="H227" s="244">
        <f t="shared" si="3"/>
        <v>0.005031126922</v>
      </c>
      <c r="I227" s="189">
        <v>161.0</v>
      </c>
      <c r="J227" s="244">
        <f t="shared" si="4"/>
        <v>0.00409096684</v>
      </c>
      <c r="K227" s="189">
        <v>10.0</v>
      </c>
      <c r="L227" s="244">
        <f t="shared" si="5"/>
        <v>0.0002540973193</v>
      </c>
      <c r="M227" s="189">
        <v>44754.0</v>
      </c>
      <c r="N227" s="244"/>
      <c r="O227" s="189">
        <v>1518.0</v>
      </c>
      <c r="P227" s="247">
        <f t="shared" si="6"/>
        <v>0.03857197307</v>
      </c>
      <c r="Q227" s="189">
        <v>1.0</v>
      </c>
      <c r="R227" s="248">
        <v>17.0</v>
      </c>
      <c r="S227" s="249">
        <v>8.0</v>
      </c>
      <c r="T227" s="249">
        <v>12.0</v>
      </c>
      <c r="U227" s="249">
        <v>17.0</v>
      </c>
      <c r="V227" s="249">
        <v>23.0</v>
      </c>
      <c r="W227" s="249">
        <v>24.0</v>
      </c>
      <c r="X227" s="249">
        <v>22.0</v>
      </c>
      <c r="Y227" s="249">
        <v>10.0</v>
      </c>
      <c r="Z227" s="249">
        <v>15.0</v>
      </c>
      <c r="AA227" s="250">
        <f t="shared" si="2"/>
        <v>123</v>
      </c>
      <c r="AB227" s="251">
        <v>130.0</v>
      </c>
      <c r="AC227" s="251">
        <v>12.0</v>
      </c>
      <c r="AD227" s="252">
        <v>29.0</v>
      </c>
      <c r="AE227" s="268">
        <v>822.0</v>
      </c>
    </row>
    <row r="228" ht="15.75" customHeight="1">
      <c r="A228" s="96" t="s">
        <v>466</v>
      </c>
      <c r="B228" s="253">
        <v>224.0</v>
      </c>
      <c r="C228" s="254" t="s">
        <v>94</v>
      </c>
      <c r="D228" s="253">
        <v>57490.0</v>
      </c>
      <c r="E228" s="255">
        <v>8411.0</v>
      </c>
      <c r="F228" s="256">
        <f t="shared" si="1"/>
        <v>0.146303705</v>
      </c>
      <c r="G228" s="257">
        <v>638.0</v>
      </c>
      <c r="H228" s="258">
        <f t="shared" si="3"/>
        <v>0.01109758219</v>
      </c>
      <c r="I228" s="257">
        <v>241.0</v>
      </c>
      <c r="J228" s="258">
        <f t="shared" si="4"/>
        <v>0.004192033397</v>
      </c>
      <c r="K228" s="257">
        <v>27.0</v>
      </c>
      <c r="L228" s="258">
        <f t="shared" si="5"/>
        <v>0.0004696468951</v>
      </c>
      <c r="M228" s="257">
        <v>61998.0</v>
      </c>
      <c r="N228" s="258"/>
      <c r="O228" s="257">
        <v>3923.0</v>
      </c>
      <c r="P228" s="259">
        <f t="shared" si="6"/>
        <v>0.06823795443</v>
      </c>
      <c r="Q228" s="257">
        <v>2.0</v>
      </c>
      <c r="R228" s="260">
        <v>49.0</v>
      </c>
      <c r="S228" s="261">
        <v>32.0</v>
      </c>
      <c r="T228" s="261">
        <v>69.0</v>
      </c>
      <c r="U228" s="261">
        <v>42.0</v>
      </c>
      <c r="V228" s="261">
        <v>119.0</v>
      </c>
      <c r="W228" s="261">
        <v>103.0</v>
      </c>
      <c r="X228" s="261">
        <v>90.0</v>
      </c>
      <c r="Y228" s="261">
        <v>75.0</v>
      </c>
      <c r="Z228" s="261">
        <v>45.0</v>
      </c>
      <c r="AA228" s="262">
        <f t="shared" si="2"/>
        <v>504</v>
      </c>
      <c r="AB228" s="263">
        <v>371.0</v>
      </c>
      <c r="AC228" s="263">
        <v>81.0</v>
      </c>
      <c r="AD228" s="264">
        <v>31.0</v>
      </c>
      <c r="AE228" s="265">
        <v>200.0</v>
      </c>
    </row>
    <row r="229" ht="15.75" customHeight="1">
      <c r="A229" s="96" t="s">
        <v>9</v>
      </c>
      <c r="B229" s="266">
        <v>225.0</v>
      </c>
      <c r="C229" s="267" t="s">
        <v>403</v>
      </c>
      <c r="D229" s="266">
        <v>15887.0</v>
      </c>
      <c r="E229" s="255">
        <v>5662.0</v>
      </c>
      <c r="F229" s="256">
        <f t="shared" si="1"/>
        <v>0.3563920186</v>
      </c>
      <c r="G229" s="189">
        <v>77.0</v>
      </c>
      <c r="H229" s="244">
        <f t="shared" si="3"/>
        <v>0.004846730031</v>
      </c>
      <c r="I229" s="189">
        <v>35.0</v>
      </c>
      <c r="J229" s="244">
        <f t="shared" si="4"/>
        <v>0.002203059105</v>
      </c>
      <c r="K229" s="189">
        <v>4.0</v>
      </c>
      <c r="L229" s="244">
        <f t="shared" si="5"/>
        <v>0.0002517781834</v>
      </c>
      <c r="M229" s="189">
        <v>19049.0</v>
      </c>
      <c r="N229" s="244"/>
      <c r="O229" s="189">
        <v>414.0</v>
      </c>
      <c r="P229" s="247">
        <f t="shared" si="6"/>
        <v>0.02605904198</v>
      </c>
      <c r="Q229" s="189">
        <v>0.0</v>
      </c>
      <c r="R229" s="248">
        <v>4.0</v>
      </c>
      <c r="S229" s="249">
        <v>5.0</v>
      </c>
      <c r="T229" s="249">
        <v>0.0</v>
      </c>
      <c r="U229" s="249">
        <v>10.0</v>
      </c>
      <c r="V229" s="249">
        <v>6.0</v>
      </c>
      <c r="W229" s="249">
        <v>7.0</v>
      </c>
      <c r="X229" s="249">
        <v>22.0</v>
      </c>
      <c r="Y229" s="249">
        <v>3.0</v>
      </c>
      <c r="Z229" s="249">
        <v>4.0</v>
      </c>
      <c r="AA229" s="250">
        <f t="shared" si="2"/>
        <v>54</v>
      </c>
      <c r="AB229" s="251">
        <v>39.0</v>
      </c>
      <c r="AC229" s="251">
        <v>64.0</v>
      </c>
      <c r="AD229" s="252">
        <v>0.0</v>
      </c>
      <c r="AE229" s="268">
        <v>369.0</v>
      </c>
    </row>
    <row r="230" ht="15.75" customHeight="1">
      <c r="A230" s="96" t="s">
        <v>9</v>
      </c>
      <c r="B230" s="253">
        <v>226.0</v>
      </c>
      <c r="C230" s="254" t="s">
        <v>404</v>
      </c>
      <c r="D230" s="253">
        <v>39287.0</v>
      </c>
      <c r="E230" s="255">
        <v>10309.0</v>
      </c>
      <c r="F230" s="256">
        <f t="shared" si="1"/>
        <v>0.2624023214</v>
      </c>
      <c r="G230" s="257">
        <v>242.0</v>
      </c>
      <c r="H230" s="258">
        <f t="shared" si="3"/>
        <v>0.006159798407</v>
      </c>
      <c r="I230" s="257">
        <v>137.0</v>
      </c>
      <c r="J230" s="258">
        <f t="shared" si="4"/>
        <v>0.003487158602</v>
      </c>
      <c r="K230" s="257">
        <v>29.0</v>
      </c>
      <c r="L230" s="258">
        <f t="shared" si="5"/>
        <v>0.0007381576603</v>
      </c>
      <c r="M230" s="257">
        <v>43691.0</v>
      </c>
      <c r="N230" s="258"/>
      <c r="O230" s="257">
        <v>1493.0</v>
      </c>
      <c r="P230" s="259">
        <f t="shared" si="6"/>
        <v>0.03800239265</v>
      </c>
      <c r="Q230" s="257">
        <v>4.0</v>
      </c>
      <c r="R230" s="260">
        <v>18.0</v>
      </c>
      <c r="S230" s="261">
        <v>8.0</v>
      </c>
      <c r="T230" s="261">
        <v>13.0</v>
      </c>
      <c r="U230" s="261">
        <v>30.0</v>
      </c>
      <c r="V230" s="261">
        <v>39.0</v>
      </c>
      <c r="W230" s="261">
        <v>34.0</v>
      </c>
      <c r="X230" s="261">
        <v>33.0</v>
      </c>
      <c r="Y230" s="261">
        <v>22.0</v>
      </c>
      <c r="Z230" s="261">
        <v>30.0</v>
      </c>
      <c r="AA230" s="262">
        <f t="shared" si="2"/>
        <v>175</v>
      </c>
      <c r="AB230" s="263">
        <v>136.0</v>
      </c>
      <c r="AC230" s="263">
        <v>268.0</v>
      </c>
      <c r="AD230" s="264">
        <v>31.0</v>
      </c>
      <c r="AE230" s="265">
        <v>878.0</v>
      </c>
    </row>
    <row r="231" ht="15.75" customHeight="1">
      <c r="A231" s="96" t="s">
        <v>467</v>
      </c>
      <c r="B231" s="266">
        <v>227.0</v>
      </c>
      <c r="C231" s="267" t="s">
        <v>57</v>
      </c>
      <c r="D231" s="266">
        <v>6269.0</v>
      </c>
      <c r="E231" s="255">
        <v>524.0</v>
      </c>
      <c r="F231" s="256">
        <f t="shared" si="1"/>
        <v>0.08358589887</v>
      </c>
      <c r="G231" s="189">
        <v>244.0</v>
      </c>
      <c r="H231" s="244">
        <f t="shared" si="3"/>
        <v>0.0389216781</v>
      </c>
      <c r="I231" s="189">
        <v>11.0</v>
      </c>
      <c r="J231" s="244">
        <f t="shared" si="4"/>
        <v>0.001754665816</v>
      </c>
      <c r="K231" s="189">
        <v>0.0</v>
      </c>
      <c r="L231" s="244">
        <f t="shared" si="5"/>
        <v>0</v>
      </c>
      <c r="M231" s="189">
        <v>13515.0</v>
      </c>
      <c r="N231" s="244"/>
      <c r="O231" s="189">
        <v>989.0</v>
      </c>
      <c r="P231" s="247">
        <f t="shared" si="6"/>
        <v>0.1577604084</v>
      </c>
      <c r="Q231" s="189">
        <v>0.0</v>
      </c>
      <c r="R231" s="248">
        <v>39.0</v>
      </c>
      <c r="S231" s="249">
        <v>8.0</v>
      </c>
      <c r="T231" s="249">
        <v>28.0</v>
      </c>
      <c r="U231" s="249">
        <v>32.0</v>
      </c>
      <c r="V231" s="249">
        <v>15.0</v>
      </c>
      <c r="W231" s="249">
        <v>52.0</v>
      </c>
      <c r="X231" s="249">
        <v>35.0</v>
      </c>
      <c r="Y231" s="249">
        <v>24.0</v>
      </c>
      <c r="Z231" s="249">
        <v>11.0</v>
      </c>
      <c r="AA231" s="250">
        <f t="shared" si="2"/>
        <v>209</v>
      </c>
      <c r="AB231" s="251">
        <v>132.0</v>
      </c>
      <c r="AC231" s="251">
        <v>146.0</v>
      </c>
      <c r="AD231" s="252">
        <v>1.0</v>
      </c>
      <c r="AE231" s="268">
        <v>68.0</v>
      </c>
    </row>
    <row r="232" ht="15.75" customHeight="1">
      <c r="A232" s="96" t="s">
        <v>9</v>
      </c>
      <c r="B232" s="253">
        <v>228.0</v>
      </c>
      <c r="C232" s="254" t="s">
        <v>405</v>
      </c>
      <c r="D232" s="253">
        <v>43958.0</v>
      </c>
      <c r="E232" s="255">
        <v>13391.0</v>
      </c>
      <c r="F232" s="256">
        <f t="shared" si="1"/>
        <v>0.3046316939</v>
      </c>
      <c r="G232" s="257">
        <v>297.0</v>
      </c>
      <c r="H232" s="258">
        <f t="shared" si="3"/>
        <v>0.006756449338</v>
      </c>
      <c r="I232" s="257">
        <v>124.0</v>
      </c>
      <c r="J232" s="258">
        <f t="shared" si="4"/>
        <v>0.002820874471</v>
      </c>
      <c r="K232" s="257">
        <v>13.0</v>
      </c>
      <c r="L232" s="258">
        <f t="shared" si="5"/>
        <v>0.0002957368397</v>
      </c>
      <c r="M232" s="257">
        <v>51381.0</v>
      </c>
      <c r="N232" s="258"/>
      <c r="O232" s="257">
        <v>1518.0</v>
      </c>
      <c r="P232" s="259">
        <f t="shared" si="6"/>
        <v>0.03453296328</v>
      </c>
      <c r="Q232" s="257">
        <v>0.0</v>
      </c>
      <c r="R232" s="260">
        <v>33.0</v>
      </c>
      <c r="S232" s="261">
        <v>15.0</v>
      </c>
      <c r="T232" s="261">
        <v>18.0</v>
      </c>
      <c r="U232" s="261">
        <v>35.0</v>
      </c>
      <c r="V232" s="261">
        <v>27.0</v>
      </c>
      <c r="W232" s="261">
        <v>34.0</v>
      </c>
      <c r="X232" s="261">
        <v>20.0</v>
      </c>
      <c r="Y232" s="261">
        <v>20.0</v>
      </c>
      <c r="Z232" s="261">
        <v>17.0</v>
      </c>
      <c r="AA232" s="262">
        <f t="shared" si="2"/>
        <v>182</v>
      </c>
      <c r="AB232" s="263">
        <v>229.0</v>
      </c>
      <c r="AC232" s="263">
        <v>313.0</v>
      </c>
      <c r="AD232" s="264">
        <v>15.0</v>
      </c>
      <c r="AE232" s="265">
        <v>986.0</v>
      </c>
    </row>
    <row r="233" ht="15.75" customHeight="1">
      <c r="A233" s="96" t="s">
        <v>466</v>
      </c>
      <c r="B233" s="266">
        <v>229.0</v>
      </c>
      <c r="C233" s="267" t="s">
        <v>96</v>
      </c>
      <c r="D233" s="266">
        <v>24404.0</v>
      </c>
      <c r="E233" s="255">
        <v>2895.0</v>
      </c>
      <c r="F233" s="256">
        <f t="shared" si="1"/>
        <v>0.1186280938</v>
      </c>
      <c r="G233" s="189">
        <v>211.0</v>
      </c>
      <c r="H233" s="244">
        <f t="shared" si="3"/>
        <v>0.008646123586</v>
      </c>
      <c r="I233" s="189">
        <v>119.0</v>
      </c>
      <c r="J233" s="244">
        <f t="shared" si="4"/>
        <v>0.004876249795</v>
      </c>
      <c r="K233" s="189">
        <v>12.0</v>
      </c>
      <c r="L233" s="244">
        <f t="shared" si="5"/>
        <v>0.0004917226684</v>
      </c>
      <c r="M233" s="189">
        <v>24910.0</v>
      </c>
      <c r="N233" s="244"/>
      <c r="O233" s="189">
        <v>2159.0</v>
      </c>
      <c r="P233" s="247">
        <f t="shared" si="6"/>
        <v>0.08846910343</v>
      </c>
      <c r="Q233" s="189">
        <v>0.0</v>
      </c>
      <c r="R233" s="248">
        <v>27.0</v>
      </c>
      <c r="S233" s="249">
        <v>7.0</v>
      </c>
      <c r="T233" s="249">
        <v>16.0</v>
      </c>
      <c r="U233" s="249">
        <v>37.0</v>
      </c>
      <c r="V233" s="249">
        <v>40.0</v>
      </c>
      <c r="W233" s="249">
        <v>43.0</v>
      </c>
      <c r="X233" s="249">
        <v>54.0</v>
      </c>
      <c r="Y233" s="249">
        <v>28.0</v>
      </c>
      <c r="Z233" s="249">
        <v>22.0</v>
      </c>
      <c r="AA233" s="250">
        <f t="shared" si="2"/>
        <v>224</v>
      </c>
      <c r="AB233" s="251">
        <v>138.0</v>
      </c>
      <c r="AC233" s="251">
        <v>46.0</v>
      </c>
      <c r="AD233" s="252">
        <v>7.0</v>
      </c>
      <c r="AE233" s="268">
        <v>469.0</v>
      </c>
    </row>
    <row r="234" ht="15.75" customHeight="1">
      <c r="A234" s="96" t="s">
        <v>9</v>
      </c>
      <c r="B234" s="253">
        <v>230.0</v>
      </c>
      <c r="C234" s="254" t="s">
        <v>406</v>
      </c>
      <c r="D234" s="253">
        <v>10630.0</v>
      </c>
      <c r="E234" s="255">
        <v>2130.0</v>
      </c>
      <c r="F234" s="256">
        <f t="shared" si="1"/>
        <v>0.2003762935</v>
      </c>
      <c r="G234" s="257">
        <v>73.0</v>
      </c>
      <c r="H234" s="258">
        <f t="shared" si="3"/>
        <v>0.006867356538</v>
      </c>
      <c r="I234" s="257">
        <v>24.0</v>
      </c>
      <c r="J234" s="258">
        <f t="shared" si="4"/>
        <v>0.002257761054</v>
      </c>
      <c r="K234" s="257">
        <v>6.0</v>
      </c>
      <c r="L234" s="258">
        <f t="shared" si="5"/>
        <v>0.0005644402634</v>
      </c>
      <c r="M234" s="257">
        <v>10999.0</v>
      </c>
      <c r="N234" s="258"/>
      <c r="O234" s="257">
        <v>426.0</v>
      </c>
      <c r="P234" s="259">
        <f t="shared" si="6"/>
        <v>0.0400752587</v>
      </c>
      <c r="Q234" s="257">
        <v>0.0</v>
      </c>
      <c r="R234" s="260">
        <v>5.0</v>
      </c>
      <c r="S234" s="261">
        <v>3.0</v>
      </c>
      <c r="T234" s="261">
        <v>3.0</v>
      </c>
      <c r="U234" s="261">
        <v>14.0</v>
      </c>
      <c r="V234" s="261">
        <v>6.0</v>
      </c>
      <c r="W234" s="261">
        <v>12.0</v>
      </c>
      <c r="X234" s="261">
        <v>9.0</v>
      </c>
      <c r="Y234" s="261">
        <v>11.0</v>
      </c>
      <c r="Z234" s="261">
        <v>1.0</v>
      </c>
      <c r="AA234" s="262">
        <f t="shared" si="2"/>
        <v>52</v>
      </c>
      <c r="AB234" s="263">
        <v>40.0</v>
      </c>
      <c r="AC234" s="263">
        <v>170.0</v>
      </c>
      <c r="AD234" s="264">
        <v>0.0</v>
      </c>
      <c r="AE234" s="265">
        <v>452.0</v>
      </c>
    </row>
    <row r="235" ht="15.75" customHeight="1">
      <c r="A235" s="96" t="s">
        <v>9</v>
      </c>
      <c r="B235" s="266">
        <v>231.0</v>
      </c>
      <c r="C235" s="267" t="s">
        <v>407</v>
      </c>
      <c r="D235" s="266">
        <v>22089.0</v>
      </c>
      <c r="E235" s="255">
        <v>6312.0</v>
      </c>
      <c r="F235" s="256">
        <f t="shared" si="1"/>
        <v>0.2857530898</v>
      </c>
      <c r="G235" s="189">
        <v>98.0</v>
      </c>
      <c r="H235" s="244">
        <f t="shared" si="3"/>
        <v>0.004436597401</v>
      </c>
      <c r="I235" s="189">
        <v>43.0</v>
      </c>
      <c r="J235" s="244">
        <f t="shared" si="4"/>
        <v>0.001946670288</v>
      </c>
      <c r="K235" s="189">
        <v>7.0</v>
      </c>
      <c r="L235" s="244">
        <f t="shared" si="5"/>
        <v>0.0003168998144</v>
      </c>
      <c r="M235" s="189">
        <v>19833.0</v>
      </c>
      <c r="N235" s="244"/>
      <c r="O235" s="189">
        <v>992.0</v>
      </c>
      <c r="P235" s="247">
        <f t="shared" si="6"/>
        <v>0.04490923084</v>
      </c>
      <c r="Q235" s="189">
        <v>0.0</v>
      </c>
      <c r="R235" s="248">
        <v>11.0</v>
      </c>
      <c r="S235" s="249">
        <v>10.0</v>
      </c>
      <c r="T235" s="249">
        <v>6.0</v>
      </c>
      <c r="U235" s="249">
        <v>13.0</v>
      </c>
      <c r="V235" s="249">
        <v>17.0</v>
      </c>
      <c r="W235" s="249">
        <v>11.0</v>
      </c>
      <c r="X235" s="249">
        <v>12.0</v>
      </c>
      <c r="Y235" s="249">
        <v>16.0</v>
      </c>
      <c r="Z235" s="249">
        <v>4.0</v>
      </c>
      <c r="AA235" s="250">
        <f t="shared" si="2"/>
        <v>80</v>
      </c>
      <c r="AB235" s="251">
        <v>84.0</v>
      </c>
      <c r="AC235" s="251">
        <v>133.0</v>
      </c>
      <c r="AD235" s="252">
        <v>3.0</v>
      </c>
      <c r="AE235" s="268">
        <v>4.0</v>
      </c>
    </row>
    <row r="236" ht="15.75" customHeight="1">
      <c r="A236" s="96" t="s">
        <v>9</v>
      </c>
      <c r="B236" s="253">
        <v>232.0</v>
      </c>
      <c r="C236" s="254" t="s">
        <v>408</v>
      </c>
      <c r="D236" s="253">
        <v>8364.0</v>
      </c>
      <c r="E236" s="255">
        <v>1326.0</v>
      </c>
      <c r="F236" s="256">
        <f t="shared" si="1"/>
        <v>0.1585365854</v>
      </c>
      <c r="G236" s="257">
        <v>43.0</v>
      </c>
      <c r="H236" s="258">
        <f t="shared" si="3"/>
        <v>0.005141080823</v>
      </c>
      <c r="I236" s="257">
        <v>9.0</v>
      </c>
      <c r="J236" s="258">
        <f t="shared" si="4"/>
        <v>0.001076040172</v>
      </c>
      <c r="K236" s="257">
        <v>0.0</v>
      </c>
      <c r="L236" s="258">
        <f t="shared" si="5"/>
        <v>0</v>
      </c>
      <c r="M236" s="257">
        <v>9995.0</v>
      </c>
      <c r="N236" s="258"/>
      <c r="O236" s="257">
        <v>339.0</v>
      </c>
      <c r="P236" s="259">
        <f t="shared" si="6"/>
        <v>0.04053084648</v>
      </c>
      <c r="Q236" s="257">
        <v>0.0</v>
      </c>
      <c r="R236" s="260">
        <v>4.0</v>
      </c>
      <c r="S236" s="261">
        <v>6.0</v>
      </c>
      <c r="T236" s="261">
        <v>1.0</v>
      </c>
      <c r="U236" s="261">
        <v>9.0</v>
      </c>
      <c r="V236" s="261">
        <v>4.0</v>
      </c>
      <c r="W236" s="261">
        <v>4.0</v>
      </c>
      <c r="X236" s="261">
        <v>4.0</v>
      </c>
      <c r="Y236" s="261">
        <v>4.0</v>
      </c>
      <c r="Z236" s="261">
        <v>3.0</v>
      </c>
      <c r="AA236" s="262">
        <f t="shared" si="2"/>
        <v>32</v>
      </c>
      <c r="AB236" s="263">
        <v>24.0</v>
      </c>
      <c r="AC236" s="263">
        <v>236.0</v>
      </c>
      <c r="AD236" s="264">
        <v>0.0</v>
      </c>
      <c r="AE236" s="265">
        <v>535.0</v>
      </c>
    </row>
    <row r="237" ht="15.75" customHeight="1">
      <c r="A237" s="96" t="s">
        <v>459</v>
      </c>
      <c r="B237" s="266">
        <v>233.0</v>
      </c>
      <c r="C237" s="267" t="s">
        <v>409</v>
      </c>
      <c r="D237" s="266">
        <v>8342.0</v>
      </c>
      <c r="E237" s="255">
        <v>1339.0</v>
      </c>
      <c r="F237" s="256">
        <f t="shared" si="1"/>
        <v>0.1605130664</v>
      </c>
      <c r="G237" s="189">
        <v>128.0</v>
      </c>
      <c r="H237" s="244">
        <f t="shared" si="3"/>
        <v>0.0153440422</v>
      </c>
      <c r="I237" s="189">
        <v>41.0</v>
      </c>
      <c r="J237" s="244">
        <f t="shared" si="4"/>
        <v>0.004914888516</v>
      </c>
      <c r="K237" s="189">
        <v>3.0</v>
      </c>
      <c r="L237" s="244">
        <f t="shared" si="5"/>
        <v>0.000359625989</v>
      </c>
      <c r="M237" s="189">
        <v>8241.0</v>
      </c>
      <c r="N237" s="244"/>
      <c r="O237" s="189">
        <v>621.0</v>
      </c>
      <c r="P237" s="247">
        <f t="shared" si="6"/>
        <v>0.07444257972</v>
      </c>
      <c r="Q237" s="189">
        <v>0.0</v>
      </c>
      <c r="R237" s="248">
        <v>10.0</v>
      </c>
      <c r="S237" s="249">
        <v>19.0</v>
      </c>
      <c r="T237" s="249">
        <v>16.0</v>
      </c>
      <c r="U237" s="249">
        <v>18.0</v>
      </c>
      <c r="V237" s="249">
        <v>14.0</v>
      </c>
      <c r="W237" s="249">
        <v>7.0</v>
      </c>
      <c r="X237" s="249">
        <v>15.0</v>
      </c>
      <c r="Y237" s="249">
        <v>11.0</v>
      </c>
      <c r="Z237" s="249">
        <v>11.0</v>
      </c>
      <c r="AA237" s="250">
        <f t="shared" si="2"/>
        <v>99</v>
      </c>
      <c r="AB237" s="251">
        <v>96.0</v>
      </c>
      <c r="AC237" s="251">
        <v>129.0</v>
      </c>
      <c r="AD237" s="252">
        <v>4.0</v>
      </c>
      <c r="AE237" s="268">
        <v>213.0</v>
      </c>
    </row>
    <row r="238" ht="15.75" customHeight="1">
      <c r="A238" s="96" t="s">
        <v>9</v>
      </c>
      <c r="B238" s="253">
        <v>234.0</v>
      </c>
      <c r="C238" s="254" t="s">
        <v>410</v>
      </c>
      <c r="D238" s="253">
        <v>59420.0</v>
      </c>
      <c r="E238" s="255">
        <v>11429.0</v>
      </c>
      <c r="F238" s="256">
        <f t="shared" si="1"/>
        <v>0.1923426456</v>
      </c>
      <c r="G238" s="257">
        <v>479.0</v>
      </c>
      <c r="H238" s="258">
        <f t="shared" si="3"/>
        <v>0.008061258835</v>
      </c>
      <c r="I238" s="257">
        <v>128.0</v>
      </c>
      <c r="J238" s="258">
        <f t="shared" si="4"/>
        <v>0.00215415685</v>
      </c>
      <c r="K238" s="257">
        <v>15.0</v>
      </c>
      <c r="L238" s="258">
        <f t="shared" si="5"/>
        <v>0.0002524402558</v>
      </c>
      <c r="M238" s="257">
        <v>73687.0</v>
      </c>
      <c r="N238" s="258"/>
      <c r="O238" s="257">
        <v>3287.0</v>
      </c>
      <c r="P238" s="259">
        <f t="shared" si="6"/>
        <v>0.05531807472</v>
      </c>
      <c r="Q238" s="257">
        <v>2.0</v>
      </c>
      <c r="R238" s="260">
        <v>42.0</v>
      </c>
      <c r="S238" s="261">
        <v>43.0</v>
      </c>
      <c r="T238" s="261">
        <v>59.0</v>
      </c>
      <c r="U238" s="261">
        <v>48.0</v>
      </c>
      <c r="V238" s="261">
        <v>67.0</v>
      </c>
      <c r="W238" s="261">
        <v>61.0</v>
      </c>
      <c r="X238" s="261">
        <v>61.0</v>
      </c>
      <c r="Y238" s="261">
        <v>58.0</v>
      </c>
      <c r="Z238" s="261">
        <v>35.0</v>
      </c>
      <c r="AA238" s="262">
        <f t="shared" si="2"/>
        <v>381</v>
      </c>
      <c r="AB238" s="263">
        <v>312.0</v>
      </c>
      <c r="AC238" s="263">
        <v>47.0</v>
      </c>
      <c r="AD238" s="264">
        <v>7.0</v>
      </c>
      <c r="AE238" s="286">
        <v>1557.0</v>
      </c>
    </row>
    <row r="239" ht="15.75" customHeight="1">
      <c r="A239" s="96" t="s">
        <v>9</v>
      </c>
      <c r="B239" s="266">
        <v>235.0</v>
      </c>
      <c r="C239" s="267" t="s">
        <v>411</v>
      </c>
      <c r="D239" s="266">
        <v>3067.0</v>
      </c>
      <c r="E239" s="255">
        <v>939.0</v>
      </c>
      <c r="F239" s="256">
        <f t="shared" si="1"/>
        <v>0.3061623737</v>
      </c>
      <c r="G239" s="189">
        <v>15.0</v>
      </c>
      <c r="H239" s="244">
        <f t="shared" si="3"/>
        <v>0.004890772742</v>
      </c>
      <c r="I239" s="189">
        <v>3.0</v>
      </c>
      <c r="J239" s="244">
        <f t="shared" si="4"/>
        <v>0.0009781545484</v>
      </c>
      <c r="K239" s="189">
        <v>0.0</v>
      </c>
      <c r="L239" s="244">
        <f t="shared" si="5"/>
        <v>0</v>
      </c>
      <c r="M239" s="189">
        <v>3050.0</v>
      </c>
      <c r="N239" s="244"/>
      <c r="O239" s="189">
        <v>74.0</v>
      </c>
      <c r="P239" s="247">
        <f t="shared" si="6"/>
        <v>0.02412781219</v>
      </c>
      <c r="Q239" s="189">
        <v>0.0</v>
      </c>
      <c r="R239" s="248">
        <v>0.0</v>
      </c>
      <c r="S239" s="249">
        <v>4.0</v>
      </c>
      <c r="T239" s="249">
        <v>0.0</v>
      </c>
      <c r="U239" s="249">
        <v>2.0</v>
      </c>
      <c r="V239" s="249">
        <v>1.0</v>
      </c>
      <c r="W239" s="249">
        <v>3.0</v>
      </c>
      <c r="X239" s="249">
        <v>0.0</v>
      </c>
      <c r="Y239" s="249">
        <v>0.0</v>
      </c>
      <c r="Z239" s="249">
        <v>0.0</v>
      </c>
      <c r="AA239" s="250">
        <f t="shared" si="2"/>
        <v>10</v>
      </c>
      <c r="AB239" s="251">
        <v>9.0</v>
      </c>
      <c r="AC239" s="251">
        <v>78.0</v>
      </c>
      <c r="AD239" s="252">
        <v>0.0</v>
      </c>
      <c r="AE239" s="268">
        <v>29.0</v>
      </c>
    </row>
    <row r="240" ht="15.75" customHeight="1">
      <c r="A240" s="96" t="s">
        <v>9</v>
      </c>
      <c r="B240" s="253">
        <v>236.0</v>
      </c>
      <c r="C240" s="254" t="s">
        <v>412</v>
      </c>
      <c r="D240" s="253">
        <v>242800.0</v>
      </c>
      <c r="E240" s="255">
        <v>56093.0</v>
      </c>
      <c r="F240" s="256">
        <f t="shared" si="1"/>
        <v>0.2310255354</v>
      </c>
      <c r="G240" s="257">
        <v>1168.0</v>
      </c>
      <c r="H240" s="258">
        <f t="shared" si="3"/>
        <v>0.004810543657</v>
      </c>
      <c r="I240" s="257">
        <v>539.0</v>
      </c>
      <c r="J240" s="258">
        <f t="shared" si="4"/>
        <v>0.002219934102</v>
      </c>
      <c r="K240" s="257">
        <v>104.0</v>
      </c>
      <c r="L240" s="258">
        <f t="shared" si="5"/>
        <v>0.0004283360791</v>
      </c>
      <c r="M240" s="257">
        <v>236349.0</v>
      </c>
      <c r="N240" s="258"/>
      <c r="O240" s="257">
        <v>8612.0</v>
      </c>
      <c r="P240" s="259">
        <f t="shared" si="6"/>
        <v>0.03546952224</v>
      </c>
      <c r="Q240" s="257">
        <v>5.0</v>
      </c>
      <c r="R240" s="260">
        <v>119.0</v>
      </c>
      <c r="S240" s="261">
        <v>63.0</v>
      </c>
      <c r="T240" s="261">
        <v>74.0</v>
      </c>
      <c r="U240" s="261">
        <v>132.0</v>
      </c>
      <c r="V240" s="261">
        <v>117.0</v>
      </c>
      <c r="W240" s="261">
        <v>148.0</v>
      </c>
      <c r="X240" s="261">
        <v>165.0</v>
      </c>
      <c r="Y240" s="261">
        <v>142.0</v>
      </c>
      <c r="Z240" s="261">
        <v>58.0</v>
      </c>
      <c r="AA240" s="262">
        <f t="shared" si="2"/>
        <v>818</v>
      </c>
      <c r="AB240" s="263">
        <v>616.0</v>
      </c>
      <c r="AC240" s="263">
        <v>24.0</v>
      </c>
      <c r="AD240" s="264">
        <v>43.0</v>
      </c>
      <c r="AE240" s="286">
        <v>7088.0</v>
      </c>
    </row>
    <row r="241" ht="15.75" customHeight="1">
      <c r="A241" s="96" t="s">
        <v>9</v>
      </c>
      <c r="B241" s="266">
        <v>237.0</v>
      </c>
      <c r="C241" s="267" t="s">
        <v>413</v>
      </c>
      <c r="D241" s="266">
        <v>2741.0</v>
      </c>
      <c r="E241" s="255">
        <v>216.0</v>
      </c>
      <c r="F241" s="256">
        <f t="shared" si="1"/>
        <v>0.07880335644</v>
      </c>
      <c r="G241" s="189">
        <v>18.0</v>
      </c>
      <c r="H241" s="244">
        <f t="shared" si="3"/>
        <v>0.00656694637</v>
      </c>
      <c r="I241" s="189">
        <v>3.0</v>
      </c>
      <c r="J241" s="244">
        <f t="shared" si="4"/>
        <v>0.001094491062</v>
      </c>
      <c r="K241" s="189">
        <v>0.0</v>
      </c>
      <c r="L241" s="244">
        <f t="shared" si="5"/>
        <v>0</v>
      </c>
      <c r="M241" s="189">
        <v>4786.0</v>
      </c>
      <c r="N241" s="244"/>
      <c r="O241" s="189">
        <v>234.0</v>
      </c>
      <c r="P241" s="247">
        <f t="shared" si="6"/>
        <v>0.08537030281</v>
      </c>
      <c r="Q241" s="189">
        <v>0.0</v>
      </c>
      <c r="R241" s="248">
        <v>2.0</v>
      </c>
      <c r="S241" s="249">
        <v>1.0</v>
      </c>
      <c r="T241" s="249">
        <v>1.0</v>
      </c>
      <c r="U241" s="249">
        <v>4.0</v>
      </c>
      <c r="V241" s="249">
        <v>4.0</v>
      </c>
      <c r="W241" s="249">
        <v>3.0</v>
      </c>
      <c r="X241" s="249">
        <v>3.0</v>
      </c>
      <c r="Y241" s="249">
        <v>1.0</v>
      </c>
      <c r="Z241" s="249">
        <v>0.0</v>
      </c>
      <c r="AA241" s="250">
        <f t="shared" si="2"/>
        <v>18</v>
      </c>
      <c r="AB241" s="251">
        <v>12.0</v>
      </c>
      <c r="AC241" s="251">
        <v>63.0</v>
      </c>
      <c r="AD241" s="252">
        <v>0.0</v>
      </c>
      <c r="AE241" s="268">
        <v>88.0</v>
      </c>
    </row>
    <row r="242" ht="15.75" customHeight="1">
      <c r="A242" s="96" t="s">
        <v>459</v>
      </c>
      <c r="B242" s="253">
        <v>238.0</v>
      </c>
      <c r="C242" s="254" t="s">
        <v>414</v>
      </c>
      <c r="D242" s="253">
        <v>66917.0</v>
      </c>
      <c r="E242" s="255">
        <v>4472.0</v>
      </c>
      <c r="F242" s="256">
        <f t="shared" si="1"/>
        <v>0.06682905689</v>
      </c>
      <c r="G242" s="257">
        <v>180.0</v>
      </c>
      <c r="H242" s="258">
        <f t="shared" si="3"/>
        <v>0.002689899428</v>
      </c>
      <c r="I242" s="257">
        <v>163.0</v>
      </c>
      <c r="J242" s="258">
        <f t="shared" si="4"/>
        <v>0.002435853371</v>
      </c>
      <c r="K242" s="257">
        <v>32.0</v>
      </c>
      <c r="L242" s="258">
        <f t="shared" si="5"/>
        <v>0.0004782043427</v>
      </c>
      <c r="M242" s="257">
        <v>39234.0</v>
      </c>
      <c r="N242" s="258"/>
      <c r="O242" s="257">
        <v>2672.0</v>
      </c>
      <c r="P242" s="259">
        <f t="shared" si="6"/>
        <v>0.03993006261</v>
      </c>
      <c r="Q242" s="257">
        <v>1.0</v>
      </c>
      <c r="R242" s="260">
        <v>7.0</v>
      </c>
      <c r="S242" s="261">
        <v>13.0</v>
      </c>
      <c r="T242" s="261">
        <v>25.0</v>
      </c>
      <c r="U242" s="261">
        <v>16.0</v>
      </c>
      <c r="V242" s="261">
        <v>24.0</v>
      </c>
      <c r="W242" s="261">
        <v>19.0</v>
      </c>
      <c r="X242" s="261">
        <v>13.0</v>
      </c>
      <c r="Y242" s="261">
        <v>9.0</v>
      </c>
      <c r="Z242" s="261">
        <v>14.0</v>
      </c>
      <c r="AA242" s="262">
        <f t="shared" si="2"/>
        <v>117</v>
      </c>
      <c r="AB242" s="263">
        <v>110.0</v>
      </c>
      <c r="AC242" s="263">
        <v>258.0</v>
      </c>
      <c r="AD242" s="264">
        <v>4.0</v>
      </c>
      <c r="AE242" s="265">
        <v>440.0</v>
      </c>
    </row>
    <row r="243" ht="15.75" customHeight="1">
      <c r="A243" s="96" t="s">
        <v>9</v>
      </c>
      <c r="B243" s="266">
        <v>239.0</v>
      </c>
      <c r="C243" s="267" t="s">
        <v>98</v>
      </c>
      <c r="D243" s="266">
        <v>139246.0</v>
      </c>
      <c r="E243" s="255">
        <v>29220.0</v>
      </c>
      <c r="F243" s="256">
        <f t="shared" si="1"/>
        <v>0.209844448</v>
      </c>
      <c r="G243" s="189">
        <v>903.0</v>
      </c>
      <c r="H243" s="244">
        <f t="shared" si="3"/>
        <v>0.006484925958</v>
      </c>
      <c r="I243" s="189">
        <v>452.0</v>
      </c>
      <c r="J243" s="244">
        <f t="shared" si="4"/>
        <v>0.003246053747</v>
      </c>
      <c r="K243" s="189">
        <v>56.0</v>
      </c>
      <c r="L243" s="244">
        <f t="shared" si="5"/>
        <v>0.0004021659509</v>
      </c>
      <c r="M243" s="189">
        <v>145594.0</v>
      </c>
      <c r="N243" s="244"/>
      <c r="O243" s="189">
        <v>6927.0</v>
      </c>
      <c r="P243" s="247">
        <f t="shared" si="6"/>
        <v>0.04974649182</v>
      </c>
      <c r="Q243" s="189">
        <v>3.0</v>
      </c>
      <c r="R243" s="248">
        <v>75.0</v>
      </c>
      <c r="S243" s="249">
        <v>73.0</v>
      </c>
      <c r="T243" s="249">
        <v>92.0</v>
      </c>
      <c r="U243" s="249">
        <v>109.0</v>
      </c>
      <c r="V243" s="249">
        <v>100.0</v>
      </c>
      <c r="W243" s="249">
        <v>131.0</v>
      </c>
      <c r="X243" s="249">
        <v>87.0</v>
      </c>
      <c r="Y243" s="249">
        <v>103.0</v>
      </c>
      <c r="Z243" s="249">
        <v>68.0</v>
      </c>
      <c r="AA243" s="250">
        <f t="shared" si="2"/>
        <v>667</v>
      </c>
      <c r="AB243" s="251">
        <v>576.0</v>
      </c>
      <c r="AC243" s="251">
        <v>11.0</v>
      </c>
      <c r="AD243" s="252">
        <v>28.0</v>
      </c>
      <c r="AE243" s="297">
        <v>3846.0</v>
      </c>
    </row>
    <row r="244" ht="15.75" customHeight="1">
      <c r="A244" s="96" t="s">
        <v>9</v>
      </c>
      <c r="B244" s="253">
        <v>240.0</v>
      </c>
      <c r="C244" s="254" t="s">
        <v>416</v>
      </c>
      <c r="D244" s="253">
        <v>16709.0</v>
      </c>
      <c r="E244" s="255">
        <v>1315.0</v>
      </c>
      <c r="F244" s="256">
        <f t="shared" si="1"/>
        <v>0.07870010174</v>
      </c>
      <c r="G244" s="257">
        <v>159.0</v>
      </c>
      <c r="H244" s="258">
        <f t="shared" si="3"/>
        <v>0.009515829792</v>
      </c>
      <c r="I244" s="257">
        <v>77.0</v>
      </c>
      <c r="J244" s="258">
        <f t="shared" si="4"/>
        <v>0.004608294931</v>
      </c>
      <c r="K244" s="257">
        <v>8.0</v>
      </c>
      <c r="L244" s="258">
        <f t="shared" si="5"/>
        <v>0.0004787838889</v>
      </c>
      <c r="M244" s="257">
        <v>11134.0</v>
      </c>
      <c r="N244" s="258"/>
      <c r="O244" s="257">
        <v>1099.0</v>
      </c>
      <c r="P244" s="259">
        <f t="shared" si="6"/>
        <v>0.06577293674</v>
      </c>
      <c r="Q244" s="257">
        <v>1.0</v>
      </c>
      <c r="R244" s="260">
        <v>13.0</v>
      </c>
      <c r="S244" s="261">
        <v>8.0</v>
      </c>
      <c r="T244" s="261">
        <v>9.0</v>
      </c>
      <c r="U244" s="261">
        <v>14.0</v>
      </c>
      <c r="V244" s="261">
        <v>16.0</v>
      </c>
      <c r="W244" s="261">
        <v>18.0</v>
      </c>
      <c r="X244" s="261">
        <v>20.0</v>
      </c>
      <c r="Y244" s="261">
        <v>11.0</v>
      </c>
      <c r="Z244" s="261">
        <v>8.0</v>
      </c>
      <c r="AA244" s="262">
        <f t="shared" si="2"/>
        <v>98</v>
      </c>
      <c r="AB244" s="263">
        <v>100.0</v>
      </c>
      <c r="AC244" s="263">
        <v>585.0</v>
      </c>
      <c r="AD244" s="264">
        <v>1.0</v>
      </c>
      <c r="AE244" s="265">
        <v>212.0</v>
      </c>
    </row>
    <row r="245" ht="15.75" customHeight="1">
      <c r="A245" s="96" t="s">
        <v>466</v>
      </c>
      <c r="B245" s="266">
        <v>241.0</v>
      </c>
      <c r="C245" s="267" t="s">
        <v>60</v>
      </c>
      <c r="D245" s="266">
        <v>12392.0</v>
      </c>
      <c r="E245" s="255">
        <v>1037.0</v>
      </c>
      <c r="F245" s="256">
        <f t="shared" si="1"/>
        <v>0.0836830213</v>
      </c>
      <c r="G245" s="189">
        <v>378.0</v>
      </c>
      <c r="H245" s="244">
        <f t="shared" si="3"/>
        <v>0.03050355068</v>
      </c>
      <c r="I245" s="189">
        <v>54.0</v>
      </c>
      <c r="J245" s="244">
        <f t="shared" si="4"/>
        <v>0.004357650097</v>
      </c>
      <c r="K245" s="189">
        <v>1.0</v>
      </c>
      <c r="L245" s="244">
        <f t="shared" si="5"/>
        <v>0.00008069722402</v>
      </c>
      <c r="M245" s="189">
        <v>19130.0</v>
      </c>
      <c r="N245" s="244"/>
      <c r="O245" s="189">
        <v>2137.0</v>
      </c>
      <c r="P245" s="247">
        <f t="shared" si="6"/>
        <v>0.1724499677</v>
      </c>
      <c r="Q245" s="189">
        <v>0.0</v>
      </c>
      <c r="R245" s="248">
        <v>34.0</v>
      </c>
      <c r="S245" s="249">
        <v>16.0</v>
      </c>
      <c r="T245" s="249">
        <v>21.0</v>
      </c>
      <c r="U245" s="249">
        <v>54.0</v>
      </c>
      <c r="V245" s="249">
        <v>42.0</v>
      </c>
      <c r="W245" s="249">
        <v>40.0</v>
      </c>
      <c r="X245" s="249">
        <v>43.0</v>
      </c>
      <c r="Y245" s="249">
        <v>28.0</v>
      </c>
      <c r="Z245" s="249">
        <v>33.0</v>
      </c>
      <c r="AA245" s="250">
        <f t="shared" si="2"/>
        <v>250</v>
      </c>
      <c r="AB245" s="251">
        <v>237.0</v>
      </c>
      <c r="AC245" s="251">
        <v>15.0</v>
      </c>
      <c r="AD245" s="252">
        <v>3.0</v>
      </c>
      <c r="AE245" s="268">
        <v>73.0</v>
      </c>
    </row>
    <row r="246" ht="15.75" customHeight="1">
      <c r="A246" s="96" t="s">
        <v>9</v>
      </c>
      <c r="B246" s="253">
        <v>242.0</v>
      </c>
      <c r="C246" s="254" t="s">
        <v>417</v>
      </c>
      <c r="D246" s="253">
        <v>75729.0</v>
      </c>
      <c r="E246" s="255">
        <v>12163.0</v>
      </c>
      <c r="F246" s="256">
        <f t="shared" si="1"/>
        <v>0.1606121829</v>
      </c>
      <c r="G246" s="257">
        <v>709.0</v>
      </c>
      <c r="H246" s="258">
        <f t="shared" si="3"/>
        <v>0.009362331471</v>
      </c>
      <c r="I246" s="257">
        <v>489.0</v>
      </c>
      <c r="J246" s="258">
        <f t="shared" si="4"/>
        <v>0.006457235669</v>
      </c>
      <c r="K246" s="257">
        <v>62.0</v>
      </c>
      <c r="L246" s="258">
        <f t="shared" si="5"/>
        <v>0.000818708817</v>
      </c>
      <c r="M246" s="257">
        <v>80200.0</v>
      </c>
      <c r="N246" s="258"/>
      <c r="O246" s="257">
        <v>5248.0</v>
      </c>
      <c r="P246" s="259">
        <f t="shared" si="6"/>
        <v>0.06929973986</v>
      </c>
      <c r="Q246" s="257">
        <v>1.0</v>
      </c>
      <c r="R246" s="260">
        <v>72.0</v>
      </c>
      <c r="S246" s="261">
        <v>40.0</v>
      </c>
      <c r="T246" s="261">
        <v>80.0</v>
      </c>
      <c r="U246" s="261">
        <v>71.0</v>
      </c>
      <c r="V246" s="261">
        <v>70.0</v>
      </c>
      <c r="W246" s="261">
        <v>79.0</v>
      </c>
      <c r="X246" s="261">
        <v>110.0</v>
      </c>
      <c r="Y246" s="261">
        <v>86.0</v>
      </c>
      <c r="Z246" s="261">
        <v>82.0</v>
      </c>
      <c r="AA246" s="262">
        <f t="shared" si="2"/>
        <v>522</v>
      </c>
      <c r="AB246" s="263">
        <v>466.0</v>
      </c>
      <c r="AC246" s="263">
        <v>112.0</v>
      </c>
      <c r="AD246" s="264">
        <v>34.0</v>
      </c>
      <c r="AE246" s="286">
        <v>1604.0</v>
      </c>
    </row>
    <row r="247" ht="15.75" customHeight="1">
      <c r="A247" s="96" t="s">
        <v>9</v>
      </c>
      <c r="B247" s="266">
        <v>243.0</v>
      </c>
      <c r="C247" s="267" t="s">
        <v>102</v>
      </c>
      <c r="D247" s="266">
        <v>147072.0</v>
      </c>
      <c r="E247" s="255">
        <v>37024.0</v>
      </c>
      <c r="F247" s="256">
        <f t="shared" si="1"/>
        <v>0.251740644</v>
      </c>
      <c r="G247" s="189">
        <v>806.0</v>
      </c>
      <c r="H247" s="244">
        <f t="shared" si="3"/>
        <v>0.005480308964</v>
      </c>
      <c r="I247" s="189">
        <v>274.0</v>
      </c>
      <c r="J247" s="244">
        <f t="shared" si="4"/>
        <v>0.001863033072</v>
      </c>
      <c r="K247" s="189">
        <v>78.0</v>
      </c>
      <c r="L247" s="244">
        <f t="shared" si="5"/>
        <v>0.0005303524804</v>
      </c>
      <c r="M247" s="189">
        <v>158044.0</v>
      </c>
      <c r="N247" s="244"/>
      <c r="O247" s="189">
        <v>4914.0</v>
      </c>
      <c r="P247" s="247">
        <f t="shared" si="6"/>
        <v>0.03341220627</v>
      </c>
      <c r="Q247" s="189">
        <v>7.0</v>
      </c>
      <c r="R247" s="248">
        <v>79.0</v>
      </c>
      <c r="S247" s="249">
        <v>65.0</v>
      </c>
      <c r="T247" s="249">
        <v>68.0</v>
      </c>
      <c r="U247" s="249">
        <v>82.0</v>
      </c>
      <c r="V247" s="249">
        <v>58.0</v>
      </c>
      <c r="W247" s="249">
        <v>73.0</v>
      </c>
      <c r="X247" s="249">
        <v>73.0</v>
      </c>
      <c r="Y247" s="249">
        <v>61.0</v>
      </c>
      <c r="Z247" s="249">
        <v>42.0</v>
      </c>
      <c r="AA247" s="250">
        <f t="shared" si="2"/>
        <v>498</v>
      </c>
      <c r="AB247" s="251">
        <v>535.0</v>
      </c>
      <c r="AC247" s="251">
        <v>508.0</v>
      </c>
      <c r="AD247" s="252">
        <v>18.0</v>
      </c>
      <c r="AE247" s="297">
        <v>2922.0</v>
      </c>
    </row>
    <row r="248" ht="15.75" customHeight="1">
      <c r="A248" s="96" t="s">
        <v>466</v>
      </c>
      <c r="B248" s="253">
        <v>244.0</v>
      </c>
      <c r="C248" s="254" t="s">
        <v>418</v>
      </c>
      <c r="D248" s="253">
        <v>45339.0</v>
      </c>
      <c r="E248" s="255">
        <v>13848.0</v>
      </c>
      <c r="F248" s="256">
        <f t="shared" si="1"/>
        <v>0.3054324092</v>
      </c>
      <c r="G248" s="257">
        <v>184.0</v>
      </c>
      <c r="H248" s="258">
        <f t="shared" si="3"/>
        <v>0.00405831624</v>
      </c>
      <c r="I248" s="257">
        <v>52.0</v>
      </c>
      <c r="J248" s="258">
        <f t="shared" si="4"/>
        <v>0.001146915459</v>
      </c>
      <c r="K248" s="257">
        <v>18.0</v>
      </c>
      <c r="L248" s="258">
        <f t="shared" si="5"/>
        <v>0.0003970091974</v>
      </c>
      <c r="M248" s="257">
        <v>55022.0</v>
      </c>
      <c r="N248" s="258"/>
      <c r="O248" s="257">
        <v>1319.0</v>
      </c>
      <c r="P248" s="259">
        <f t="shared" si="6"/>
        <v>0.02909195174</v>
      </c>
      <c r="Q248" s="257">
        <v>0.0</v>
      </c>
      <c r="R248" s="260">
        <v>13.0</v>
      </c>
      <c r="S248" s="261">
        <v>4.0</v>
      </c>
      <c r="T248" s="261">
        <v>19.0</v>
      </c>
      <c r="U248" s="261">
        <v>22.0</v>
      </c>
      <c r="V248" s="261">
        <v>20.0</v>
      </c>
      <c r="W248" s="261">
        <v>13.0</v>
      </c>
      <c r="X248" s="261">
        <v>30.0</v>
      </c>
      <c r="Y248" s="261">
        <v>31.0</v>
      </c>
      <c r="Z248" s="261">
        <v>5.0</v>
      </c>
      <c r="AA248" s="262">
        <f t="shared" si="2"/>
        <v>121</v>
      </c>
      <c r="AB248" s="263">
        <v>90.0</v>
      </c>
      <c r="AC248" s="263">
        <v>90.0</v>
      </c>
      <c r="AD248" s="264">
        <v>2.0</v>
      </c>
      <c r="AE248" s="265">
        <v>830.0</v>
      </c>
    </row>
    <row r="249" ht="15.75" customHeight="1">
      <c r="A249" s="96" t="s">
        <v>9</v>
      </c>
      <c r="B249" s="266">
        <v>245.0</v>
      </c>
      <c r="C249" s="267" t="s">
        <v>419</v>
      </c>
      <c r="D249" s="266">
        <v>7288.0</v>
      </c>
      <c r="E249" s="255">
        <v>2426.0</v>
      </c>
      <c r="F249" s="256">
        <f t="shared" si="1"/>
        <v>0.3328759605</v>
      </c>
      <c r="G249" s="189">
        <v>37.0</v>
      </c>
      <c r="H249" s="244">
        <f t="shared" si="3"/>
        <v>0.005076838639</v>
      </c>
      <c r="I249" s="189">
        <v>4.0</v>
      </c>
      <c r="J249" s="244">
        <f t="shared" si="4"/>
        <v>0.0005488474204</v>
      </c>
      <c r="K249" s="189">
        <v>0.0</v>
      </c>
      <c r="L249" s="244">
        <f t="shared" si="5"/>
        <v>0</v>
      </c>
      <c r="M249" s="189">
        <v>8327.0</v>
      </c>
      <c r="N249" s="244"/>
      <c r="O249" s="189">
        <v>181.0</v>
      </c>
      <c r="P249" s="247">
        <f t="shared" si="6"/>
        <v>0.02483534577</v>
      </c>
      <c r="Q249" s="189">
        <v>0.0</v>
      </c>
      <c r="R249" s="248">
        <v>1.0</v>
      </c>
      <c r="S249" s="249">
        <v>3.0</v>
      </c>
      <c r="T249" s="249">
        <v>2.0</v>
      </c>
      <c r="U249" s="249">
        <v>6.0</v>
      </c>
      <c r="V249" s="249">
        <v>2.0</v>
      </c>
      <c r="W249" s="249">
        <v>3.0</v>
      </c>
      <c r="X249" s="249">
        <v>8.0</v>
      </c>
      <c r="Y249" s="249">
        <v>2.0</v>
      </c>
      <c r="Z249" s="249">
        <v>0.0</v>
      </c>
      <c r="AA249" s="250">
        <f t="shared" si="2"/>
        <v>25</v>
      </c>
      <c r="AB249" s="251">
        <v>21.0</v>
      </c>
      <c r="AC249" s="251">
        <v>227.0</v>
      </c>
      <c r="AD249" s="252">
        <v>0.0</v>
      </c>
      <c r="AE249" s="268">
        <v>138.0</v>
      </c>
    </row>
    <row r="250" ht="15.75" customHeight="1">
      <c r="A250" s="96" t="s">
        <v>9</v>
      </c>
      <c r="B250" s="253">
        <v>246.0</v>
      </c>
      <c r="C250" s="254" t="s">
        <v>421</v>
      </c>
      <c r="D250" s="253">
        <v>75191.0</v>
      </c>
      <c r="E250" s="255">
        <v>21471.0</v>
      </c>
      <c r="F250" s="256">
        <f t="shared" si="1"/>
        <v>0.2855527922</v>
      </c>
      <c r="G250" s="257">
        <v>410.0</v>
      </c>
      <c r="H250" s="258">
        <f t="shared" si="3"/>
        <v>0.005452780253</v>
      </c>
      <c r="I250" s="257">
        <v>142.0</v>
      </c>
      <c r="J250" s="258">
        <f t="shared" si="4"/>
        <v>0.001888523892</v>
      </c>
      <c r="K250" s="257">
        <v>32.0</v>
      </c>
      <c r="L250" s="258">
        <f t="shared" si="5"/>
        <v>0.000425582849</v>
      </c>
      <c r="M250" s="257">
        <v>87927.0</v>
      </c>
      <c r="N250" s="258"/>
      <c r="O250" s="257">
        <v>2738.0</v>
      </c>
      <c r="P250" s="259">
        <f t="shared" si="6"/>
        <v>0.03641393252</v>
      </c>
      <c r="Q250" s="257">
        <v>2.0</v>
      </c>
      <c r="R250" s="260">
        <v>70.0</v>
      </c>
      <c r="S250" s="261">
        <v>17.0</v>
      </c>
      <c r="T250" s="261">
        <v>28.0</v>
      </c>
      <c r="U250" s="261">
        <v>34.0</v>
      </c>
      <c r="V250" s="261">
        <v>45.0</v>
      </c>
      <c r="W250" s="261">
        <v>47.0</v>
      </c>
      <c r="X250" s="261">
        <v>42.0</v>
      </c>
      <c r="Y250" s="261">
        <v>36.0</v>
      </c>
      <c r="Z250" s="261">
        <v>21.0</v>
      </c>
      <c r="AA250" s="262">
        <f t="shared" si="2"/>
        <v>283</v>
      </c>
      <c r="AB250" s="263">
        <v>261.0</v>
      </c>
      <c r="AC250" s="263">
        <v>378.0</v>
      </c>
      <c r="AD250" s="264">
        <v>16.0</v>
      </c>
      <c r="AE250" s="286">
        <v>2068.0</v>
      </c>
    </row>
    <row r="251" ht="15.75" customHeight="1">
      <c r="A251" s="96" t="s">
        <v>459</v>
      </c>
      <c r="B251" s="266">
        <v>247.0</v>
      </c>
      <c r="C251" s="267" t="s">
        <v>422</v>
      </c>
      <c r="D251" s="266">
        <v>6418.0</v>
      </c>
      <c r="E251" s="255">
        <v>768.0</v>
      </c>
      <c r="F251" s="256">
        <f t="shared" si="1"/>
        <v>0.1196634466</v>
      </c>
      <c r="G251" s="189">
        <v>46.0</v>
      </c>
      <c r="H251" s="244">
        <f t="shared" si="3"/>
        <v>0.007167341851</v>
      </c>
      <c r="I251" s="189">
        <v>43.0</v>
      </c>
      <c r="J251" s="244">
        <f t="shared" si="4"/>
        <v>0.006699906513</v>
      </c>
      <c r="K251" s="189">
        <v>2.0</v>
      </c>
      <c r="L251" s="244">
        <f t="shared" si="5"/>
        <v>0.0003116235587</v>
      </c>
      <c r="M251" s="189">
        <v>5740.0</v>
      </c>
      <c r="N251" s="244"/>
      <c r="O251" s="189">
        <v>363.0</v>
      </c>
      <c r="P251" s="247">
        <f t="shared" si="6"/>
        <v>0.05655967591</v>
      </c>
      <c r="Q251" s="189">
        <v>0.0</v>
      </c>
      <c r="R251" s="248">
        <v>4.0</v>
      </c>
      <c r="S251" s="249">
        <v>4.0</v>
      </c>
      <c r="T251" s="249">
        <v>1.0</v>
      </c>
      <c r="U251" s="249">
        <v>6.0</v>
      </c>
      <c r="V251" s="249">
        <v>6.0</v>
      </c>
      <c r="W251" s="249">
        <v>10.0</v>
      </c>
      <c r="X251" s="249">
        <v>7.0</v>
      </c>
      <c r="Y251" s="249">
        <v>4.0</v>
      </c>
      <c r="Z251" s="249">
        <v>9.0</v>
      </c>
      <c r="AA251" s="250">
        <f t="shared" si="2"/>
        <v>38</v>
      </c>
      <c r="AB251" s="251">
        <v>16.0</v>
      </c>
      <c r="AC251" s="251">
        <v>483.0</v>
      </c>
      <c r="AD251" s="252">
        <v>3.0</v>
      </c>
      <c r="AE251" s="268">
        <v>79.0</v>
      </c>
    </row>
    <row r="252" ht="15.75" customHeight="1">
      <c r="A252" s="96" t="s">
        <v>9</v>
      </c>
      <c r="B252" s="253">
        <v>248.0</v>
      </c>
      <c r="C252" s="254" t="s">
        <v>423</v>
      </c>
      <c r="D252" s="253">
        <v>10868.0</v>
      </c>
      <c r="E252" s="255">
        <v>209.0</v>
      </c>
      <c r="F252" s="256">
        <f t="shared" si="1"/>
        <v>0.01923076923</v>
      </c>
      <c r="G252" s="257">
        <v>8.0</v>
      </c>
      <c r="H252" s="258">
        <f t="shared" si="3"/>
        <v>0.0007361059993</v>
      </c>
      <c r="I252" s="257">
        <v>5.0</v>
      </c>
      <c r="J252" s="258">
        <f t="shared" si="4"/>
        <v>0.0004600662495</v>
      </c>
      <c r="K252" s="257">
        <v>0.0</v>
      </c>
      <c r="L252" s="258">
        <f t="shared" si="5"/>
        <v>0</v>
      </c>
      <c r="M252" s="257">
        <v>2856.0</v>
      </c>
      <c r="N252" s="258"/>
      <c r="O252" s="257">
        <v>107.0</v>
      </c>
      <c r="P252" s="259">
        <f t="shared" si="6"/>
        <v>0.00984541774</v>
      </c>
      <c r="Q252" s="257">
        <v>0.0</v>
      </c>
      <c r="R252" s="260">
        <v>0.0</v>
      </c>
      <c r="S252" s="261">
        <v>0.0</v>
      </c>
      <c r="T252" s="261">
        <v>0.0</v>
      </c>
      <c r="U252" s="261">
        <v>3.0</v>
      </c>
      <c r="V252" s="261">
        <v>0.0</v>
      </c>
      <c r="W252" s="261">
        <v>0.0</v>
      </c>
      <c r="X252" s="261">
        <v>0.0</v>
      </c>
      <c r="Y252" s="261">
        <v>0.0</v>
      </c>
      <c r="Z252" s="261">
        <v>1.0</v>
      </c>
      <c r="AA252" s="262">
        <f t="shared" si="2"/>
        <v>3</v>
      </c>
      <c r="AB252" s="263">
        <v>4.0</v>
      </c>
      <c r="AC252" s="263">
        <v>89.0</v>
      </c>
      <c r="AD252" s="264">
        <v>0.0</v>
      </c>
      <c r="AE252" s="265">
        <v>40.0</v>
      </c>
    </row>
    <row r="253" ht="15.75" customHeight="1">
      <c r="A253" s="96" t="s">
        <v>9</v>
      </c>
      <c r="B253" s="266">
        <v>249.0</v>
      </c>
      <c r="C253" s="267" t="s">
        <v>426</v>
      </c>
      <c r="D253" s="266">
        <v>27054.0</v>
      </c>
      <c r="E253" s="255">
        <v>4648.0</v>
      </c>
      <c r="F253" s="256">
        <f t="shared" si="1"/>
        <v>0.1718045391</v>
      </c>
      <c r="G253" s="189">
        <v>191.0</v>
      </c>
      <c r="H253" s="244">
        <f t="shared" si="3"/>
        <v>0.007059954166</v>
      </c>
      <c r="I253" s="189">
        <v>74.0</v>
      </c>
      <c r="J253" s="244">
        <f t="shared" si="4"/>
        <v>0.0027352702</v>
      </c>
      <c r="K253" s="189">
        <v>6.0</v>
      </c>
      <c r="L253" s="244">
        <f t="shared" si="5"/>
        <v>0.0002217786649</v>
      </c>
      <c r="M253" s="189">
        <v>33191.0</v>
      </c>
      <c r="N253" s="244"/>
      <c r="O253" s="189">
        <v>1540.0</v>
      </c>
      <c r="P253" s="247">
        <f t="shared" si="6"/>
        <v>0.05692319066</v>
      </c>
      <c r="Q253" s="189">
        <v>0.0</v>
      </c>
      <c r="R253" s="248">
        <v>22.0</v>
      </c>
      <c r="S253" s="249">
        <v>31.0</v>
      </c>
      <c r="T253" s="249">
        <v>8.0</v>
      </c>
      <c r="U253" s="249">
        <v>12.0</v>
      </c>
      <c r="V253" s="249">
        <v>50.0</v>
      </c>
      <c r="W253" s="249">
        <v>14.0</v>
      </c>
      <c r="X253" s="249">
        <v>23.0</v>
      </c>
      <c r="Y253" s="249">
        <v>19.0</v>
      </c>
      <c r="Z253" s="249">
        <v>2.0</v>
      </c>
      <c r="AA253" s="250">
        <f t="shared" si="2"/>
        <v>160</v>
      </c>
      <c r="AB253" s="251">
        <v>142.0</v>
      </c>
      <c r="AC253" s="251">
        <v>23.0</v>
      </c>
      <c r="AD253" s="252">
        <v>4.0</v>
      </c>
      <c r="AE253" s="268">
        <v>454.0</v>
      </c>
    </row>
    <row r="254" ht="15.75" customHeight="1">
      <c r="A254" s="96" t="s">
        <v>9</v>
      </c>
      <c r="B254" s="253">
        <v>250.0</v>
      </c>
      <c r="C254" s="254" t="s">
        <v>427</v>
      </c>
      <c r="D254" s="253">
        <v>20034.0</v>
      </c>
      <c r="E254" s="255">
        <v>5791.0</v>
      </c>
      <c r="F254" s="256">
        <f t="shared" si="1"/>
        <v>0.2890586004</v>
      </c>
      <c r="G254" s="257">
        <v>93.0</v>
      </c>
      <c r="H254" s="258">
        <f t="shared" si="3"/>
        <v>0.004642108416</v>
      </c>
      <c r="I254" s="257">
        <v>20.0</v>
      </c>
      <c r="J254" s="258">
        <f t="shared" si="4"/>
        <v>0.0009983028851</v>
      </c>
      <c r="K254" s="257">
        <v>5.0</v>
      </c>
      <c r="L254" s="258">
        <f t="shared" si="5"/>
        <v>0.0002495757213</v>
      </c>
      <c r="M254" s="257">
        <v>24975.0</v>
      </c>
      <c r="N254" s="258"/>
      <c r="O254" s="257">
        <v>737.0</v>
      </c>
      <c r="P254" s="259">
        <f t="shared" si="6"/>
        <v>0.03678746132</v>
      </c>
      <c r="Q254" s="257">
        <v>0.0</v>
      </c>
      <c r="R254" s="260">
        <v>16.0</v>
      </c>
      <c r="S254" s="261">
        <v>6.0</v>
      </c>
      <c r="T254" s="261">
        <v>8.0</v>
      </c>
      <c r="U254" s="261">
        <v>15.0</v>
      </c>
      <c r="V254" s="261">
        <v>9.0</v>
      </c>
      <c r="W254" s="261">
        <v>12.0</v>
      </c>
      <c r="X254" s="261">
        <v>5.0</v>
      </c>
      <c r="Y254" s="261">
        <v>16.0</v>
      </c>
      <c r="Z254" s="261">
        <v>10.0</v>
      </c>
      <c r="AA254" s="262">
        <f t="shared" si="2"/>
        <v>71</v>
      </c>
      <c r="AB254" s="263">
        <v>63.0</v>
      </c>
      <c r="AC254" s="263">
        <v>199.0</v>
      </c>
      <c r="AD254" s="264">
        <v>0.0</v>
      </c>
      <c r="AE254" s="265">
        <v>977.0</v>
      </c>
    </row>
    <row r="255" ht="15.75" customHeight="1">
      <c r="A255" s="96" t="s">
        <v>459</v>
      </c>
      <c r="B255" s="266">
        <v>251.0</v>
      </c>
      <c r="C255" s="267" t="s">
        <v>429</v>
      </c>
      <c r="D255" s="266">
        <v>2900.0</v>
      </c>
      <c r="E255" s="255">
        <v>221.0</v>
      </c>
      <c r="F255" s="256">
        <f t="shared" si="1"/>
        <v>0.07620689655</v>
      </c>
      <c r="G255" s="189">
        <v>17.0</v>
      </c>
      <c r="H255" s="244">
        <f t="shared" si="3"/>
        <v>0.005862068966</v>
      </c>
      <c r="I255" s="189">
        <v>31.0</v>
      </c>
      <c r="J255" s="244">
        <f t="shared" si="4"/>
        <v>0.01068965517</v>
      </c>
      <c r="K255" s="189">
        <v>1.0</v>
      </c>
      <c r="L255" s="244">
        <f t="shared" si="5"/>
        <v>0.0003448275862</v>
      </c>
      <c r="M255" s="189">
        <v>2601.0</v>
      </c>
      <c r="N255" s="244"/>
      <c r="O255" s="189">
        <v>148.0</v>
      </c>
      <c r="P255" s="247">
        <f t="shared" si="6"/>
        <v>0.05103448276</v>
      </c>
      <c r="Q255" s="189">
        <v>0.0</v>
      </c>
      <c r="R255" s="248">
        <v>2.0</v>
      </c>
      <c r="S255" s="249">
        <v>0.0</v>
      </c>
      <c r="T255" s="249">
        <v>1.0</v>
      </c>
      <c r="U255" s="249">
        <v>1.0</v>
      </c>
      <c r="V255" s="249">
        <v>3.0</v>
      </c>
      <c r="W255" s="249">
        <v>1.0</v>
      </c>
      <c r="X255" s="249">
        <v>6.0</v>
      </c>
      <c r="Y255" s="249">
        <v>2.0</v>
      </c>
      <c r="Z255" s="249">
        <v>3.0</v>
      </c>
      <c r="AA255" s="250">
        <f t="shared" si="2"/>
        <v>14</v>
      </c>
      <c r="AB255" s="251">
        <v>7.0</v>
      </c>
      <c r="AC255" s="251">
        <v>17.0</v>
      </c>
      <c r="AD255" s="252">
        <v>0.0</v>
      </c>
      <c r="AE255" s="268">
        <v>31.0</v>
      </c>
    </row>
    <row r="256" ht="15.75" customHeight="1">
      <c r="A256" s="96" t="s">
        <v>9</v>
      </c>
      <c r="B256" s="253">
        <v>252.0</v>
      </c>
      <c r="C256" s="254" t="s">
        <v>430</v>
      </c>
      <c r="D256" s="253">
        <v>4371.0</v>
      </c>
      <c r="E256" s="255">
        <v>348.0</v>
      </c>
      <c r="F256" s="256">
        <f t="shared" si="1"/>
        <v>0.07961564859</v>
      </c>
      <c r="G256" s="257">
        <v>46.0</v>
      </c>
      <c r="H256" s="258">
        <f t="shared" si="3"/>
        <v>0.01052390757</v>
      </c>
      <c r="I256" s="257">
        <v>2.0</v>
      </c>
      <c r="J256" s="258">
        <f t="shared" si="4"/>
        <v>0.0004575611988</v>
      </c>
      <c r="K256" s="257">
        <v>0.0</v>
      </c>
      <c r="L256" s="258">
        <f t="shared" si="5"/>
        <v>0</v>
      </c>
      <c r="M256" s="257">
        <v>4632.0</v>
      </c>
      <c r="N256" s="258"/>
      <c r="O256" s="257">
        <v>167.0</v>
      </c>
      <c r="P256" s="259">
        <f t="shared" si="6"/>
        <v>0.0382063601</v>
      </c>
      <c r="Q256" s="257">
        <v>0.0</v>
      </c>
      <c r="R256" s="260">
        <v>4.0</v>
      </c>
      <c r="S256" s="261">
        <v>2.0</v>
      </c>
      <c r="T256" s="261">
        <v>3.0</v>
      </c>
      <c r="U256" s="261">
        <v>4.0</v>
      </c>
      <c r="V256" s="261">
        <v>8.0</v>
      </c>
      <c r="W256" s="261">
        <v>12.0</v>
      </c>
      <c r="X256" s="261">
        <v>9.0</v>
      </c>
      <c r="Y256" s="261">
        <v>3.0</v>
      </c>
      <c r="Z256" s="261">
        <v>0.0</v>
      </c>
      <c r="AA256" s="262">
        <f t="shared" si="2"/>
        <v>42</v>
      </c>
      <c r="AB256" s="263">
        <v>28.0</v>
      </c>
      <c r="AC256" s="263">
        <v>6.0</v>
      </c>
      <c r="AD256" s="264">
        <v>0.0</v>
      </c>
      <c r="AE256" s="265">
        <v>1.0</v>
      </c>
    </row>
    <row r="257" ht="15.75" customHeight="1">
      <c r="A257" s="96" t="s">
        <v>9</v>
      </c>
      <c r="B257" s="266">
        <v>253.0</v>
      </c>
      <c r="C257" s="267" t="s">
        <v>431</v>
      </c>
      <c r="D257" s="266">
        <v>6656.0</v>
      </c>
      <c r="E257" s="255">
        <v>1410.0</v>
      </c>
      <c r="F257" s="256">
        <f t="shared" si="1"/>
        <v>0.2118389423</v>
      </c>
      <c r="G257" s="189">
        <v>44.0</v>
      </c>
      <c r="H257" s="244">
        <f t="shared" si="3"/>
        <v>0.006610576923</v>
      </c>
      <c r="I257" s="189">
        <v>36.0</v>
      </c>
      <c r="J257" s="244">
        <f t="shared" si="4"/>
        <v>0.005408653846</v>
      </c>
      <c r="K257" s="189">
        <v>6.0</v>
      </c>
      <c r="L257" s="244">
        <f t="shared" si="5"/>
        <v>0.0009014423077</v>
      </c>
      <c r="M257" s="189">
        <v>7967.0</v>
      </c>
      <c r="N257" s="244"/>
      <c r="O257" s="189">
        <v>298.0</v>
      </c>
      <c r="P257" s="247">
        <f t="shared" si="6"/>
        <v>0.04477163462</v>
      </c>
      <c r="Q257" s="189">
        <v>2.0</v>
      </c>
      <c r="R257" s="248">
        <v>4.0</v>
      </c>
      <c r="S257" s="249">
        <v>6.0</v>
      </c>
      <c r="T257" s="249">
        <v>1.0</v>
      </c>
      <c r="U257" s="249">
        <v>2.0</v>
      </c>
      <c r="V257" s="249">
        <v>3.0</v>
      </c>
      <c r="W257" s="249">
        <v>1.0</v>
      </c>
      <c r="X257" s="249">
        <v>2.0</v>
      </c>
      <c r="Y257" s="249">
        <v>2.0</v>
      </c>
      <c r="Z257" s="249">
        <v>1.0</v>
      </c>
      <c r="AA257" s="250">
        <f t="shared" si="2"/>
        <v>19</v>
      </c>
      <c r="AB257" s="251">
        <v>30.0</v>
      </c>
      <c r="AC257" s="251">
        <v>118.0</v>
      </c>
      <c r="AD257" s="252">
        <v>1.0</v>
      </c>
      <c r="AE257" s="268">
        <v>126.0</v>
      </c>
    </row>
    <row r="258" ht="15.75" customHeight="1">
      <c r="A258" s="96" t="s">
        <v>9</v>
      </c>
      <c r="B258" s="253">
        <v>254.0</v>
      </c>
      <c r="C258" s="254" t="s">
        <v>432</v>
      </c>
      <c r="D258" s="253">
        <v>2310.0</v>
      </c>
      <c r="E258" s="255">
        <v>803.0</v>
      </c>
      <c r="F258" s="256">
        <f t="shared" si="1"/>
        <v>0.3476190476</v>
      </c>
      <c r="G258" s="257">
        <v>17.0</v>
      </c>
      <c r="H258" s="258">
        <f t="shared" si="3"/>
        <v>0.007359307359</v>
      </c>
      <c r="I258" s="257">
        <v>4.0</v>
      </c>
      <c r="J258" s="258">
        <f t="shared" si="4"/>
        <v>0.001731601732</v>
      </c>
      <c r="K258" s="257">
        <v>1.0</v>
      </c>
      <c r="L258" s="258">
        <f t="shared" si="5"/>
        <v>0.0004329004329</v>
      </c>
      <c r="M258" s="257">
        <v>3315.0</v>
      </c>
      <c r="N258" s="258"/>
      <c r="O258" s="257">
        <v>83.0</v>
      </c>
      <c r="P258" s="259">
        <f t="shared" si="6"/>
        <v>0.03593073593</v>
      </c>
      <c r="Q258" s="257">
        <v>0.0</v>
      </c>
      <c r="R258" s="260">
        <v>5.0</v>
      </c>
      <c r="S258" s="261">
        <v>3.0</v>
      </c>
      <c r="T258" s="261">
        <v>2.0</v>
      </c>
      <c r="U258" s="261">
        <v>2.0</v>
      </c>
      <c r="V258" s="261">
        <v>2.0</v>
      </c>
      <c r="W258" s="261">
        <v>1.0</v>
      </c>
      <c r="X258" s="261">
        <v>1.0</v>
      </c>
      <c r="Y258" s="261">
        <v>2.0</v>
      </c>
      <c r="Z258" s="261">
        <v>1.0</v>
      </c>
      <c r="AA258" s="262">
        <f t="shared" si="2"/>
        <v>16</v>
      </c>
      <c r="AB258" s="263">
        <v>11.0</v>
      </c>
      <c r="AC258" s="263">
        <v>52.0</v>
      </c>
      <c r="AD258" s="264">
        <v>0.0</v>
      </c>
      <c r="AE258" s="265">
        <v>110.0</v>
      </c>
    </row>
    <row r="259" ht="15.75" customHeight="1">
      <c r="A259" s="96" t="s">
        <v>9</v>
      </c>
      <c r="B259" s="266">
        <v>255.0</v>
      </c>
      <c r="C259" s="267" t="s">
        <v>433</v>
      </c>
      <c r="D259" s="266">
        <v>7318.0</v>
      </c>
      <c r="E259" s="255">
        <v>634.0</v>
      </c>
      <c r="F259" s="256">
        <f t="shared" si="1"/>
        <v>0.08663569281</v>
      </c>
      <c r="G259" s="189">
        <v>69.0</v>
      </c>
      <c r="H259" s="244">
        <f t="shared" si="3"/>
        <v>0.009428805685</v>
      </c>
      <c r="I259" s="189">
        <v>52.0</v>
      </c>
      <c r="J259" s="244">
        <f t="shared" si="4"/>
        <v>0.007105766603</v>
      </c>
      <c r="K259" s="189">
        <v>4.0</v>
      </c>
      <c r="L259" s="244">
        <f t="shared" si="5"/>
        <v>0.000546597431</v>
      </c>
      <c r="M259" s="189">
        <v>7346.0</v>
      </c>
      <c r="N259" s="244"/>
      <c r="O259" s="189">
        <v>541.0</v>
      </c>
      <c r="P259" s="247">
        <f t="shared" si="6"/>
        <v>0.07392730254</v>
      </c>
      <c r="Q259" s="189">
        <v>0.0</v>
      </c>
      <c r="R259" s="248">
        <v>6.0</v>
      </c>
      <c r="S259" s="249">
        <v>3.0</v>
      </c>
      <c r="T259" s="249">
        <v>6.0</v>
      </c>
      <c r="U259" s="249">
        <v>12.0</v>
      </c>
      <c r="V259" s="249">
        <v>11.0</v>
      </c>
      <c r="W259" s="249">
        <v>6.0</v>
      </c>
      <c r="X259" s="249">
        <v>6.0</v>
      </c>
      <c r="Y259" s="249">
        <v>11.0</v>
      </c>
      <c r="Z259" s="249">
        <v>1.0</v>
      </c>
      <c r="AA259" s="250">
        <f t="shared" si="2"/>
        <v>50</v>
      </c>
      <c r="AB259" s="251">
        <v>36.0</v>
      </c>
      <c r="AC259" s="251">
        <v>6.0</v>
      </c>
      <c r="AD259" s="252">
        <v>3.0</v>
      </c>
      <c r="AE259" s="268">
        <v>127.0</v>
      </c>
    </row>
    <row r="260" ht="15.75" customHeight="1">
      <c r="A260" s="96" t="s">
        <v>9</v>
      </c>
      <c r="B260" s="253">
        <v>256.0</v>
      </c>
      <c r="C260" s="254" t="s">
        <v>435</v>
      </c>
      <c r="D260" s="253">
        <v>5613.0</v>
      </c>
      <c r="E260" s="255">
        <v>1147.0</v>
      </c>
      <c r="F260" s="256">
        <f t="shared" si="1"/>
        <v>0.2043470515</v>
      </c>
      <c r="G260" s="257">
        <v>27.0</v>
      </c>
      <c r="H260" s="258">
        <f t="shared" si="3"/>
        <v>0.004810261892</v>
      </c>
      <c r="I260" s="257">
        <v>9.0</v>
      </c>
      <c r="J260" s="258">
        <f t="shared" si="4"/>
        <v>0.001603420631</v>
      </c>
      <c r="K260" s="257">
        <v>2.0</v>
      </c>
      <c r="L260" s="258">
        <f t="shared" si="5"/>
        <v>0.0003563156957</v>
      </c>
      <c r="M260" s="257">
        <v>6140.0</v>
      </c>
      <c r="N260" s="258"/>
      <c r="O260" s="257">
        <v>218.0</v>
      </c>
      <c r="P260" s="259">
        <f t="shared" si="6"/>
        <v>0.03883841083</v>
      </c>
      <c r="Q260" s="257">
        <v>0.0</v>
      </c>
      <c r="R260" s="260">
        <v>2.0</v>
      </c>
      <c r="S260" s="261">
        <v>5.0</v>
      </c>
      <c r="T260" s="261">
        <v>2.0</v>
      </c>
      <c r="U260" s="261">
        <v>3.0</v>
      </c>
      <c r="V260" s="261">
        <v>3.0</v>
      </c>
      <c r="W260" s="261">
        <v>2.0</v>
      </c>
      <c r="X260" s="261">
        <v>1.0</v>
      </c>
      <c r="Y260" s="261">
        <v>0.0</v>
      </c>
      <c r="Z260" s="261">
        <v>4.0</v>
      </c>
      <c r="AA260" s="262">
        <f t="shared" si="2"/>
        <v>18</v>
      </c>
      <c r="AB260" s="263">
        <v>20.0</v>
      </c>
      <c r="AC260" s="263">
        <v>28.0</v>
      </c>
      <c r="AD260" s="264">
        <v>0.0</v>
      </c>
      <c r="AE260" s="265">
        <v>97.0</v>
      </c>
    </row>
    <row r="261" ht="15.75" customHeight="1">
      <c r="A261" s="96" t="s">
        <v>459</v>
      </c>
      <c r="B261" s="266">
        <v>257.0</v>
      </c>
      <c r="C261" s="267" t="s">
        <v>437</v>
      </c>
      <c r="D261" s="266">
        <v>41270.0</v>
      </c>
      <c r="E261" s="255">
        <v>5523.0</v>
      </c>
      <c r="F261" s="256">
        <f t="shared" si="1"/>
        <v>0.1338260237</v>
      </c>
      <c r="G261" s="189">
        <v>470.0</v>
      </c>
      <c r="H261" s="244">
        <f t="shared" si="3"/>
        <v>0.01138841774</v>
      </c>
      <c r="I261" s="189">
        <v>189.0</v>
      </c>
      <c r="J261" s="244">
        <f t="shared" si="4"/>
        <v>0.004579597771</v>
      </c>
      <c r="K261" s="189">
        <v>42.0</v>
      </c>
      <c r="L261" s="244">
        <f t="shared" si="5"/>
        <v>0.001017688394</v>
      </c>
      <c r="M261" s="189">
        <v>41004.0</v>
      </c>
      <c r="N261" s="244"/>
      <c r="O261" s="189">
        <v>3078.0</v>
      </c>
      <c r="P261" s="247">
        <f t="shared" si="6"/>
        <v>0.07458202084</v>
      </c>
      <c r="Q261" s="189">
        <v>2.0</v>
      </c>
      <c r="R261" s="248">
        <v>41.0</v>
      </c>
      <c r="S261" s="249">
        <v>21.0</v>
      </c>
      <c r="T261" s="249">
        <v>53.0</v>
      </c>
      <c r="U261" s="249">
        <v>47.0</v>
      </c>
      <c r="V261" s="249">
        <v>53.0</v>
      </c>
      <c r="W261" s="249">
        <v>24.0</v>
      </c>
      <c r="X261" s="249">
        <v>40.0</v>
      </c>
      <c r="Y261" s="249">
        <v>37.0</v>
      </c>
      <c r="Z261" s="249">
        <v>18.0</v>
      </c>
      <c r="AA261" s="250">
        <f t="shared" si="2"/>
        <v>279</v>
      </c>
      <c r="AB261" s="251">
        <v>324.0</v>
      </c>
      <c r="AC261" s="251">
        <v>35.0</v>
      </c>
      <c r="AD261" s="252">
        <v>15.0</v>
      </c>
      <c r="AE261" s="268">
        <v>850.0</v>
      </c>
    </row>
    <row r="262" ht="15.75" customHeight="1">
      <c r="A262" s="63"/>
      <c r="B262" s="253">
        <v>258.0</v>
      </c>
      <c r="C262" s="317"/>
      <c r="D262" s="253">
        <v>0.0</v>
      </c>
      <c r="E262" s="255">
        <v>421.0</v>
      </c>
      <c r="F262" s="256" t="str">
        <f t="shared" si="1"/>
        <v>#DIV/0!</v>
      </c>
      <c r="G262" s="257">
        <v>24.0</v>
      </c>
      <c r="H262" s="258" t="str">
        <f t="shared" si="3"/>
        <v>#DIV/0!</v>
      </c>
      <c r="I262" s="257">
        <v>5.0</v>
      </c>
      <c r="J262" s="258" t="str">
        <f t="shared" si="4"/>
        <v>#DIV/0!</v>
      </c>
      <c r="K262" s="257">
        <v>0.0</v>
      </c>
      <c r="L262" s="258">
        <f t="shared" si="5"/>
        <v>0</v>
      </c>
      <c r="M262" s="257">
        <v>2262.0</v>
      </c>
      <c r="N262" s="258"/>
      <c r="O262" s="257">
        <v>145.0</v>
      </c>
      <c r="P262" s="259" t="str">
        <f t="shared" si="6"/>
        <v>#DIV/0!</v>
      </c>
      <c r="Q262" s="257">
        <v>0.0</v>
      </c>
      <c r="R262" s="260">
        <v>0.0</v>
      </c>
      <c r="S262" s="261">
        <v>0.0</v>
      </c>
      <c r="T262" s="261">
        <v>0.0</v>
      </c>
      <c r="U262" s="261">
        <v>0.0</v>
      </c>
      <c r="V262" s="261">
        <v>0.0</v>
      </c>
      <c r="W262" s="261">
        <v>0.0</v>
      </c>
      <c r="X262" s="261">
        <v>0.0</v>
      </c>
      <c r="Y262" s="261">
        <v>0.0</v>
      </c>
      <c r="Z262" s="261">
        <v>0.0</v>
      </c>
      <c r="AA262" s="262">
        <f t="shared" si="2"/>
        <v>0</v>
      </c>
      <c r="AB262" s="263">
        <v>0.0</v>
      </c>
      <c r="AC262" s="263">
        <v>14.0</v>
      </c>
      <c r="AD262" s="264">
        <v>1.0</v>
      </c>
      <c r="AE262" s="265">
        <v>70.0</v>
      </c>
    </row>
    <row r="263" ht="15.75" customHeight="1">
      <c r="A263" s="96" t="s">
        <v>9</v>
      </c>
      <c r="B263" s="266">
        <v>259.0</v>
      </c>
      <c r="C263" s="267" t="s">
        <v>104</v>
      </c>
      <c r="D263" s="266">
        <v>456409.0</v>
      </c>
      <c r="E263" s="255">
        <v>98187.0</v>
      </c>
      <c r="F263" s="256">
        <f t="shared" si="1"/>
        <v>0.2151294124</v>
      </c>
      <c r="G263" s="189">
        <v>1837.0</v>
      </c>
      <c r="H263" s="244">
        <f t="shared" si="3"/>
        <v>0.00402489872</v>
      </c>
      <c r="I263" s="189">
        <v>887.0</v>
      </c>
      <c r="J263" s="244">
        <f t="shared" si="4"/>
        <v>0.001943432316</v>
      </c>
      <c r="K263" s="189">
        <v>177.0</v>
      </c>
      <c r="L263" s="244">
        <f t="shared" si="5"/>
        <v>0.0003878100563</v>
      </c>
      <c r="M263" s="189">
        <v>477355.0</v>
      </c>
      <c r="N263" s="244"/>
      <c r="O263" s="189">
        <v>16659.0</v>
      </c>
      <c r="P263" s="247">
        <f t="shared" si="6"/>
        <v>0.03650015666</v>
      </c>
      <c r="Q263" s="189">
        <v>9.0</v>
      </c>
      <c r="R263" s="248">
        <v>220.0</v>
      </c>
      <c r="S263" s="249">
        <v>145.0</v>
      </c>
      <c r="T263" s="249">
        <v>145.0</v>
      </c>
      <c r="U263" s="249">
        <v>218.0</v>
      </c>
      <c r="V263" s="249">
        <v>235.0</v>
      </c>
      <c r="W263" s="249">
        <v>151.0</v>
      </c>
      <c r="X263" s="249">
        <v>252.0</v>
      </c>
      <c r="Y263" s="249">
        <v>184.0</v>
      </c>
      <c r="Z263" s="249">
        <v>97.0</v>
      </c>
      <c r="AA263" s="250">
        <f t="shared" si="2"/>
        <v>1366</v>
      </c>
      <c r="AB263" s="251">
        <v>1311.0</v>
      </c>
      <c r="AC263" s="251">
        <v>2.0</v>
      </c>
      <c r="AD263" s="252">
        <v>43.0</v>
      </c>
      <c r="AE263" s="297">
        <v>8550.0</v>
      </c>
    </row>
    <row r="264" ht="15.75" customHeight="1">
      <c r="A264" s="96" t="s">
        <v>9</v>
      </c>
      <c r="B264" s="253">
        <v>260.0</v>
      </c>
      <c r="C264" s="254" t="s">
        <v>438</v>
      </c>
      <c r="D264" s="253">
        <v>12820.0</v>
      </c>
      <c r="E264" s="255">
        <v>3161.0</v>
      </c>
      <c r="F264" s="256">
        <f t="shared" si="1"/>
        <v>0.2465678627</v>
      </c>
      <c r="G264" s="257">
        <v>48.0</v>
      </c>
      <c r="H264" s="258">
        <f t="shared" si="3"/>
        <v>0.003744149766</v>
      </c>
      <c r="I264" s="257">
        <v>10.0</v>
      </c>
      <c r="J264" s="258">
        <f t="shared" si="4"/>
        <v>0.0007800312012</v>
      </c>
      <c r="K264" s="257">
        <v>3.0</v>
      </c>
      <c r="L264" s="258">
        <f t="shared" si="5"/>
        <v>0.0002340093604</v>
      </c>
      <c r="M264" s="257">
        <v>13206.0</v>
      </c>
      <c r="N264" s="258"/>
      <c r="O264" s="257">
        <v>337.0</v>
      </c>
      <c r="P264" s="259">
        <f t="shared" si="6"/>
        <v>0.02628705148</v>
      </c>
      <c r="Q264" s="257">
        <v>0.0</v>
      </c>
      <c r="R264" s="260">
        <v>5.0</v>
      </c>
      <c r="S264" s="261">
        <v>1.0</v>
      </c>
      <c r="T264" s="261">
        <v>1.0</v>
      </c>
      <c r="U264" s="261">
        <v>6.0</v>
      </c>
      <c r="V264" s="261">
        <v>8.0</v>
      </c>
      <c r="W264" s="261">
        <v>8.0</v>
      </c>
      <c r="X264" s="261">
        <v>4.0</v>
      </c>
      <c r="Y264" s="261">
        <v>5.0</v>
      </c>
      <c r="Z264" s="261">
        <v>0.0</v>
      </c>
      <c r="AA264" s="262">
        <f t="shared" si="2"/>
        <v>33</v>
      </c>
      <c r="AB264" s="263">
        <v>21.0</v>
      </c>
      <c r="AC264" s="263">
        <v>34.0</v>
      </c>
      <c r="AD264" s="264">
        <v>0.0</v>
      </c>
      <c r="AE264" s="265">
        <v>499.0</v>
      </c>
    </row>
    <row r="265" ht="15.75" customHeight="1">
      <c r="A265" s="96" t="s">
        <v>9</v>
      </c>
      <c r="B265" s="266">
        <v>261.0</v>
      </c>
      <c r="C265" s="267" t="s">
        <v>439</v>
      </c>
      <c r="D265" s="266">
        <v>20411.0</v>
      </c>
      <c r="E265" s="255">
        <v>531.0</v>
      </c>
      <c r="F265" s="256">
        <f t="shared" si="1"/>
        <v>0.02601538386</v>
      </c>
      <c r="G265" s="189">
        <v>25.0</v>
      </c>
      <c r="H265" s="244">
        <f t="shared" si="3"/>
        <v>0.001224829749</v>
      </c>
      <c r="I265" s="189">
        <v>29.0</v>
      </c>
      <c r="J265" s="244">
        <f t="shared" si="4"/>
        <v>0.001420802508</v>
      </c>
      <c r="K265" s="189">
        <v>4.0</v>
      </c>
      <c r="L265" s="244">
        <f t="shared" si="5"/>
        <v>0.0001959727598</v>
      </c>
      <c r="M265" s="189">
        <v>6471.0</v>
      </c>
      <c r="N265" s="244"/>
      <c r="O265" s="189">
        <v>248.0</v>
      </c>
      <c r="P265" s="247">
        <f t="shared" si="6"/>
        <v>0.01215031111</v>
      </c>
      <c r="Q265" s="189">
        <v>0.0</v>
      </c>
      <c r="R265" s="248">
        <v>1.0</v>
      </c>
      <c r="S265" s="249">
        <v>2.0</v>
      </c>
      <c r="T265" s="249">
        <v>1.0</v>
      </c>
      <c r="U265" s="249">
        <v>2.0</v>
      </c>
      <c r="V265" s="249">
        <v>5.0</v>
      </c>
      <c r="W265" s="249">
        <v>2.0</v>
      </c>
      <c r="X265" s="249">
        <v>0.0</v>
      </c>
      <c r="Y265" s="249">
        <v>0.0</v>
      </c>
      <c r="Z265" s="249">
        <v>1.0</v>
      </c>
      <c r="AA265" s="250">
        <f t="shared" si="2"/>
        <v>13</v>
      </c>
      <c r="AB265" s="251">
        <v>12.0</v>
      </c>
      <c r="AC265" s="251">
        <v>18.0</v>
      </c>
      <c r="AD265" s="252">
        <v>1.0</v>
      </c>
      <c r="AE265" s="268">
        <v>172.0</v>
      </c>
    </row>
    <row r="266" ht="15.75" customHeight="1">
      <c r="A266" s="96" t="s">
        <v>466</v>
      </c>
      <c r="B266" s="253">
        <v>262.0</v>
      </c>
      <c r="C266" s="254" t="s">
        <v>440</v>
      </c>
      <c r="D266" s="253">
        <v>2172.0</v>
      </c>
      <c r="E266" s="255">
        <v>147.0</v>
      </c>
      <c r="F266" s="256">
        <f t="shared" si="1"/>
        <v>0.06767955801</v>
      </c>
      <c r="G266" s="257">
        <v>58.0</v>
      </c>
      <c r="H266" s="258">
        <f t="shared" si="3"/>
        <v>0.02670349908</v>
      </c>
      <c r="I266" s="257">
        <v>12.0</v>
      </c>
      <c r="J266" s="258">
        <f t="shared" si="4"/>
        <v>0.005524861878</v>
      </c>
      <c r="K266" s="257">
        <v>1.0</v>
      </c>
      <c r="L266" s="258">
        <f t="shared" si="5"/>
        <v>0.0004604051565</v>
      </c>
      <c r="M266" s="257">
        <v>2837.0</v>
      </c>
      <c r="N266" s="258"/>
      <c r="O266" s="257">
        <v>443.0</v>
      </c>
      <c r="P266" s="259">
        <f t="shared" si="6"/>
        <v>0.2039594843</v>
      </c>
      <c r="Q266" s="257">
        <v>0.0</v>
      </c>
      <c r="R266" s="260">
        <v>8.0</v>
      </c>
      <c r="S266" s="261">
        <v>0.0</v>
      </c>
      <c r="T266" s="261">
        <v>2.0</v>
      </c>
      <c r="U266" s="261">
        <v>5.0</v>
      </c>
      <c r="V266" s="261">
        <v>11.0</v>
      </c>
      <c r="W266" s="261">
        <v>6.0</v>
      </c>
      <c r="X266" s="261">
        <v>7.0</v>
      </c>
      <c r="Y266" s="261">
        <v>11.0</v>
      </c>
      <c r="Z266" s="261">
        <v>1.0</v>
      </c>
      <c r="AA266" s="262">
        <f t="shared" si="2"/>
        <v>39</v>
      </c>
      <c r="AB266" s="263">
        <v>28.0</v>
      </c>
      <c r="AC266" s="263">
        <v>314.0</v>
      </c>
      <c r="AD266" s="264">
        <v>1.0</v>
      </c>
      <c r="AE266" s="265">
        <v>19.0</v>
      </c>
    </row>
    <row r="267" ht="15.75" customHeight="1">
      <c r="A267" s="96" t="s">
        <v>9</v>
      </c>
      <c r="B267" s="266">
        <v>263.0</v>
      </c>
      <c r="C267" s="267" t="s">
        <v>477</v>
      </c>
      <c r="D267" s="266">
        <v>4143.0</v>
      </c>
      <c r="E267" s="255">
        <v>412.0</v>
      </c>
      <c r="F267" s="256">
        <f t="shared" si="1"/>
        <v>0.09944484673</v>
      </c>
      <c r="G267" s="189">
        <v>26.0</v>
      </c>
      <c r="H267" s="244">
        <f t="shared" si="3"/>
        <v>0.006275645667</v>
      </c>
      <c r="I267" s="189">
        <v>2.0</v>
      </c>
      <c r="J267" s="244">
        <f t="shared" si="4"/>
        <v>0.0004827419744</v>
      </c>
      <c r="K267" s="189">
        <v>1.0</v>
      </c>
      <c r="L267" s="244">
        <f t="shared" si="5"/>
        <v>0.0002413709872</v>
      </c>
      <c r="M267" s="189">
        <v>5194.0</v>
      </c>
      <c r="N267" s="244"/>
      <c r="O267" s="189">
        <v>132.0</v>
      </c>
      <c r="P267" s="247">
        <f t="shared" si="6"/>
        <v>0.03186097031</v>
      </c>
      <c r="Q267" s="189">
        <v>0.0</v>
      </c>
      <c r="R267" s="318">
        <v>6.0</v>
      </c>
      <c r="S267" s="319">
        <v>1.0</v>
      </c>
      <c r="T267" s="319">
        <v>4.0</v>
      </c>
      <c r="U267" s="319">
        <v>2.0</v>
      </c>
      <c r="V267" s="319">
        <v>2.0</v>
      </c>
      <c r="W267" s="319">
        <v>6.0</v>
      </c>
      <c r="X267" s="319">
        <v>1.0</v>
      </c>
      <c r="Y267" s="319">
        <v>6.0</v>
      </c>
      <c r="Z267" s="319">
        <v>3.0</v>
      </c>
      <c r="AA267" s="320">
        <f t="shared" si="2"/>
        <v>22</v>
      </c>
      <c r="AB267" s="251">
        <v>23.0</v>
      </c>
      <c r="AC267" s="251">
        <v>0.0</v>
      </c>
      <c r="AD267" s="252">
        <v>0.0</v>
      </c>
      <c r="AE267" s="268">
        <v>82.0</v>
      </c>
      <c r="AG267" s="321">
        <f t="shared" ref="AG267:AG271" si="46">SUM(AH267)/SUM($AH$267:$AH$271)</f>
        <v>0.09259259259</v>
      </c>
      <c r="AH267" s="322">
        <v>0.5</v>
      </c>
      <c r="AK267" s="322">
        <f t="shared" ref="AK267:AK270" si="47">$AL$267/4</f>
        <v>24.66</v>
      </c>
      <c r="AL267" s="322">
        <f>100-AK271</f>
        <v>98.64</v>
      </c>
    </row>
    <row r="268" ht="15.75" customHeight="1">
      <c r="C268" s="322"/>
      <c r="Q268" s="185"/>
      <c r="AG268" s="321">
        <f t="shared" si="46"/>
        <v>0.09259259259</v>
      </c>
      <c r="AH268" s="322">
        <v>0.5</v>
      </c>
      <c r="AK268" s="322">
        <f t="shared" si="47"/>
        <v>24.66</v>
      </c>
    </row>
    <row r="269" ht="15.75" customHeight="1">
      <c r="Q269" s="185"/>
      <c r="AG269" s="321">
        <f t="shared" si="46"/>
        <v>0.09259259259</v>
      </c>
      <c r="AH269" s="322">
        <v>0.5</v>
      </c>
      <c r="AK269" s="322">
        <f t="shared" si="47"/>
        <v>24.66</v>
      </c>
    </row>
    <row r="270" ht="15.75" customHeight="1">
      <c r="Q270" s="185"/>
      <c r="AG270" s="321">
        <f t="shared" si="46"/>
        <v>0.09259259259</v>
      </c>
      <c r="AH270" s="322">
        <v>0.5</v>
      </c>
      <c r="AK270" s="322">
        <f t="shared" si="47"/>
        <v>24.66</v>
      </c>
    </row>
    <row r="271" ht="15.75" customHeight="1">
      <c r="Q271" s="185"/>
      <c r="AG271" s="321">
        <f t="shared" si="46"/>
        <v>0.6296296296</v>
      </c>
      <c r="AH271" s="322">
        <f>0.5*6.8</f>
        <v>3.4</v>
      </c>
      <c r="AK271" s="323">
        <f>20%*6.8</f>
        <v>1.36</v>
      </c>
    </row>
    <row r="272" ht="15.75" customHeight="1">
      <c r="Q272" s="185"/>
    </row>
    <row r="273" ht="15.75" customHeight="1">
      <c r="Q273" s="185"/>
    </row>
    <row r="274" ht="15.75" customHeight="1">
      <c r="Q274" s="185"/>
    </row>
    <row r="275" ht="15.75" customHeight="1">
      <c r="Q275" s="185"/>
    </row>
    <row r="276" ht="15.75" customHeight="1">
      <c r="Q276" s="185"/>
    </row>
    <row r="277" ht="15.75" customHeight="1">
      <c r="Q277" s="185"/>
    </row>
    <row r="278" ht="15.75" customHeight="1">
      <c r="Q278" s="185"/>
    </row>
    <row r="279" ht="15.75" customHeight="1">
      <c r="Q279" s="185"/>
    </row>
    <row r="280" ht="15.75" customHeight="1">
      <c r="Q280" s="185"/>
    </row>
    <row r="281" ht="15.75" customHeight="1">
      <c r="Q281" s="185"/>
    </row>
    <row r="282" ht="15.75" customHeight="1">
      <c r="Q282" s="185"/>
    </row>
    <row r="283" ht="15.75" customHeight="1">
      <c r="Q283" s="185"/>
    </row>
    <row r="284" ht="15.75" customHeight="1">
      <c r="Q284" s="185"/>
    </row>
    <row r="285" ht="15.75" customHeight="1">
      <c r="Q285" s="185"/>
    </row>
    <row r="286" ht="15.75" customHeight="1">
      <c r="Q286" s="185"/>
    </row>
    <row r="287" ht="15.75" customHeight="1">
      <c r="Q287" s="185"/>
    </row>
    <row r="288" ht="15.75" customHeight="1">
      <c r="Q288" s="185"/>
    </row>
    <row r="289" ht="15.75" customHeight="1">
      <c r="Q289" s="185"/>
    </row>
    <row r="290" ht="15.75" customHeight="1">
      <c r="Q290" s="185"/>
    </row>
    <row r="291" ht="15.75" customHeight="1">
      <c r="Q291" s="185"/>
    </row>
    <row r="292" ht="15.75" customHeight="1">
      <c r="Q292" s="185"/>
    </row>
    <row r="293" ht="15.75" customHeight="1">
      <c r="Q293" s="185"/>
    </row>
    <row r="294" ht="15.75" customHeight="1">
      <c r="Q294" s="185"/>
    </row>
    <row r="295" ht="15.75" customHeight="1">
      <c r="Q295" s="185"/>
    </row>
    <row r="296" ht="15.75" customHeight="1">
      <c r="Q296" s="185"/>
    </row>
    <row r="297" ht="15.75" customHeight="1">
      <c r="Q297" s="185"/>
    </row>
    <row r="298" ht="15.75" customHeight="1">
      <c r="Q298" s="185"/>
    </row>
    <row r="299" ht="15.75" customHeight="1">
      <c r="Q299" s="185"/>
    </row>
    <row r="300" ht="15.75" customHeight="1">
      <c r="Q300" s="185"/>
    </row>
    <row r="301" ht="15.75" customHeight="1">
      <c r="Q301" s="185"/>
    </row>
    <row r="302" ht="15.75" customHeight="1">
      <c r="Q302" s="185"/>
    </row>
    <row r="303" ht="15.75" customHeight="1">
      <c r="Q303" s="185"/>
    </row>
    <row r="304" ht="15.75" customHeight="1">
      <c r="Q304" s="185"/>
    </row>
    <row r="305" ht="15.75" customHeight="1">
      <c r="Q305" s="185"/>
    </row>
    <row r="306" ht="15.75" customHeight="1">
      <c r="Q306" s="185"/>
    </row>
    <row r="307" ht="15.75" customHeight="1">
      <c r="Q307" s="185"/>
    </row>
    <row r="308" ht="15.75" customHeight="1">
      <c r="Q308" s="185"/>
    </row>
    <row r="309" ht="15.75" customHeight="1">
      <c r="Q309" s="185"/>
    </row>
    <row r="310" ht="15.75" customHeight="1">
      <c r="Q310" s="185"/>
    </row>
    <row r="311" ht="15.75" customHeight="1">
      <c r="Q311" s="185"/>
    </row>
    <row r="312" ht="15.75" customHeight="1">
      <c r="Q312" s="185"/>
    </row>
    <row r="313" ht="15.75" customHeight="1">
      <c r="Q313" s="185"/>
    </row>
    <row r="314" ht="15.75" customHeight="1">
      <c r="Q314" s="185"/>
    </row>
    <row r="315" ht="15.75" customHeight="1">
      <c r="Q315" s="185"/>
    </row>
    <row r="316" ht="15.75" customHeight="1">
      <c r="Q316" s="185"/>
    </row>
    <row r="317" ht="15.75" customHeight="1">
      <c r="Q317" s="185"/>
    </row>
    <row r="318" ht="15.75" customHeight="1">
      <c r="Q318" s="185"/>
    </row>
    <row r="319" ht="15.75" customHeight="1">
      <c r="Q319" s="185"/>
    </row>
    <row r="320" ht="15.75" customHeight="1">
      <c r="Q320" s="185"/>
    </row>
    <row r="321" ht="15.75" customHeight="1">
      <c r="Q321" s="185"/>
    </row>
    <row r="322" ht="15.75" customHeight="1">
      <c r="Q322" s="185"/>
    </row>
    <row r="323" ht="15.75" customHeight="1">
      <c r="Q323" s="185"/>
    </row>
    <row r="324" ht="15.75" customHeight="1">
      <c r="Q324" s="185"/>
    </row>
    <row r="325" ht="15.75" customHeight="1">
      <c r="Q325" s="185"/>
    </row>
    <row r="326" ht="15.75" customHeight="1">
      <c r="Q326" s="185"/>
    </row>
    <row r="327" ht="15.75" customHeight="1">
      <c r="Q327" s="185"/>
    </row>
    <row r="328" ht="15.75" customHeight="1">
      <c r="Q328" s="185"/>
    </row>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B$4:$AA$267">
    <sortState ref="B4:AA267">
      <sortCondition ref="B4:B267"/>
      <sortCondition descending="1" ref="Q4:Q267"/>
      <sortCondition ref="F4:F267"/>
      <sortCondition ref="C4:C267"/>
      <sortCondition descending="1" ref="E4:E267"/>
      <sortCondition descending="1" ref="AA4:AA267"/>
    </sortState>
  </autoFilter>
  <mergeCells count="41">
    <mergeCell ref="E3:F3"/>
    <mergeCell ref="G3:H3"/>
    <mergeCell ref="I3:J3"/>
    <mergeCell ref="K3:L3"/>
    <mergeCell ref="M3:N3"/>
    <mergeCell ref="O3:P3"/>
    <mergeCell ref="D1:Q1"/>
    <mergeCell ref="D2:H2"/>
    <mergeCell ref="I2:J2"/>
    <mergeCell ref="K2:N2"/>
    <mergeCell ref="Q2:Q3"/>
    <mergeCell ref="R2:AA2"/>
    <mergeCell ref="AB2:AB3"/>
    <mergeCell ref="AC2:AC3"/>
    <mergeCell ref="AD2:AD3"/>
    <mergeCell ref="AE2:AE3"/>
    <mergeCell ref="AI2:AL4"/>
    <mergeCell ref="AG8:AQ8"/>
    <mergeCell ref="AG9:AI9"/>
    <mergeCell ref="AJ9:AK9"/>
    <mergeCell ref="AP9:AQ9"/>
    <mergeCell ref="AL9:AM9"/>
    <mergeCell ref="AN9:AO9"/>
    <mergeCell ref="AG16:AQ16"/>
    <mergeCell ref="AJ17:AK17"/>
    <mergeCell ref="AL17:AM17"/>
    <mergeCell ref="AN17:AO17"/>
    <mergeCell ref="AP17:AQ17"/>
    <mergeCell ref="AG32:AQ32"/>
    <mergeCell ref="AG33:AI33"/>
    <mergeCell ref="AJ33:AK33"/>
    <mergeCell ref="AL33:AM33"/>
    <mergeCell ref="AN33:AO33"/>
    <mergeCell ref="AP33:AQ33"/>
    <mergeCell ref="AG17:AI17"/>
    <mergeCell ref="AG24:AQ24"/>
    <mergeCell ref="AG25:AI25"/>
    <mergeCell ref="AJ25:AK25"/>
    <mergeCell ref="AL25:AM25"/>
    <mergeCell ref="AN25:AO25"/>
    <mergeCell ref="AP25:AQ25"/>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rightToLeft="1" workbookViewId="0">
      <pane xSplit="4.0" ySplit="3.0" topLeftCell="E4" activePane="bottomRight" state="frozen"/>
      <selection activeCell="E1" sqref="E1" pane="topRight"/>
      <selection activeCell="A4" sqref="A4" pane="bottomLeft"/>
      <selection activeCell="E4" sqref="E4" pane="bottomRight"/>
    </sheetView>
  </sheetViews>
  <sheetFormatPr customHeight="1" defaultColWidth="12.63" defaultRowHeight="15.0"/>
  <cols>
    <col customWidth="1" hidden="1" min="1" max="2" width="8.63"/>
    <col customWidth="1" min="3" max="3" width="4.0"/>
    <col customWidth="1" min="4" max="4" width="13.0"/>
    <col customWidth="1" min="5" max="6" width="8.63"/>
    <col customWidth="1" min="7" max="7" width="7.25"/>
    <col customWidth="1" min="8" max="8" width="7.75"/>
    <col customWidth="1" min="9" max="9" width="6.75"/>
    <col customWidth="1" min="10" max="11" width="9.0"/>
    <col customWidth="1" min="12" max="12" width="8.63"/>
    <col customWidth="1" min="13" max="13" width="8.0"/>
    <col customWidth="1" min="14" max="15" width="8.63"/>
    <col customWidth="1" min="16" max="16" width="7.0"/>
    <col customWidth="1" min="17" max="17" width="7.5"/>
    <col customWidth="1" min="18" max="18" width="6.63"/>
    <col customWidth="1" min="19" max="19" width="7.0"/>
    <col customWidth="1" min="20" max="34" width="8.63"/>
    <col customWidth="1" min="35" max="35" width="10.13"/>
    <col customWidth="1" min="36" max="38" width="8.63"/>
  </cols>
  <sheetData>
    <row r="1" ht="20.25" customHeight="1">
      <c r="A1" s="63"/>
      <c r="C1" s="207"/>
      <c r="D1" s="207"/>
      <c r="E1" s="207" t="s">
        <v>442</v>
      </c>
      <c r="H1" s="324">
        <v>44210.0</v>
      </c>
      <c r="J1" s="325" t="s">
        <v>478</v>
      </c>
      <c r="L1" s="326">
        <v>44207.0</v>
      </c>
      <c r="N1" s="327" t="s">
        <v>479</v>
      </c>
      <c r="O1" s="92" t="s">
        <v>480</v>
      </c>
      <c r="P1" s="212" t="s">
        <v>445</v>
      </c>
      <c r="Q1" s="9"/>
      <c r="R1" s="9"/>
      <c r="S1" s="9"/>
      <c r="T1" s="10"/>
      <c r="U1" s="205" t="s">
        <v>481</v>
      </c>
      <c r="V1" s="205" t="s">
        <v>482</v>
      </c>
      <c r="W1" s="328"/>
      <c r="X1" s="328"/>
      <c r="Y1" s="328"/>
      <c r="Z1" s="328"/>
      <c r="AA1" s="328"/>
      <c r="AB1" s="328"/>
      <c r="AC1" s="328"/>
      <c r="AD1" s="328"/>
    </row>
    <row r="2" ht="14.25" customHeight="1">
      <c r="A2" s="134"/>
      <c r="B2" s="329" t="s">
        <v>483</v>
      </c>
      <c r="C2" s="214"/>
      <c r="D2" s="214"/>
      <c r="E2" s="215" t="s">
        <v>451</v>
      </c>
      <c r="F2" s="217" t="s">
        <v>453</v>
      </c>
      <c r="H2" s="330" t="s">
        <v>484</v>
      </c>
      <c r="I2" s="215" t="s">
        <v>455</v>
      </c>
      <c r="J2" s="217" t="s">
        <v>456</v>
      </c>
      <c r="L2" s="217" t="s">
        <v>457</v>
      </c>
      <c r="P2" s="331">
        <v>44207.0</v>
      </c>
      <c r="Q2" s="331">
        <v>44208.0</v>
      </c>
      <c r="R2" s="331">
        <v>44209.0</v>
      </c>
      <c r="S2" s="331">
        <v>44210.0</v>
      </c>
      <c r="T2" s="332" t="s">
        <v>458</v>
      </c>
      <c r="W2" s="333"/>
      <c r="X2" s="328"/>
      <c r="Y2" s="328"/>
      <c r="Z2" s="328"/>
      <c r="AA2" s="328"/>
      <c r="AB2" s="328"/>
      <c r="AC2" s="328"/>
      <c r="AD2" s="328"/>
      <c r="AL2" s="214"/>
    </row>
    <row r="3" ht="15.75" customHeight="1">
      <c r="A3" s="134"/>
      <c r="B3" s="334" t="s">
        <v>81</v>
      </c>
      <c r="C3" s="221"/>
      <c r="D3" s="335" t="s">
        <v>485</v>
      </c>
      <c r="E3" s="222">
        <v>936425.0</v>
      </c>
      <c r="F3" s="225">
        <v>14330.0</v>
      </c>
      <c r="G3" s="226">
        <f>F3/E3</f>
        <v>0.01530288064</v>
      </c>
      <c r="H3" s="336">
        <v>4941.0</v>
      </c>
      <c r="I3" s="336">
        <v>513.0</v>
      </c>
      <c r="J3" s="225">
        <v>858148.0</v>
      </c>
      <c r="K3" s="226"/>
      <c r="L3" s="225">
        <v>76033.0</v>
      </c>
      <c r="M3" s="230">
        <f>L3/E3</f>
        <v>0.08119497023</v>
      </c>
      <c r="N3" s="336">
        <v>30.0</v>
      </c>
      <c r="O3" s="230">
        <f>H3/L3</f>
        <v>0.06498494075</v>
      </c>
      <c r="P3" s="337">
        <v>1760.0</v>
      </c>
      <c r="Q3" s="338">
        <v>1656.0</v>
      </c>
      <c r="R3" s="338">
        <v>1670.0</v>
      </c>
      <c r="S3" s="339">
        <v>1639.0</v>
      </c>
      <c r="T3" s="340">
        <f t="shared" ref="T3:T118" si="1">SUM(P3:S3)</f>
        <v>6725</v>
      </c>
      <c r="U3" s="341">
        <v>3454.0</v>
      </c>
      <c r="V3" s="341">
        <v>5537.0</v>
      </c>
      <c r="W3" s="342"/>
      <c r="X3" s="342"/>
      <c r="Y3" s="342"/>
      <c r="Z3" s="342"/>
      <c r="AA3" s="195"/>
      <c r="AD3" s="329" t="s">
        <v>486</v>
      </c>
      <c r="AL3" s="343"/>
    </row>
    <row r="4" ht="14.25" customHeight="1">
      <c r="A4" s="329" t="s">
        <v>466</v>
      </c>
      <c r="B4" s="329" t="s">
        <v>81</v>
      </c>
      <c r="C4" s="239">
        <v>1.0</v>
      </c>
      <c r="D4" s="238" t="s">
        <v>487</v>
      </c>
      <c r="E4" s="240">
        <v>25552.0</v>
      </c>
      <c r="F4" s="243">
        <v>1135.0</v>
      </c>
      <c r="G4" s="244">
        <f t="shared" ref="G4:G89" si="2">IF(F4=0,0,F4/E4)</f>
        <v>0.04441922354</v>
      </c>
      <c r="H4" s="344">
        <v>84.0</v>
      </c>
      <c r="I4" s="344">
        <v>12.0</v>
      </c>
      <c r="J4" s="246">
        <v>28706.0</v>
      </c>
      <c r="K4" s="244"/>
      <c r="L4" s="246">
        <v>4411.0</v>
      </c>
      <c r="M4" s="345">
        <f t="shared" ref="M4:M117" si="3">IF(L4=0,0,L4/E4)</f>
        <v>0.1726283657</v>
      </c>
      <c r="N4" s="344">
        <v>2.0</v>
      </c>
      <c r="O4" s="346">
        <f t="shared" ref="O4:O118" si="4">IF(H4=0,0,H4/L4)</f>
        <v>0.01904330084</v>
      </c>
      <c r="P4" s="347">
        <v>158.0</v>
      </c>
      <c r="Q4" s="347">
        <v>145.0</v>
      </c>
      <c r="R4" s="347">
        <v>163.0</v>
      </c>
      <c r="S4" s="347">
        <v>175.0</v>
      </c>
      <c r="T4" s="348">
        <f t="shared" si="1"/>
        <v>641</v>
      </c>
      <c r="U4" s="349">
        <v>291.0</v>
      </c>
      <c r="V4" s="349">
        <v>373.0</v>
      </c>
      <c r="W4" s="342"/>
      <c r="X4" s="342"/>
      <c r="Y4" s="342"/>
      <c r="Z4" s="342"/>
      <c r="AA4" s="342"/>
      <c r="AD4" s="192"/>
      <c r="AL4" s="63"/>
    </row>
    <row r="5" ht="14.25" customHeight="1">
      <c r="A5" s="329" t="s">
        <v>9</v>
      </c>
      <c r="B5" s="329" t="s">
        <v>81</v>
      </c>
      <c r="C5" s="350">
        <v>2.0</v>
      </c>
      <c r="D5" s="351" t="s">
        <v>488</v>
      </c>
      <c r="E5" s="352">
        <v>43424.0</v>
      </c>
      <c r="F5" s="353">
        <v>641.0</v>
      </c>
      <c r="G5" s="258">
        <f t="shared" si="2"/>
        <v>0.01476142225</v>
      </c>
      <c r="H5" s="354">
        <v>147.0</v>
      </c>
      <c r="I5" s="354">
        <v>25.0</v>
      </c>
      <c r="J5" s="355">
        <v>51054.0</v>
      </c>
      <c r="K5" s="258"/>
      <c r="L5" s="355">
        <v>3063.0</v>
      </c>
      <c r="M5" s="356">
        <f t="shared" si="3"/>
        <v>0.07053703021</v>
      </c>
      <c r="N5" s="354">
        <v>1.0</v>
      </c>
      <c r="O5" s="357">
        <f t="shared" si="4"/>
        <v>0.04799216454</v>
      </c>
      <c r="P5" s="358">
        <v>73.0</v>
      </c>
      <c r="Q5" s="358">
        <v>81.0</v>
      </c>
      <c r="R5" s="358">
        <v>76.0</v>
      </c>
      <c r="S5" s="358">
        <v>80.0</v>
      </c>
      <c r="T5" s="359">
        <f t="shared" si="1"/>
        <v>310</v>
      </c>
      <c r="U5" s="360">
        <v>139.0</v>
      </c>
      <c r="V5" s="360">
        <v>207.0</v>
      </c>
      <c r="W5" s="361" t="s">
        <v>489</v>
      </c>
      <c r="AD5" s="192"/>
      <c r="AL5" s="63"/>
    </row>
    <row r="6" ht="14.25" customHeight="1">
      <c r="A6" s="329" t="s">
        <v>459</v>
      </c>
      <c r="B6" s="329" t="s">
        <v>81</v>
      </c>
      <c r="C6" s="362">
        <v>3.0</v>
      </c>
      <c r="D6" s="238" t="s">
        <v>490</v>
      </c>
      <c r="E6" s="240">
        <v>0.0</v>
      </c>
      <c r="F6" s="243">
        <v>0.0</v>
      </c>
      <c r="G6" s="244">
        <f t="shared" si="2"/>
        <v>0</v>
      </c>
      <c r="H6" s="344">
        <v>0.0</v>
      </c>
      <c r="I6" s="344">
        <v>0.0</v>
      </c>
      <c r="J6" s="246">
        <v>0.0</v>
      </c>
      <c r="K6" s="244"/>
      <c r="L6" s="246">
        <v>0.0</v>
      </c>
      <c r="M6" s="345">
        <f t="shared" si="3"/>
        <v>0</v>
      </c>
      <c r="N6" s="344">
        <v>0.0</v>
      </c>
      <c r="O6" s="346">
        <f t="shared" si="4"/>
        <v>0</v>
      </c>
      <c r="P6" s="363">
        <v>0.0</v>
      </c>
      <c r="Q6" s="363">
        <v>0.0</v>
      </c>
      <c r="R6" s="363">
        <v>0.0</v>
      </c>
      <c r="S6" s="363">
        <v>0.0</v>
      </c>
      <c r="T6" s="348">
        <f t="shared" si="1"/>
        <v>0</v>
      </c>
      <c r="U6" s="364">
        <v>0.0</v>
      </c>
      <c r="V6" s="364">
        <v>0.0</v>
      </c>
      <c r="AD6" s="192"/>
      <c r="AL6" s="63"/>
    </row>
    <row r="7" ht="14.25" customHeight="1">
      <c r="A7" s="329" t="s">
        <v>459</v>
      </c>
      <c r="B7" s="329" t="s">
        <v>81</v>
      </c>
      <c r="C7" s="350">
        <v>4.0</v>
      </c>
      <c r="D7" s="351" t="s">
        <v>491</v>
      </c>
      <c r="E7" s="352">
        <v>0.0</v>
      </c>
      <c r="F7" s="353">
        <v>0.0</v>
      </c>
      <c r="G7" s="258">
        <f t="shared" si="2"/>
        <v>0</v>
      </c>
      <c r="H7" s="354">
        <v>0.0</v>
      </c>
      <c r="I7" s="354">
        <v>0.0</v>
      </c>
      <c r="J7" s="355">
        <v>0.0</v>
      </c>
      <c r="K7" s="258"/>
      <c r="L7" s="355">
        <v>0.0</v>
      </c>
      <c r="M7" s="356">
        <f t="shared" si="3"/>
        <v>0</v>
      </c>
      <c r="N7" s="354">
        <v>0.0</v>
      </c>
      <c r="O7" s="357">
        <f t="shared" si="4"/>
        <v>0</v>
      </c>
      <c r="P7" s="358">
        <v>0.0</v>
      </c>
      <c r="Q7" s="358">
        <v>0.0</v>
      </c>
      <c r="R7" s="358">
        <v>0.0</v>
      </c>
      <c r="S7" s="358">
        <v>0.0</v>
      </c>
      <c r="T7" s="359">
        <f t="shared" si="1"/>
        <v>0</v>
      </c>
      <c r="U7" s="360">
        <v>0.0</v>
      </c>
      <c r="V7" s="360">
        <v>0.0</v>
      </c>
      <c r="AD7" s="192"/>
      <c r="AL7" s="63"/>
    </row>
    <row r="8" ht="14.25" customHeight="1">
      <c r="A8" s="329" t="s">
        <v>459</v>
      </c>
      <c r="B8" s="329" t="s">
        <v>81</v>
      </c>
      <c r="C8" s="362">
        <v>5.0</v>
      </c>
      <c r="D8" s="238" t="s">
        <v>492</v>
      </c>
      <c r="E8" s="240">
        <v>0.0</v>
      </c>
      <c r="F8" s="243">
        <v>0.0</v>
      </c>
      <c r="G8" s="244">
        <f t="shared" si="2"/>
        <v>0</v>
      </c>
      <c r="H8" s="344">
        <v>0.0</v>
      </c>
      <c r="I8" s="344">
        <v>0.0</v>
      </c>
      <c r="J8" s="246">
        <v>0.0</v>
      </c>
      <c r="K8" s="244"/>
      <c r="L8" s="246">
        <v>0.0</v>
      </c>
      <c r="M8" s="345">
        <f t="shared" si="3"/>
        <v>0</v>
      </c>
      <c r="N8" s="344">
        <v>0.0</v>
      </c>
      <c r="O8" s="346">
        <f t="shared" si="4"/>
        <v>0</v>
      </c>
      <c r="P8" s="363">
        <v>0.0</v>
      </c>
      <c r="Q8" s="363">
        <v>0.0</v>
      </c>
      <c r="R8" s="363">
        <v>0.0</v>
      </c>
      <c r="S8" s="363">
        <v>0.0</v>
      </c>
      <c r="T8" s="348">
        <f t="shared" si="1"/>
        <v>0</v>
      </c>
      <c r="U8" s="364">
        <v>0.0</v>
      </c>
      <c r="V8" s="364">
        <v>0.0</v>
      </c>
      <c r="AD8" s="192"/>
      <c r="AL8" s="63"/>
    </row>
    <row r="9" ht="14.25" customHeight="1">
      <c r="A9" s="329" t="s">
        <v>459</v>
      </c>
      <c r="B9" s="329" t="s">
        <v>81</v>
      </c>
      <c r="C9" s="350">
        <v>6.0</v>
      </c>
      <c r="D9" s="351" t="s">
        <v>493</v>
      </c>
      <c r="E9" s="352">
        <v>0.0</v>
      </c>
      <c r="F9" s="353">
        <v>0.0</v>
      </c>
      <c r="G9" s="258">
        <f t="shared" si="2"/>
        <v>0</v>
      </c>
      <c r="H9" s="354">
        <v>0.0</v>
      </c>
      <c r="I9" s="354">
        <v>0.0</v>
      </c>
      <c r="J9" s="355">
        <v>0.0</v>
      </c>
      <c r="K9" s="258"/>
      <c r="L9" s="355">
        <v>0.0</v>
      </c>
      <c r="M9" s="356">
        <f t="shared" si="3"/>
        <v>0</v>
      </c>
      <c r="N9" s="354">
        <v>0.0</v>
      </c>
      <c r="O9" s="357">
        <f t="shared" si="4"/>
        <v>0</v>
      </c>
      <c r="P9" s="358">
        <v>0.0</v>
      </c>
      <c r="Q9" s="358">
        <v>0.0</v>
      </c>
      <c r="R9" s="358">
        <v>0.0</v>
      </c>
      <c r="S9" s="358">
        <v>0.0</v>
      </c>
      <c r="T9" s="359">
        <f t="shared" si="1"/>
        <v>0</v>
      </c>
      <c r="U9" s="360">
        <v>0.0</v>
      </c>
      <c r="V9" s="360">
        <v>0.0</v>
      </c>
      <c r="AL9" s="63"/>
    </row>
    <row r="10" ht="14.25" customHeight="1">
      <c r="A10" s="329" t="s">
        <v>467</v>
      </c>
      <c r="B10" s="329" t="s">
        <v>81</v>
      </c>
      <c r="C10" s="362">
        <v>7.0</v>
      </c>
      <c r="D10" s="238" t="s">
        <v>494</v>
      </c>
      <c r="E10" s="240">
        <v>14682.0</v>
      </c>
      <c r="F10" s="243">
        <v>737.0</v>
      </c>
      <c r="G10" s="244">
        <f t="shared" si="2"/>
        <v>0.05019752077</v>
      </c>
      <c r="H10" s="344">
        <v>83.0</v>
      </c>
      <c r="I10" s="344">
        <v>6.0</v>
      </c>
      <c r="J10" s="246">
        <v>23559.0</v>
      </c>
      <c r="K10" s="244"/>
      <c r="L10" s="246">
        <v>3738.0</v>
      </c>
      <c r="M10" s="345">
        <f t="shared" si="3"/>
        <v>0.2545974663</v>
      </c>
      <c r="N10" s="344">
        <v>0.0</v>
      </c>
      <c r="O10" s="346">
        <f t="shared" si="4"/>
        <v>0.02220438737</v>
      </c>
      <c r="P10" s="347">
        <v>111.0</v>
      </c>
      <c r="Q10" s="347">
        <v>101.0</v>
      </c>
      <c r="R10" s="347">
        <v>76.0</v>
      </c>
      <c r="S10" s="347">
        <v>94.0</v>
      </c>
      <c r="T10" s="348">
        <f t="shared" si="1"/>
        <v>382</v>
      </c>
      <c r="U10" s="349">
        <v>175.0</v>
      </c>
      <c r="V10" s="349">
        <v>310.0</v>
      </c>
      <c r="W10" s="342"/>
      <c r="X10" s="342"/>
      <c r="Y10" s="342"/>
      <c r="Z10" s="342"/>
      <c r="AA10" s="342"/>
    </row>
    <row r="11" ht="14.25" customHeight="1">
      <c r="A11" s="329" t="s">
        <v>467</v>
      </c>
      <c r="B11" s="329" t="s">
        <v>81</v>
      </c>
      <c r="C11" s="350">
        <v>8.0</v>
      </c>
      <c r="D11" s="351" t="s">
        <v>495</v>
      </c>
      <c r="E11" s="352">
        <v>18876.0</v>
      </c>
      <c r="F11" s="353">
        <v>779.0</v>
      </c>
      <c r="G11" s="258">
        <f t="shared" si="2"/>
        <v>0.04126933672</v>
      </c>
      <c r="H11" s="354">
        <v>64.0</v>
      </c>
      <c r="I11" s="354">
        <v>2.0</v>
      </c>
      <c r="J11" s="355">
        <v>25687.0</v>
      </c>
      <c r="K11" s="258"/>
      <c r="L11" s="355">
        <v>3419.0</v>
      </c>
      <c r="M11" s="356">
        <f t="shared" si="3"/>
        <v>0.1811294766</v>
      </c>
      <c r="N11" s="354">
        <v>0.0</v>
      </c>
      <c r="O11" s="357">
        <f t="shared" si="4"/>
        <v>0.01871892366</v>
      </c>
      <c r="P11" s="365">
        <v>100.0</v>
      </c>
      <c r="Q11" s="365">
        <v>103.0</v>
      </c>
      <c r="R11" s="365">
        <v>117.0</v>
      </c>
      <c r="S11" s="365">
        <v>86.0</v>
      </c>
      <c r="T11" s="359">
        <f t="shared" si="1"/>
        <v>406</v>
      </c>
      <c r="U11" s="366">
        <v>195.0</v>
      </c>
      <c r="V11" s="366">
        <v>275.0</v>
      </c>
      <c r="W11" s="342"/>
      <c r="X11" s="342"/>
      <c r="Y11" s="342"/>
      <c r="Z11" s="342"/>
      <c r="AA11" s="342"/>
    </row>
    <row r="12" ht="14.25" customHeight="1">
      <c r="A12" s="329" t="s">
        <v>467</v>
      </c>
      <c r="B12" s="329" t="s">
        <v>81</v>
      </c>
      <c r="C12" s="362">
        <v>9.0</v>
      </c>
      <c r="D12" s="238" t="s">
        <v>496</v>
      </c>
      <c r="E12" s="240">
        <v>6345.0</v>
      </c>
      <c r="F12" s="243">
        <v>362.0</v>
      </c>
      <c r="G12" s="244">
        <f t="shared" si="2"/>
        <v>0.05705279748</v>
      </c>
      <c r="H12" s="344">
        <v>21.0</v>
      </c>
      <c r="I12" s="344">
        <v>2.0</v>
      </c>
      <c r="J12" s="246">
        <v>8423.0</v>
      </c>
      <c r="K12" s="244"/>
      <c r="L12" s="246">
        <v>1482.0</v>
      </c>
      <c r="M12" s="345">
        <f t="shared" si="3"/>
        <v>0.23356974</v>
      </c>
      <c r="N12" s="344">
        <v>0.0</v>
      </c>
      <c r="O12" s="346">
        <f t="shared" si="4"/>
        <v>0.01417004049</v>
      </c>
      <c r="P12" s="347">
        <v>48.0</v>
      </c>
      <c r="Q12" s="347">
        <v>43.0</v>
      </c>
      <c r="R12" s="347">
        <v>47.0</v>
      </c>
      <c r="S12" s="347">
        <v>46.0</v>
      </c>
      <c r="T12" s="348">
        <f t="shared" si="1"/>
        <v>184</v>
      </c>
      <c r="U12" s="349">
        <v>99.0</v>
      </c>
      <c r="V12" s="349">
        <v>110.0</v>
      </c>
      <c r="W12" s="367" t="s">
        <v>460</v>
      </c>
      <c r="X12" s="294"/>
      <c r="Y12" s="294"/>
      <c r="Z12" s="294"/>
      <c r="AA12" s="294"/>
      <c r="AB12" s="294"/>
      <c r="AC12" s="294"/>
      <c r="AD12" s="294"/>
      <c r="AE12" s="294"/>
      <c r="AF12" s="294"/>
      <c r="AG12" s="295"/>
    </row>
    <row r="13" ht="14.25" customHeight="1">
      <c r="A13" s="329" t="s">
        <v>466</v>
      </c>
      <c r="B13" s="329" t="s">
        <v>81</v>
      </c>
      <c r="C13" s="350">
        <v>10.0</v>
      </c>
      <c r="D13" s="351" t="s">
        <v>497</v>
      </c>
      <c r="E13" s="352">
        <v>5694.0</v>
      </c>
      <c r="F13" s="353">
        <v>245.0</v>
      </c>
      <c r="G13" s="258">
        <f t="shared" si="2"/>
        <v>0.04302774851</v>
      </c>
      <c r="H13" s="354">
        <v>17.0</v>
      </c>
      <c r="I13" s="354">
        <v>2.0</v>
      </c>
      <c r="J13" s="355">
        <v>7351.0</v>
      </c>
      <c r="K13" s="258"/>
      <c r="L13" s="355">
        <v>1213.0</v>
      </c>
      <c r="M13" s="356">
        <f t="shared" si="3"/>
        <v>0.213031261</v>
      </c>
      <c r="N13" s="354">
        <v>0.0</v>
      </c>
      <c r="O13" s="357">
        <f t="shared" si="4"/>
        <v>0.01401483924</v>
      </c>
      <c r="P13" s="365">
        <v>30.0</v>
      </c>
      <c r="Q13" s="365">
        <v>37.0</v>
      </c>
      <c r="R13" s="365">
        <v>40.0</v>
      </c>
      <c r="S13" s="365">
        <v>34.0</v>
      </c>
      <c r="T13" s="359">
        <f t="shared" si="1"/>
        <v>141</v>
      </c>
      <c r="U13" s="366">
        <v>56.0</v>
      </c>
      <c r="V13" s="366">
        <v>88.0</v>
      </c>
      <c r="W13" s="298" t="s">
        <v>461</v>
      </c>
      <c r="X13" s="274"/>
      <c r="Y13" s="275"/>
      <c r="Z13" s="276" t="s">
        <v>462</v>
      </c>
      <c r="AA13" s="275"/>
      <c r="AB13" s="277" t="s">
        <v>463</v>
      </c>
      <c r="AC13" s="275"/>
      <c r="AD13" s="277" t="s">
        <v>464</v>
      </c>
      <c r="AE13" s="275"/>
      <c r="AF13" s="278" t="s">
        <v>465</v>
      </c>
      <c r="AG13" s="299"/>
    </row>
    <row r="14" ht="14.25" customHeight="1">
      <c r="A14" s="329" t="s">
        <v>466</v>
      </c>
      <c r="B14" s="329" t="s">
        <v>81</v>
      </c>
      <c r="C14" s="362">
        <v>11.0</v>
      </c>
      <c r="D14" s="238" t="s">
        <v>498</v>
      </c>
      <c r="E14" s="240">
        <v>10541.0</v>
      </c>
      <c r="F14" s="243">
        <v>394.0</v>
      </c>
      <c r="G14" s="244">
        <f t="shared" si="2"/>
        <v>0.03737785789</v>
      </c>
      <c r="H14" s="344">
        <v>37.0</v>
      </c>
      <c r="I14" s="344">
        <v>3.0</v>
      </c>
      <c r="J14" s="246">
        <v>15077.0</v>
      </c>
      <c r="K14" s="244"/>
      <c r="L14" s="246">
        <v>1833.0</v>
      </c>
      <c r="M14" s="345">
        <f t="shared" si="3"/>
        <v>0.1738924201</v>
      </c>
      <c r="N14" s="344">
        <v>1.0</v>
      </c>
      <c r="O14" s="346">
        <f t="shared" si="4"/>
        <v>0.02018548827</v>
      </c>
      <c r="P14" s="109">
        <v>34.0</v>
      </c>
      <c r="Q14" s="109">
        <v>58.0</v>
      </c>
      <c r="R14" s="109">
        <v>63.0</v>
      </c>
      <c r="S14" s="109">
        <v>38.0</v>
      </c>
      <c r="T14" s="348">
        <f t="shared" si="1"/>
        <v>193</v>
      </c>
      <c r="U14" s="368">
        <v>114.0</v>
      </c>
      <c r="V14" s="368">
        <v>137.0</v>
      </c>
      <c r="W14" s="300" t="s">
        <v>466</v>
      </c>
      <c r="X14" s="193">
        <f t="shared" ref="X14:X17" si="5">SUMIF(A:A,W14,F:F)</f>
        <v>5516</v>
      </c>
      <c r="Y14" s="282">
        <f>X14/$F$3</f>
        <v>0.3849267271</v>
      </c>
      <c r="Z14" s="193">
        <f t="shared" ref="Z14:Z17" si="6">SUMIF(A:A,W14,H:H)</f>
        <v>719</v>
      </c>
      <c r="AA14" s="282">
        <f t="shared" ref="AA14:AA17" si="7">Z14/$L$3</f>
        <v>0.009456420239</v>
      </c>
      <c r="AB14" s="63">
        <f t="shared" ref="AB14:AB17" si="8">SUMIF(A:A,W14,I:I)</f>
        <v>109</v>
      </c>
      <c r="AC14" s="282">
        <f t="shared" ref="AC14:AC17" si="9">AB14/$L$3</f>
        <v>0.001433588047</v>
      </c>
      <c r="AD14" s="63">
        <f t="shared" ref="AD14:AD17" si="10">SUMIF(A:A,W14,J:J)</f>
        <v>242815</v>
      </c>
      <c r="AE14" s="282">
        <f t="shared" ref="AE14:AE17" si="11">AD14/$L$3</f>
        <v>3.193547539</v>
      </c>
      <c r="AF14" s="283">
        <f t="shared" ref="AF14:AF17" si="12">SUMIF(A:A,W14,L:L)</f>
        <v>23092</v>
      </c>
      <c r="AG14" s="301">
        <f t="shared" ref="AG14:AG17" si="13">AF14/$L$3</f>
        <v>0.3037102311</v>
      </c>
    </row>
    <row r="15" ht="14.25" customHeight="1">
      <c r="A15" s="329" t="s">
        <v>466</v>
      </c>
      <c r="B15" s="329" t="s">
        <v>81</v>
      </c>
      <c r="C15" s="350">
        <v>12.0</v>
      </c>
      <c r="D15" s="351" t="s">
        <v>499</v>
      </c>
      <c r="E15" s="352">
        <v>8489.0</v>
      </c>
      <c r="F15" s="353">
        <v>226.0</v>
      </c>
      <c r="G15" s="258">
        <f t="shared" si="2"/>
        <v>0.02662268818</v>
      </c>
      <c r="H15" s="354">
        <v>22.0</v>
      </c>
      <c r="I15" s="354">
        <v>2.0</v>
      </c>
      <c r="J15" s="355">
        <v>11356.0</v>
      </c>
      <c r="K15" s="258"/>
      <c r="L15" s="355">
        <v>1037.0</v>
      </c>
      <c r="M15" s="356">
        <f t="shared" si="3"/>
        <v>0.1221580869</v>
      </c>
      <c r="N15" s="354">
        <v>0.0</v>
      </c>
      <c r="O15" s="357">
        <f t="shared" si="4"/>
        <v>0.02121504339</v>
      </c>
      <c r="P15" s="84">
        <v>21.0</v>
      </c>
      <c r="Q15" s="84">
        <v>34.0</v>
      </c>
      <c r="R15" s="84">
        <v>32.0</v>
      </c>
      <c r="S15" s="84">
        <v>31.0</v>
      </c>
      <c r="T15" s="359">
        <f t="shared" si="1"/>
        <v>118</v>
      </c>
      <c r="U15" s="369">
        <v>58.0</v>
      </c>
      <c r="V15" s="369">
        <v>74.0</v>
      </c>
      <c r="W15" s="300" t="s">
        <v>9</v>
      </c>
      <c r="X15" s="193">
        <f t="shared" si="5"/>
        <v>2494</v>
      </c>
      <c r="Y15" s="282">
        <f>X15/F3</f>
        <v>0.1740404745</v>
      </c>
      <c r="Z15" s="193">
        <f t="shared" si="6"/>
        <v>1319</v>
      </c>
      <c r="AA15" s="282">
        <f t="shared" si="7"/>
        <v>0.01734773059</v>
      </c>
      <c r="AB15" s="63">
        <f t="shared" si="8"/>
        <v>168</v>
      </c>
      <c r="AC15" s="282">
        <f t="shared" si="9"/>
        <v>0.002209566899</v>
      </c>
      <c r="AD15" s="63">
        <f t="shared" si="10"/>
        <v>287729</v>
      </c>
      <c r="AE15" s="282">
        <f t="shared" si="11"/>
        <v>3.784264727</v>
      </c>
      <c r="AF15" s="283">
        <f t="shared" si="12"/>
        <v>16749</v>
      </c>
      <c r="AG15" s="301">
        <f t="shared" si="13"/>
        <v>0.2202859285</v>
      </c>
    </row>
    <row r="16" ht="14.25" customHeight="1">
      <c r="A16" s="329" t="s">
        <v>9</v>
      </c>
      <c r="B16" s="329" t="s">
        <v>81</v>
      </c>
      <c r="C16" s="362">
        <v>13.0</v>
      </c>
      <c r="D16" s="238" t="s">
        <v>500</v>
      </c>
      <c r="E16" s="240">
        <v>0.0</v>
      </c>
      <c r="F16" s="243">
        <v>0.0</v>
      </c>
      <c r="G16" s="244">
        <f t="shared" si="2"/>
        <v>0</v>
      </c>
      <c r="H16" s="344">
        <v>0.0</v>
      </c>
      <c r="I16" s="344">
        <v>0.0</v>
      </c>
      <c r="J16" s="246">
        <v>0.0</v>
      </c>
      <c r="K16" s="244"/>
      <c r="L16" s="246">
        <v>0.0</v>
      </c>
      <c r="M16" s="345">
        <f t="shared" si="3"/>
        <v>0</v>
      </c>
      <c r="N16" s="344">
        <v>0.0</v>
      </c>
      <c r="O16" s="346">
        <f t="shared" si="4"/>
        <v>0</v>
      </c>
      <c r="P16" s="109">
        <v>0.0</v>
      </c>
      <c r="Q16" s="109">
        <v>0.0</v>
      </c>
      <c r="R16" s="109">
        <v>0.0</v>
      </c>
      <c r="S16" s="109">
        <v>0.0</v>
      </c>
      <c r="T16" s="348">
        <f t="shared" si="1"/>
        <v>0</v>
      </c>
      <c r="U16" s="368">
        <v>0.0</v>
      </c>
      <c r="V16" s="368">
        <v>0.0</v>
      </c>
      <c r="W16" s="300" t="s">
        <v>459</v>
      </c>
      <c r="X16" s="193">
        <f t="shared" si="5"/>
        <v>135</v>
      </c>
      <c r="Y16" s="282">
        <f>X16/F3</f>
        <v>0.009420795534</v>
      </c>
      <c r="Z16" s="193">
        <f t="shared" si="6"/>
        <v>37</v>
      </c>
      <c r="AA16" s="282">
        <f t="shared" si="7"/>
        <v>0.000486630805</v>
      </c>
      <c r="AB16" s="63">
        <f t="shared" si="8"/>
        <v>6</v>
      </c>
      <c r="AC16" s="282">
        <f t="shared" si="9"/>
        <v>0.00007891310352</v>
      </c>
      <c r="AD16" s="63">
        <f t="shared" si="10"/>
        <v>15555</v>
      </c>
      <c r="AE16" s="282">
        <f t="shared" si="11"/>
        <v>0.2045822209</v>
      </c>
      <c r="AF16" s="283">
        <f t="shared" si="12"/>
        <v>612</v>
      </c>
      <c r="AG16" s="301">
        <f t="shared" si="13"/>
        <v>0.008049136559</v>
      </c>
    </row>
    <row r="17" ht="14.25" customHeight="1">
      <c r="A17" s="329" t="s">
        <v>9</v>
      </c>
      <c r="B17" s="329" t="s">
        <v>81</v>
      </c>
      <c r="C17" s="350">
        <v>14.0</v>
      </c>
      <c r="D17" s="351" t="s">
        <v>501</v>
      </c>
      <c r="E17" s="352">
        <v>0.0</v>
      </c>
      <c r="F17" s="353">
        <v>0.0</v>
      </c>
      <c r="G17" s="258">
        <f t="shared" si="2"/>
        <v>0</v>
      </c>
      <c r="H17" s="354">
        <v>0.0</v>
      </c>
      <c r="I17" s="354">
        <v>0.0</v>
      </c>
      <c r="J17" s="355">
        <v>0.0</v>
      </c>
      <c r="K17" s="258"/>
      <c r="L17" s="355">
        <v>0.0</v>
      </c>
      <c r="M17" s="356">
        <f t="shared" si="3"/>
        <v>0</v>
      </c>
      <c r="N17" s="354">
        <v>0.0</v>
      </c>
      <c r="O17" s="357">
        <f t="shared" si="4"/>
        <v>0</v>
      </c>
      <c r="P17" s="84">
        <v>0.0</v>
      </c>
      <c r="Q17" s="84">
        <v>0.0</v>
      </c>
      <c r="R17" s="84">
        <v>0.0</v>
      </c>
      <c r="S17" s="84">
        <v>0.0</v>
      </c>
      <c r="T17" s="359">
        <f t="shared" si="1"/>
        <v>0</v>
      </c>
      <c r="U17" s="369">
        <v>0.0</v>
      </c>
      <c r="V17" s="369">
        <v>0.0</v>
      </c>
      <c r="W17" s="303" t="s">
        <v>467</v>
      </c>
      <c r="X17" s="304">
        <f t="shared" si="5"/>
        <v>5424</v>
      </c>
      <c r="Y17" s="305">
        <f>X17/F3</f>
        <v>0.3785066294</v>
      </c>
      <c r="Z17" s="304">
        <f t="shared" si="6"/>
        <v>843</v>
      </c>
      <c r="AA17" s="305">
        <f t="shared" si="7"/>
        <v>0.01108729104</v>
      </c>
      <c r="AB17" s="306">
        <f t="shared" si="8"/>
        <v>129</v>
      </c>
      <c r="AC17" s="305">
        <f t="shared" si="9"/>
        <v>0.001696631726</v>
      </c>
      <c r="AD17" s="306">
        <f t="shared" si="10"/>
        <v>176386</v>
      </c>
      <c r="AE17" s="305">
        <f t="shared" si="11"/>
        <v>2.319861113</v>
      </c>
      <c r="AF17" s="307">
        <f t="shared" si="12"/>
        <v>26010</v>
      </c>
      <c r="AG17" s="311">
        <f t="shared" si="13"/>
        <v>0.3420883038</v>
      </c>
    </row>
    <row r="18" ht="14.25" customHeight="1">
      <c r="A18" s="329" t="s">
        <v>467</v>
      </c>
      <c r="B18" s="329" t="s">
        <v>81</v>
      </c>
      <c r="C18" s="362">
        <v>15.0</v>
      </c>
      <c r="D18" s="238" t="s">
        <v>502</v>
      </c>
      <c r="E18" s="240">
        <v>2801.0</v>
      </c>
      <c r="F18" s="243">
        <v>108.0</v>
      </c>
      <c r="G18" s="244">
        <f t="shared" si="2"/>
        <v>0.03855765798</v>
      </c>
      <c r="H18" s="344">
        <v>34.0</v>
      </c>
      <c r="I18" s="344">
        <v>8.0</v>
      </c>
      <c r="J18" s="246">
        <v>4163.0</v>
      </c>
      <c r="K18" s="244"/>
      <c r="L18" s="246">
        <v>546.0</v>
      </c>
      <c r="M18" s="345">
        <f t="shared" si="3"/>
        <v>0.194930382</v>
      </c>
      <c r="N18" s="344">
        <v>0.0</v>
      </c>
      <c r="O18" s="346">
        <f t="shared" si="4"/>
        <v>0.06227106227</v>
      </c>
      <c r="P18" s="347">
        <v>19.0</v>
      </c>
      <c r="Q18" s="347">
        <v>14.0</v>
      </c>
      <c r="R18" s="347">
        <v>14.0</v>
      </c>
      <c r="S18" s="347">
        <v>13.0</v>
      </c>
      <c r="T18" s="348">
        <f t="shared" si="1"/>
        <v>60</v>
      </c>
      <c r="U18" s="349">
        <v>19.0</v>
      </c>
      <c r="V18" s="349">
        <v>23.0</v>
      </c>
      <c r="W18" s="134"/>
      <c r="X18" s="134"/>
      <c r="Y18" s="134"/>
      <c r="Z18" s="134"/>
      <c r="AA18" s="134"/>
    </row>
    <row r="19" ht="14.25" customHeight="1">
      <c r="A19" s="329" t="s">
        <v>467</v>
      </c>
      <c r="B19" s="329" t="s">
        <v>81</v>
      </c>
      <c r="C19" s="350">
        <v>16.0</v>
      </c>
      <c r="D19" s="351" t="s">
        <v>503</v>
      </c>
      <c r="E19" s="352">
        <v>4137.0</v>
      </c>
      <c r="F19" s="353">
        <v>118.0</v>
      </c>
      <c r="G19" s="258">
        <f t="shared" si="2"/>
        <v>0.02852308436</v>
      </c>
      <c r="H19" s="354">
        <v>28.0</v>
      </c>
      <c r="I19" s="354">
        <v>3.0</v>
      </c>
      <c r="J19" s="355">
        <v>3485.0</v>
      </c>
      <c r="K19" s="258"/>
      <c r="L19" s="355">
        <v>608.0</v>
      </c>
      <c r="M19" s="356">
        <f t="shared" si="3"/>
        <v>0.1469664008</v>
      </c>
      <c r="N19" s="354">
        <v>0.0</v>
      </c>
      <c r="O19" s="357">
        <f t="shared" si="4"/>
        <v>0.04605263158</v>
      </c>
      <c r="P19" s="365">
        <v>22.0</v>
      </c>
      <c r="Q19" s="365">
        <v>7.0</v>
      </c>
      <c r="R19" s="365">
        <v>14.0</v>
      </c>
      <c r="S19" s="365">
        <v>11.0</v>
      </c>
      <c r="T19" s="359">
        <f t="shared" si="1"/>
        <v>54</v>
      </c>
      <c r="U19" s="366">
        <v>29.0</v>
      </c>
      <c r="V19" s="366">
        <v>51.0</v>
      </c>
      <c r="W19" s="134"/>
      <c r="X19" s="134"/>
    </row>
    <row r="20" ht="14.25" customHeight="1">
      <c r="A20" s="329" t="s">
        <v>467</v>
      </c>
      <c r="B20" s="329" t="s">
        <v>81</v>
      </c>
      <c r="C20" s="362">
        <v>17.0</v>
      </c>
      <c r="D20" s="238" t="s">
        <v>504</v>
      </c>
      <c r="E20" s="240">
        <v>4434.0</v>
      </c>
      <c r="F20" s="243">
        <v>129.0</v>
      </c>
      <c r="G20" s="244">
        <f t="shared" si="2"/>
        <v>0.02909336942</v>
      </c>
      <c r="H20" s="344">
        <v>15.0</v>
      </c>
      <c r="I20" s="344">
        <v>2.0</v>
      </c>
      <c r="J20" s="246">
        <v>3566.0</v>
      </c>
      <c r="K20" s="244"/>
      <c r="L20" s="246">
        <v>656.0</v>
      </c>
      <c r="M20" s="345">
        <f t="shared" si="3"/>
        <v>0.147947677</v>
      </c>
      <c r="N20" s="344">
        <v>1.0</v>
      </c>
      <c r="O20" s="346">
        <f t="shared" si="4"/>
        <v>0.02286585366</v>
      </c>
      <c r="P20" s="347">
        <v>18.0</v>
      </c>
      <c r="Q20" s="347">
        <v>21.0</v>
      </c>
      <c r="R20" s="347">
        <v>12.0</v>
      </c>
      <c r="S20" s="347">
        <v>13.0</v>
      </c>
      <c r="T20" s="348">
        <f t="shared" si="1"/>
        <v>64</v>
      </c>
      <c r="U20" s="349">
        <v>35.0</v>
      </c>
      <c r="V20" s="349">
        <v>32.0</v>
      </c>
      <c r="W20" s="293" t="s">
        <v>468</v>
      </c>
      <c r="X20" s="294"/>
      <c r="Y20" s="294"/>
      <c r="Z20" s="294"/>
      <c r="AA20" s="294"/>
      <c r="AB20" s="294"/>
      <c r="AC20" s="294"/>
      <c r="AD20" s="294"/>
      <c r="AE20" s="294"/>
      <c r="AF20" s="294"/>
      <c r="AG20" s="295"/>
    </row>
    <row r="21" ht="14.25" customHeight="1">
      <c r="A21" s="329" t="s">
        <v>467</v>
      </c>
      <c r="B21" s="329" t="s">
        <v>81</v>
      </c>
      <c r="C21" s="350">
        <v>18.0</v>
      </c>
      <c r="D21" s="351" t="s">
        <v>505</v>
      </c>
      <c r="E21" s="352">
        <v>4422.0</v>
      </c>
      <c r="F21" s="353">
        <v>219.0</v>
      </c>
      <c r="G21" s="258">
        <f t="shared" si="2"/>
        <v>0.04952510176</v>
      </c>
      <c r="H21" s="354">
        <v>30.0</v>
      </c>
      <c r="I21" s="354">
        <v>4.0</v>
      </c>
      <c r="J21" s="355">
        <v>6431.0</v>
      </c>
      <c r="K21" s="258"/>
      <c r="L21" s="355">
        <v>985.0</v>
      </c>
      <c r="M21" s="356">
        <f t="shared" si="3"/>
        <v>0.2227498869</v>
      </c>
      <c r="N21" s="354">
        <v>2.0</v>
      </c>
      <c r="O21" s="357">
        <f t="shared" si="4"/>
        <v>0.03045685279</v>
      </c>
      <c r="P21" s="365">
        <v>34.0</v>
      </c>
      <c r="Q21" s="365">
        <v>21.0</v>
      </c>
      <c r="R21" s="365">
        <v>24.0</v>
      </c>
      <c r="S21" s="365">
        <v>27.0</v>
      </c>
      <c r="T21" s="359">
        <f t="shared" si="1"/>
        <v>106</v>
      </c>
      <c r="U21" s="366">
        <v>62.0</v>
      </c>
      <c r="V21" s="366">
        <v>44.0</v>
      </c>
      <c r="W21" s="298" t="s">
        <v>461</v>
      </c>
      <c r="X21" s="274"/>
      <c r="Y21" s="275"/>
      <c r="Z21" s="276" t="s">
        <v>462</v>
      </c>
      <c r="AA21" s="275"/>
      <c r="AB21" s="277" t="s">
        <v>463</v>
      </c>
      <c r="AC21" s="275"/>
      <c r="AD21" s="277" t="s">
        <v>464</v>
      </c>
      <c r="AE21" s="275"/>
      <c r="AF21" s="370" t="s">
        <v>465</v>
      </c>
      <c r="AG21" s="299"/>
    </row>
    <row r="22" ht="14.25" customHeight="1">
      <c r="A22" s="329" t="s">
        <v>467</v>
      </c>
      <c r="B22" s="329" t="s">
        <v>81</v>
      </c>
      <c r="C22" s="362">
        <v>19.0</v>
      </c>
      <c r="D22" s="238" t="s">
        <v>506</v>
      </c>
      <c r="E22" s="240">
        <v>4430.0</v>
      </c>
      <c r="F22" s="243">
        <v>171.0</v>
      </c>
      <c r="G22" s="244">
        <f t="shared" si="2"/>
        <v>0.03860045147</v>
      </c>
      <c r="H22" s="344">
        <v>20.0</v>
      </c>
      <c r="I22" s="344">
        <v>6.0</v>
      </c>
      <c r="J22" s="246">
        <v>3291.0</v>
      </c>
      <c r="K22" s="244"/>
      <c r="L22" s="246">
        <v>566.0</v>
      </c>
      <c r="M22" s="345">
        <f t="shared" si="3"/>
        <v>0.127765237</v>
      </c>
      <c r="N22" s="344">
        <v>0.0</v>
      </c>
      <c r="O22" s="346">
        <f t="shared" si="4"/>
        <v>0.03533568905</v>
      </c>
      <c r="P22" s="109">
        <v>18.0</v>
      </c>
      <c r="Q22" s="109">
        <v>33.0</v>
      </c>
      <c r="R22" s="109">
        <v>14.0</v>
      </c>
      <c r="S22" s="109">
        <v>22.0</v>
      </c>
      <c r="T22" s="348">
        <f t="shared" si="1"/>
        <v>87</v>
      </c>
      <c r="U22" s="368">
        <v>43.0</v>
      </c>
      <c r="V22" s="368">
        <v>56.0</v>
      </c>
      <c r="W22" s="300" t="s">
        <v>466</v>
      </c>
      <c r="X22" s="193">
        <f t="shared" ref="X22:X25" si="14">SUMIF(A:A,W22,F:F)</f>
        <v>5516</v>
      </c>
      <c r="Y22" s="282">
        <f t="shared" ref="Y22:Y25" si="15">X22/$E$3</f>
        <v>0.005890487759</v>
      </c>
      <c r="Z22" s="193">
        <f t="shared" ref="Z22:Z25" si="16">SUMIF(A:A,W22,H:H)</f>
        <v>719</v>
      </c>
      <c r="AA22" s="282">
        <f t="shared" ref="AA22:AA25" si="17">Z22/$E$3</f>
        <v>0.0007678137598</v>
      </c>
      <c r="AB22" s="63">
        <f t="shared" ref="AB22:AB25" si="18">SUMIF(A:A,W22,I:I)</f>
        <v>109</v>
      </c>
      <c r="AC22" s="282">
        <f t="shared" ref="AC22:AC25" si="19">AB22/$E$3</f>
        <v>0.0001164001388</v>
      </c>
      <c r="AD22" s="63">
        <f t="shared" ref="AD22:AD25" si="20">SUMIF(A:A,W22,J:J)</f>
        <v>242815</v>
      </c>
      <c r="AE22" s="282">
        <f t="shared" ref="AE22:AE25" si="21">AD22/$E$3</f>
        <v>0.2592999973</v>
      </c>
      <c r="AF22" s="283">
        <f t="shared" ref="AF22:AF25" si="22">SUMIF(A:A,W22,L:L)</f>
        <v>23092</v>
      </c>
      <c r="AG22" s="301">
        <f t="shared" ref="AG22:AG25" si="23">AF22/$E$3</f>
        <v>0.02465974317</v>
      </c>
    </row>
    <row r="23" ht="14.25" customHeight="1">
      <c r="A23" s="329" t="s">
        <v>466</v>
      </c>
      <c r="B23" s="329" t="s">
        <v>81</v>
      </c>
      <c r="C23" s="350">
        <v>20.0</v>
      </c>
      <c r="D23" s="351" t="s">
        <v>507</v>
      </c>
      <c r="E23" s="352">
        <v>15536.0</v>
      </c>
      <c r="F23" s="353">
        <v>547.0</v>
      </c>
      <c r="G23" s="258">
        <f t="shared" si="2"/>
        <v>0.03520854789</v>
      </c>
      <c r="H23" s="354">
        <v>67.0</v>
      </c>
      <c r="I23" s="354">
        <v>11.0</v>
      </c>
      <c r="J23" s="355">
        <v>18006.0</v>
      </c>
      <c r="K23" s="258"/>
      <c r="L23" s="355">
        <v>2638.0</v>
      </c>
      <c r="M23" s="356">
        <f t="shared" si="3"/>
        <v>0.1697991761</v>
      </c>
      <c r="N23" s="354">
        <v>2.0</v>
      </c>
      <c r="O23" s="357">
        <f t="shared" si="4"/>
        <v>0.02539802881</v>
      </c>
      <c r="P23" s="84">
        <v>82.0</v>
      </c>
      <c r="Q23" s="84">
        <v>60.0</v>
      </c>
      <c r="R23" s="84">
        <v>79.0</v>
      </c>
      <c r="S23" s="84">
        <v>71.0</v>
      </c>
      <c r="T23" s="359">
        <f t="shared" si="1"/>
        <v>292</v>
      </c>
      <c r="U23" s="369">
        <v>150.0</v>
      </c>
      <c r="V23" s="369">
        <v>155.0</v>
      </c>
      <c r="W23" s="300" t="s">
        <v>9</v>
      </c>
      <c r="X23" s="193">
        <f t="shared" si="14"/>
        <v>2494</v>
      </c>
      <c r="Y23" s="282">
        <f t="shared" si="15"/>
        <v>0.002663320608</v>
      </c>
      <c r="Z23" s="193">
        <f t="shared" si="16"/>
        <v>1319</v>
      </c>
      <c r="AA23" s="282">
        <f t="shared" si="17"/>
        <v>0.001408548469</v>
      </c>
      <c r="AB23" s="63">
        <f t="shared" si="18"/>
        <v>168</v>
      </c>
      <c r="AC23" s="282">
        <f t="shared" si="19"/>
        <v>0.0001794057186</v>
      </c>
      <c r="AD23" s="63">
        <f t="shared" si="20"/>
        <v>287729</v>
      </c>
      <c r="AE23" s="282">
        <f t="shared" si="21"/>
        <v>0.3072632619</v>
      </c>
      <c r="AF23" s="283">
        <f t="shared" si="22"/>
        <v>16749</v>
      </c>
      <c r="AG23" s="301">
        <f t="shared" si="23"/>
        <v>0.01788610941</v>
      </c>
    </row>
    <row r="24" ht="14.25" customHeight="1">
      <c r="A24" s="329" t="s">
        <v>467</v>
      </c>
      <c r="B24" s="329" t="s">
        <v>81</v>
      </c>
      <c r="C24" s="362">
        <v>21.0</v>
      </c>
      <c r="D24" s="238" t="s">
        <v>508</v>
      </c>
      <c r="E24" s="240">
        <v>2753.0</v>
      </c>
      <c r="F24" s="243">
        <v>83.0</v>
      </c>
      <c r="G24" s="244">
        <f t="shared" si="2"/>
        <v>0.03014892844</v>
      </c>
      <c r="H24" s="344">
        <v>13.0</v>
      </c>
      <c r="I24" s="344">
        <v>1.0</v>
      </c>
      <c r="J24" s="243">
        <v>2195.0</v>
      </c>
      <c r="K24" s="244"/>
      <c r="L24" s="243">
        <v>374.0</v>
      </c>
      <c r="M24" s="345">
        <f t="shared" si="3"/>
        <v>0.135851798</v>
      </c>
      <c r="N24" s="344">
        <v>0.0</v>
      </c>
      <c r="O24" s="346">
        <f t="shared" si="4"/>
        <v>0.03475935829</v>
      </c>
      <c r="P24" s="109">
        <v>7.0</v>
      </c>
      <c r="Q24" s="109">
        <v>18.0</v>
      </c>
      <c r="R24" s="109">
        <v>7.0</v>
      </c>
      <c r="S24" s="109">
        <v>11.0</v>
      </c>
      <c r="T24" s="348">
        <f t="shared" si="1"/>
        <v>43</v>
      </c>
      <c r="U24" s="368">
        <v>23.0</v>
      </c>
      <c r="V24" s="368">
        <v>17.0</v>
      </c>
      <c r="W24" s="300" t="s">
        <v>459</v>
      </c>
      <c r="X24" s="193">
        <f t="shared" si="14"/>
        <v>135</v>
      </c>
      <c r="Y24" s="282">
        <f t="shared" si="15"/>
        <v>0.0001441653096</v>
      </c>
      <c r="Z24" s="193">
        <f t="shared" si="16"/>
        <v>37</v>
      </c>
      <c r="AA24" s="282">
        <f t="shared" si="17"/>
        <v>0.00003951197373</v>
      </c>
      <c r="AB24" s="63">
        <f t="shared" si="18"/>
        <v>6</v>
      </c>
      <c r="AC24" s="282">
        <f t="shared" si="19"/>
        <v>0.000006407347091</v>
      </c>
      <c r="AD24" s="63">
        <f t="shared" si="20"/>
        <v>15555</v>
      </c>
      <c r="AE24" s="282">
        <f t="shared" si="21"/>
        <v>0.01661104733</v>
      </c>
      <c r="AF24" s="283">
        <f t="shared" si="22"/>
        <v>612</v>
      </c>
      <c r="AG24" s="302">
        <f t="shared" si="23"/>
        <v>0.0006535494033</v>
      </c>
    </row>
    <row r="25" ht="14.25" customHeight="1">
      <c r="A25" s="329" t="s">
        <v>9</v>
      </c>
      <c r="B25" s="329" t="s">
        <v>81</v>
      </c>
      <c r="C25" s="350">
        <v>22.0</v>
      </c>
      <c r="D25" s="351" t="s">
        <v>509</v>
      </c>
      <c r="E25" s="352">
        <v>7563.0</v>
      </c>
      <c r="F25" s="353">
        <v>94.0</v>
      </c>
      <c r="G25" s="258">
        <f t="shared" si="2"/>
        <v>0.01242893032</v>
      </c>
      <c r="H25" s="354">
        <v>18.0</v>
      </c>
      <c r="I25" s="354">
        <v>2.0</v>
      </c>
      <c r="J25" s="355">
        <v>6843.0</v>
      </c>
      <c r="K25" s="258"/>
      <c r="L25" s="355">
        <v>413.0</v>
      </c>
      <c r="M25" s="356">
        <f t="shared" si="3"/>
        <v>0.0546079598</v>
      </c>
      <c r="N25" s="354">
        <v>0.0</v>
      </c>
      <c r="O25" s="357">
        <f t="shared" si="4"/>
        <v>0.04358353511</v>
      </c>
      <c r="P25" s="84">
        <v>14.0</v>
      </c>
      <c r="Q25" s="84">
        <v>8.0</v>
      </c>
      <c r="R25" s="84">
        <v>7.0</v>
      </c>
      <c r="S25" s="84">
        <v>12.0</v>
      </c>
      <c r="T25" s="359">
        <f t="shared" si="1"/>
        <v>41</v>
      </c>
      <c r="U25" s="369">
        <v>24.0</v>
      </c>
      <c r="V25" s="369">
        <v>28.0</v>
      </c>
      <c r="W25" s="303" t="s">
        <v>467</v>
      </c>
      <c r="X25" s="304">
        <f t="shared" si="14"/>
        <v>5424</v>
      </c>
      <c r="Y25" s="305">
        <f t="shared" si="15"/>
        <v>0.005792241771</v>
      </c>
      <c r="Z25" s="304">
        <f t="shared" si="16"/>
        <v>843</v>
      </c>
      <c r="AA25" s="305">
        <f t="shared" si="17"/>
        <v>0.0009002322663</v>
      </c>
      <c r="AB25" s="306">
        <f t="shared" si="18"/>
        <v>129</v>
      </c>
      <c r="AC25" s="305">
        <f t="shared" si="19"/>
        <v>0.0001377579625</v>
      </c>
      <c r="AD25" s="306">
        <f t="shared" si="20"/>
        <v>176386</v>
      </c>
      <c r="AE25" s="305">
        <f t="shared" si="21"/>
        <v>0.188361054</v>
      </c>
      <c r="AF25" s="307">
        <f t="shared" si="22"/>
        <v>26010</v>
      </c>
      <c r="AG25" s="308">
        <f t="shared" si="23"/>
        <v>0.02777584964</v>
      </c>
    </row>
    <row r="26" ht="14.25" customHeight="1">
      <c r="A26" s="329" t="s">
        <v>9</v>
      </c>
      <c r="B26" s="329" t="s">
        <v>81</v>
      </c>
      <c r="C26" s="362">
        <v>23.0</v>
      </c>
      <c r="D26" s="238" t="s">
        <v>510</v>
      </c>
      <c r="E26" s="240">
        <v>1263.0</v>
      </c>
      <c r="F26" s="243">
        <v>0.0</v>
      </c>
      <c r="G26" s="244">
        <f t="shared" si="2"/>
        <v>0</v>
      </c>
      <c r="H26" s="344">
        <v>0.0</v>
      </c>
      <c r="I26" s="344">
        <v>0.0</v>
      </c>
      <c r="J26" s="246">
        <v>0.0</v>
      </c>
      <c r="K26" s="244"/>
      <c r="L26" s="246">
        <v>0.0</v>
      </c>
      <c r="M26" s="345">
        <f t="shared" si="3"/>
        <v>0</v>
      </c>
      <c r="N26" s="344">
        <v>0.0</v>
      </c>
      <c r="O26" s="346">
        <f t="shared" si="4"/>
        <v>0</v>
      </c>
      <c r="P26" s="347">
        <v>0.0</v>
      </c>
      <c r="Q26" s="347">
        <v>0.0</v>
      </c>
      <c r="R26" s="347">
        <v>0.0</v>
      </c>
      <c r="S26" s="347">
        <v>0.0</v>
      </c>
      <c r="T26" s="348">
        <f t="shared" si="1"/>
        <v>0</v>
      </c>
      <c r="U26" s="349">
        <v>0.0</v>
      </c>
      <c r="V26" s="349">
        <v>0.0</v>
      </c>
      <c r="W26" s="134"/>
      <c r="X26" s="134"/>
    </row>
    <row r="27" ht="14.25" customHeight="1">
      <c r="A27" s="329" t="s">
        <v>459</v>
      </c>
      <c r="B27" s="329" t="s">
        <v>81</v>
      </c>
      <c r="C27" s="350">
        <v>24.0</v>
      </c>
      <c r="D27" s="371" t="s">
        <v>511</v>
      </c>
      <c r="E27" s="372">
        <v>0.0</v>
      </c>
      <c r="F27" s="355">
        <v>0.0</v>
      </c>
      <c r="G27" s="258">
        <f t="shared" si="2"/>
        <v>0</v>
      </c>
      <c r="H27" s="373">
        <v>0.0</v>
      </c>
      <c r="I27" s="373">
        <v>0.0</v>
      </c>
      <c r="J27" s="355">
        <v>0.0</v>
      </c>
      <c r="K27" s="258"/>
      <c r="L27" s="355">
        <v>0.0</v>
      </c>
      <c r="M27" s="356">
        <f t="shared" si="3"/>
        <v>0</v>
      </c>
      <c r="N27" s="373">
        <v>0.0</v>
      </c>
      <c r="O27" s="357">
        <f t="shared" si="4"/>
        <v>0</v>
      </c>
      <c r="P27" s="365">
        <v>0.0</v>
      </c>
      <c r="Q27" s="365">
        <v>0.0</v>
      </c>
      <c r="R27" s="365">
        <v>0.0</v>
      </c>
      <c r="S27" s="365">
        <v>0.0</v>
      </c>
      <c r="T27" s="359">
        <f t="shared" si="1"/>
        <v>0</v>
      </c>
      <c r="U27" s="366">
        <v>0.0</v>
      </c>
      <c r="V27" s="366">
        <v>0.0</v>
      </c>
      <c r="W27" s="134"/>
      <c r="X27" s="134"/>
    </row>
    <row r="28" ht="14.25" customHeight="1">
      <c r="A28" s="329" t="s">
        <v>459</v>
      </c>
      <c r="B28" s="329" t="s">
        <v>81</v>
      </c>
      <c r="C28" s="362">
        <v>25.0</v>
      </c>
      <c r="D28" s="238" t="s">
        <v>512</v>
      </c>
      <c r="E28" s="240">
        <v>0.0</v>
      </c>
      <c r="F28" s="243">
        <v>0.0</v>
      </c>
      <c r="G28" s="244">
        <f t="shared" si="2"/>
        <v>0</v>
      </c>
      <c r="H28" s="344">
        <v>0.0</v>
      </c>
      <c r="I28" s="344">
        <v>0.0</v>
      </c>
      <c r="J28" s="246">
        <v>0.0</v>
      </c>
      <c r="K28" s="244"/>
      <c r="L28" s="246">
        <v>0.0</v>
      </c>
      <c r="M28" s="345">
        <f t="shared" si="3"/>
        <v>0</v>
      </c>
      <c r="N28" s="344">
        <v>0.0</v>
      </c>
      <c r="O28" s="346">
        <f t="shared" si="4"/>
        <v>0</v>
      </c>
      <c r="P28" s="347">
        <v>0.0</v>
      </c>
      <c r="Q28" s="347">
        <v>0.0</v>
      </c>
      <c r="R28" s="347">
        <v>0.0</v>
      </c>
      <c r="S28" s="347">
        <v>0.0</v>
      </c>
      <c r="T28" s="348">
        <f t="shared" si="1"/>
        <v>0</v>
      </c>
      <c r="U28" s="349">
        <v>0.0</v>
      </c>
      <c r="V28" s="349">
        <v>0.0</v>
      </c>
      <c r="W28" s="293" t="s">
        <v>469</v>
      </c>
      <c r="X28" s="294"/>
      <c r="Y28" s="294"/>
      <c r="Z28" s="294"/>
      <c r="AA28" s="294"/>
      <c r="AB28" s="294"/>
      <c r="AC28" s="294"/>
      <c r="AD28" s="294"/>
      <c r="AE28" s="294"/>
      <c r="AF28" s="294"/>
      <c r="AG28" s="295"/>
    </row>
    <row r="29" ht="14.25" customHeight="1">
      <c r="A29" s="329" t="s">
        <v>459</v>
      </c>
      <c r="B29" s="329" t="s">
        <v>81</v>
      </c>
      <c r="C29" s="350">
        <v>26.0</v>
      </c>
      <c r="D29" s="351" t="s">
        <v>513</v>
      </c>
      <c r="E29" s="352">
        <v>0.0</v>
      </c>
      <c r="F29" s="353">
        <v>0.0</v>
      </c>
      <c r="G29" s="258">
        <f t="shared" si="2"/>
        <v>0</v>
      </c>
      <c r="H29" s="354">
        <v>0.0</v>
      </c>
      <c r="I29" s="354">
        <v>0.0</v>
      </c>
      <c r="J29" s="355">
        <v>0.0</v>
      </c>
      <c r="K29" s="258"/>
      <c r="L29" s="355">
        <v>0.0</v>
      </c>
      <c r="M29" s="356">
        <f t="shared" si="3"/>
        <v>0</v>
      </c>
      <c r="N29" s="354">
        <v>0.0</v>
      </c>
      <c r="O29" s="357">
        <f t="shared" si="4"/>
        <v>0</v>
      </c>
      <c r="P29" s="365">
        <v>0.0</v>
      </c>
      <c r="Q29" s="365">
        <v>0.0</v>
      </c>
      <c r="R29" s="365">
        <v>0.0</v>
      </c>
      <c r="S29" s="365">
        <v>0.0</v>
      </c>
      <c r="T29" s="359">
        <f t="shared" si="1"/>
        <v>0</v>
      </c>
      <c r="U29" s="366">
        <v>0.0</v>
      </c>
      <c r="V29" s="366">
        <v>0.0</v>
      </c>
      <c r="W29" s="298" t="s">
        <v>461</v>
      </c>
      <c r="X29" s="274"/>
      <c r="Y29" s="275"/>
      <c r="Z29" s="276" t="s">
        <v>462</v>
      </c>
      <c r="AA29" s="275"/>
      <c r="AB29" s="277" t="s">
        <v>463</v>
      </c>
      <c r="AC29" s="275"/>
      <c r="AD29" s="277" t="s">
        <v>464</v>
      </c>
      <c r="AE29" s="275"/>
      <c r="AF29" s="370" t="s">
        <v>465</v>
      </c>
      <c r="AG29" s="299"/>
    </row>
    <row r="30" ht="14.25" customHeight="1">
      <c r="A30" s="329" t="s">
        <v>459</v>
      </c>
      <c r="B30" s="329" t="s">
        <v>81</v>
      </c>
      <c r="C30" s="362">
        <v>27.0</v>
      </c>
      <c r="D30" s="238" t="s">
        <v>514</v>
      </c>
      <c r="E30" s="240">
        <v>0.0</v>
      </c>
      <c r="F30" s="243">
        <v>0.0</v>
      </c>
      <c r="G30" s="244">
        <f t="shared" si="2"/>
        <v>0</v>
      </c>
      <c r="H30" s="344">
        <v>0.0</v>
      </c>
      <c r="I30" s="344">
        <v>0.0</v>
      </c>
      <c r="J30" s="246">
        <v>0.0</v>
      </c>
      <c r="K30" s="244"/>
      <c r="L30" s="246">
        <v>0.0</v>
      </c>
      <c r="M30" s="345">
        <f t="shared" si="3"/>
        <v>0</v>
      </c>
      <c r="N30" s="344">
        <v>0.0</v>
      </c>
      <c r="O30" s="346">
        <f t="shared" si="4"/>
        <v>0</v>
      </c>
      <c r="P30" s="109">
        <v>0.0</v>
      </c>
      <c r="Q30" s="109">
        <v>0.0</v>
      </c>
      <c r="R30" s="109">
        <v>0.0</v>
      </c>
      <c r="S30" s="109">
        <v>0.0</v>
      </c>
      <c r="T30" s="348">
        <f t="shared" si="1"/>
        <v>0</v>
      </c>
      <c r="U30" s="368">
        <v>0.0</v>
      </c>
      <c r="V30" s="368">
        <v>0.0</v>
      </c>
      <c r="W30" s="300" t="s">
        <v>466</v>
      </c>
      <c r="X30" s="193">
        <f t="shared" ref="X30:X33" si="24">SUMIF(A:A,W30,F:F)</f>
        <v>5516</v>
      </c>
      <c r="Y30" s="282">
        <f>SUM(SUMIF($A:$A,$W30,F:F)/SUMIF($A:$A,$W30,$E:$E))</f>
        <v>0.02546418119</v>
      </c>
      <c r="Z30" s="193">
        <f t="shared" ref="Z30:Z33" si="25">SUMIF(A:A,W30,H:H)</f>
        <v>719</v>
      </c>
      <c r="AA30" s="282">
        <f t="shared" ref="AA30:AA33" si="26">SUM(SUMIF($A:$A,$W30,H:H)/SUMIF($A:$A,$W30,$E:$E))</f>
        <v>0.003319207083</v>
      </c>
      <c r="AB30" s="63">
        <f t="shared" ref="AB30:AB33" si="27">SUMIF(A:A,W30,I:I)</f>
        <v>109</v>
      </c>
      <c r="AC30" s="282">
        <f t="shared" ref="AC30:AC33" si="28">SUM(SUMIF($A:$A,$W30,I:I)/SUMIF($A:$A,$W30,$E:$E))</f>
        <v>0.0005031899473</v>
      </c>
      <c r="AD30" s="63">
        <f t="shared" ref="AD30:AD33" si="29">SUMIF(A:A,W30,J:J)</f>
        <v>242815</v>
      </c>
      <c r="AE30" s="282">
        <f t="shared" ref="AE30:AE33" si="30">SUM(SUMIF($A:$A,$W30,J:J)/SUMIF($A:$A,$W30,$E:$E))</f>
        <v>1.120936395</v>
      </c>
      <c r="AF30" s="283">
        <f t="shared" ref="AF30:AF33" si="31">SUMIF(A:A,W30,L:L)</f>
        <v>23092</v>
      </c>
      <c r="AG30" s="374">
        <f t="shared" ref="AG30:AG33" si="32">SUM(SUMIF($A:$A,$W30,L:L)/SUMIF($A:$A,$W30,$E:$E))</f>
        <v>0.1066024061</v>
      </c>
    </row>
    <row r="31" ht="14.25" customHeight="1">
      <c r="A31" s="329" t="s">
        <v>459</v>
      </c>
      <c r="B31" s="329" t="s">
        <v>81</v>
      </c>
      <c r="C31" s="350">
        <v>28.0</v>
      </c>
      <c r="D31" s="351" t="s">
        <v>515</v>
      </c>
      <c r="E31" s="352">
        <v>0.0</v>
      </c>
      <c r="F31" s="353">
        <v>0.0</v>
      </c>
      <c r="G31" s="258">
        <f t="shared" si="2"/>
        <v>0</v>
      </c>
      <c r="H31" s="354">
        <v>0.0</v>
      </c>
      <c r="I31" s="354">
        <v>0.0</v>
      </c>
      <c r="J31" s="355">
        <v>0.0</v>
      </c>
      <c r="K31" s="258"/>
      <c r="L31" s="355">
        <v>0.0</v>
      </c>
      <c r="M31" s="356">
        <f t="shared" si="3"/>
        <v>0</v>
      </c>
      <c r="N31" s="354">
        <v>0.0</v>
      </c>
      <c r="O31" s="357">
        <f t="shared" si="4"/>
        <v>0</v>
      </c>
      <c r="P31" s="84">
        <v>0.0</v>
      </c>
      <c r="Q31" s="84">
        <v>0.0</v>
      </c>
      <c r="R31" s="84">
        <v>0.0</v>
      </c>
      <c r="S31" s="84">
        <v>0.0</v>
      </c>
      <c r="T31" s="359">
        <f t="shared" si="1"/>
        <v>0</v>
      </c>
      <c r="U31" s="369">
        <v>0.0</v>
      </c>
      <c r="V31" s="369">
        <v>0.0</v>
      </c>
      <c r="W31" s="300" t="s">
        <v>9</v>
      </c>
      <c r="X31" s="193">
        <f t="shared" si="24"/>
        <v>2494</v>
      </c>
      <c r="Y31" s="282">
        <f t="shared" ref="Y31:Y33" si="33">SUM(SUMIF(A:A,W31,F:F)/SUMIF(A:A,W31,E:E))</f>
        <v>0.01303534282</v>
      </c>
      <c r="Z31" s="193">
        <f t="shared" si="25"/>
        <v>1319</v>
      </c>
      <c r="AA31" s="282">
        <f t="shared" si="26"/>
        <v>0.006893992453</v>
      </c>
      <c r="AB31" s="63">
        <f t="shared" si="27"/>
        <v>168</v>
      </c>
      <c r="AC31" s="282">
        <f t="shared" si="28"/>
        <v>0.0008780824352</v>
      </c>
      <c r="AD31" s="63">
        <f t="shared" si="29"/>
        <v>287729</v>
      </c>
      <c r="AE31" s="282">
        <f t="shared" si="30"/>
        <v>1.503867744</v>
      </c>
      <c r="AF31" s="283">
        <f t="shared" si="31"/>
        <v>16749</v>
      </c>
      <c r="AG31" s="374">
        <f t="shared" si="32"/>
        <v>0.08754168278</v>
      </c>
    </row>
    <row r="32" ht="14.25" customHeight="1">
      <c r="A32" s="329" t="s">
        <v>459</v>
      </c>
      <c r="B32" s="329" t="s">
        <v>81</v>
      </c>
      <c r="C32" s="362">
        <v>29.0</v>
      </c>
      <c r="D32" s="238" t="s">
        <v>516</v>
      </c>
      <c r="E32" s="240">
        <v>0.0</v>
      </c>
      <c r="F32" s="243">
        <v>0.0</v>
      </c>
      <c r="G32" s="244">
        <f t="shared" si="2"/>
        <v>0</v>
      </c>
      <c r="H32" s="344">
        <v>0.0</v>
      </c>
      <c r="I32" s="344">
        <v>0.0</v>
      </c>
      <c r="J32" s="246">
        <v>0.0</v>
      </c>
      <c r="K32" s="244"/>
      <c r="L32" s="246">
        <v>0.0</v>
      </c>
      <c r="M32" s="345">
        <f t="shared" si="3"/>
        <v>0</v>
      </c>
      <c r="N32" s="344">
        <v>0.0</v>
      </c>
      <c r="O32" s="346">
        <f t="shared" si="4"/>
        <v>0</v>
      </c>
      <c r="P32" s="109">
        <v>0.0</v>
      </c>
      <c r="Q32" s="109">
        <v>0.0</v>
      </c>
      <c r="R32" s="109">
        <v>0.0</v>
      </c>
      <c r="S32" s="109">
        <v>0.0</v>
      </c>
      <c r="T32" s="348">
        <f t="shared" si="1"/>
        <v>0</v>
      </c>
      <c r="U32" s="368">
        <v>0.0</v>
      </c>
      <c r="V32" s="368">
        <v>0.0</v>
      </c>
      <c r="W32" s="300" t="s">
        <v>459</v>
      </c>
      <c r="X32" s="193">
        <f t="shared" si="24"/>
        <v>135</v>
      </c>
      <c r="Y32" s="282">
        <f t="shared" si="33"/>
        <v>0.01058076652</v>
      </c>
      <c r="Z32" s="193">
        <f t="shared" si="25"/>
        <v>37</v>
      </c>
      <c r="AA32" s="282">
        <f t="shared" si="26"/>
        <v>0.002899913786</v>
      </c>
      <c r="AB32" s="63">
        <f t="shared" si="27"/>
        <v>6</v>
      </c>
      <c r="AC32" s="282">
        <f t="shared" si="28"/>
        <v>0.0004702562897</v>
      </c>
      <c r="AD32" s="63">
        <f t="shared" si="29"/>
        <v>15555</v>
      </c>
      <c r="AE32" s="282">
        <f t="shared" si="30"/>
        <v>1.219139431</v>
      </c>
      <c r="AF32" s="283">
        <f t="shared" si="31"/>
        <v>612</v>
      </c>
      <c r="AG32" s="374">
        <f t="shared" si="32"/>
        <v>0.04796614155</v>
      </c>
    </row>
    <row r="33" ht="14.25" customHeight="1">
      <c r="A33" s="329" t="s">
        <v>459</v>
      </c>
      <c r="B33" s="329" t="s">
        <v>81</v>
      </c>
      <c r="C33" s="350">
        <v>30.0</v>
      </c>
      <c r="D33" s="351" t="s">
        <v>517</v>
      </c>
      <c r="E33" s="352">
        <v>0.0</v>
      </c>
      <c r="F33" s="353">
        <v>0.0</v>
      </c>
      <c r="G33" s="258">
        <f t="shared" si="2"/>
        <v>0</v>
      </c>
      <c r="H33" s="354">
        <v>0.0</v>
      </c>
      <c r="I33" s="354">
        <v>0.0</v>
      </c>
      <c r="J33" s="355">
        <v>0.0</v>
      </c>
      <c r="K33" s="258"/>
      <c r="L33" s="355">
        <v>0.0</v>
      </c>
      <c r="M33" s="356">
        <f t="shared" si="3"/>
        <v>0</v>
      </c>
      <c r="N33" s="354">
        <v>0.0</v>
      </c>
      <c r="O33" s="357">
        <f t="shared" si="4"/>
        <v>0</v>
      </c>
      <c r="P33" s="84">
        <v>0.0</v>
      </c>
      <c r="Q33" s="84">
        <v>0.0</v>
      </c>
      <c r="R33" s="84">
        <v>0.0</v>
      </c>
      <c r="S33" s="84">
        <v>0.0</v>
      </c>
      <c r="T33" s="359">
        <f t="shared" si="1"/>
        <v>0</v>
      </c>
      <c r="U33" s="369">
        <v>0.0</v>
      </c>
      <c r="V33" s="369">
        <v>0.0</v>
      </c>
      <c r="W33" s="303" t="s">
        <v>467</v>
      </c>
      <c r="X33" s="304">
        <f t="shared" si="24"/>
        <v>5424</v>
      </c>
      <c r="Y33" s="375">
        <f t="shared" si="33"/>
        <v>0.03338215925</v>
      </c>
      <c r="Z33" s="376">
        <f t="shared" si="25"/>
        <v>843</v>
      </c>
      <c r="AA33" s="375">
        <f t="shared" si="26"/>
        <v>0.005188267008</v>
      </c>
      <c r="AB33" s="377">
        <f t="shared" si="27"/>
        <v>129</v>
      </c>
      <c r="AC33" s="375">
        <f t="shared" si="28"/>
        <v>0.0007939340973</v>
      </c>
      <c r="AD33" s="377">
        <f t="shared" si="29"/>
        <v>176386</v>
      </c>
      <c r="AE33" s="375">
        <f t="shared" si="30"/>
        <v>1.085572556</v>
      </c>
      <c r="AF33" s="378">
        <f t="shared" si="31"/>
        <v>26010</v>
      </c>
      <c r="AG33" s="379">
        <f t="shared" si="32"/>
        <v>0.1600792703</v>
      </c>
    </row>
    <row r="34" ht="14.25" customHeight="1">
      <c r="A34" s="329" t="s">
        <v>459</v>
      </c>
      <c r="B34" s="329" t="s">
        <v>81</v>
      </c>
      <c r="C34" s="362">
        <v>31.0</v>
      </c>
      <c r="D34" s="238" t="s">
        <v>518</v>
      </c>
      <c r="E34" s="240">
        <v>0.0</v>
      </c>
      <c r="F34" s="243">
        <v>0.0</v>
      </c>
      <c r="G34" s="244">
        <f t="shared" si="2"/>
        <v>0</v>
      </c>
      <c r="H34" s="344">
        <v>0.0</v>
      </c>
      <c r="I34" s="344">
        <v>0.0</v>
      </c>
      <c r="J34" s="246">
        <v>0.0</v>
      </c>
      <c r="K34" s="244"/>
      <c r="L34" s="246">
        <v>0.0</v>
      </c>
      <c r="M34" s="345">
        <f t="shared" si="3"/>
        <v>0</v>
      </c>
      <c r="N34" s="344">
        <v>0.0</v>
      </c>
      <c r="O34" s="346">
        <f t="shared" si="4"/>
        <v>0</v>
      </c>
      <c r="P34" s="347">
        <v>0.0</v>
      </c>
      <c r="Q34" s="347">
        <v>0.0</v>
      </c>
      <c r="R34" s="347">
        <v>0.0</v>
      </c>
      <c r="S34" s="347">
        <v>0.0</v>
      </c>
      <c r="T34" s="348">
        <f t="shared" si="1"/>
        <v>0</v>
      </c>
      <c r="U34" s="349">
        <v>0.0</v>
      </c>
      <c r="V34" s="349">
        <v>0.0</v>
      </c>
      <c r="W34" s="134"/>
      <c r="X34" s="134"/>
    </row>
    <row r="35" ht="14.25" customHeight="1">
      <c r="A35" s="329" t="s">
        <v>466</v>
      </c>
      <c r="B35" s="329" t="s">
        <v>81</v>
      </c>
      <c r="C35" s="350">
        <v>32.0</v>
      </c>
      <c r="D35" s="351" t="s">
        <v>519</v>
      </c>
      <c r="E35" s="352">
        <v>0.0</v>
      </c>
      <c r="F35" s="353">
        <v>0.0</v>
      </c>
      <c r="G35" s="258">
        <f t="shared" si="2"/>
        <v>0</v>
      </c>
      <c r="H35" s="354">
        <v>0.0</v>
      </c>
      <c r="I35" s="354">
        <v>0.0</v>
      </c>
      <c r="J35" s="355">
        <v>0.0</v>
      </c>
      <c r="K35" s="258"/>
      <c r="L35" s="355">
        <v>0.0</v>
      </c>
      <c r="M35" s="356">
        <f t="shared" si="3"/>
        <v>0</v>
      </c>
      <c r="N35" s="354">
        <v>0.0</v>
      </c>
      <c r="O35" s="357">
        <f t="shared" si="4"/>
        <v>0</v>
      </c>
      <c r="P35" s="365">
        <v>0.0</v>
      </c>
      <c r="Q35" s="365">
        <v>0.0</v>
      </c>
      <c r="R35" s="365">
        <v>0.0</v>
      </c>
      <c r="S35" s="365">
        <v>0.0</v>
      </c>
      <c r="T35" s="359">
        <f t="shared" si="1"/>
        <v>0</v>
      </c>
      <c r="U35" s="366">
        <v>0.0</v>
      </c>
      <c r="V35" s="366">
        <v>0.0</v>
      </c>
      <c r="W35" s="134"/>
      <c r="X35" s="134"/>
    </row>
    <row r="36" ht="14.25" customHeight="1">
      <c r="A36" s="329" t="s">
        <v>459</v>
      </c>
      <c r="B36" s="329" t="s">
        <v>81</v>
      </c>
      <c r="C36" s="362">
        <v>33.0</v>
      </c>
      <c r="D36" s="238" t="s">
        <v>520</v>
      </c>
      <c r="E36" s="240">
        <v>0.0</v>
      </c>
      <c r="F36" s="243">
        <v>0.0</v>
      </c>
      <c r="G36" s="244">
        <f t="shared" si="2"/>
        <v>0</v>
      </c>
      <c r="H36" s="344">
        <v>0.0</v>
      </c>
      <c r="I36" s="344">
        <v>0.0</v>
      </c>
      <c r="J36" s="246">
        <v>0.0</v>
      </c>
      <c r="K36" s="244"/>
      <c r="L36" s="246">
        <v>0.0</v>
      </c>
      <c r="M36" s="345">
        <f t="shared" si="3"/>
        <v>0</v>
      </c>
      <c r="N36" s="344">
        <v>0.0</v>
      </c>
      <c r="O36" s="346">
        <f t="shared" si="4"/>
        <v>0</v>
      </c>
      <c r="P36" s="347">
        <v>0.0</v>
      </c>
      <c r="Q36" s="347">
        <v>0.0</v>
      </c>
      <c r="R36" s="347">
        <v>0.0</v>
      </c>
      <c r="S36" s="347">
        <v>0.0</v>
      </c>
      <c r="T36" s="348">
        <f t="shared" si="1"/>
        <v>0</v>
      </c>
      <c r="U36" s="349">
        <v>0.0</v>
      </c>
      <c r="V36" s="349">
        <v>0.0</v>
      </c>
      <c r="W36" s="134"/>
      <c r="X36" s="134"/>
    </row>
    <row r="37" ht="14.25" customHeight="1">
      <c r="A37" s="329" t="s">
        <v>459</v>
      </c>
      <c r="B37" s="329" t="s">
        <v>81</v>
      </c>
      <c r="C37" s="350">
        <v>34.0</v>
      </c>
      <c r="D37" s="351" t="s">
        <v>521</v>
      </c>
      <c r="E37" s="352">
        <v>0.0</v>
      </c>
      <c r="F37" s="353">
        <v>0.0</v>
      </c>
      <c r="G37" s="258">
        <f t="shared" si="2"/>
        <v>0</v>
      </c>
      <c r="H37" s="354">
        <v>0.0</v>
      </c>
      <c r="I37" s="354">
        <v>0.0</v>
      </c>
      <c r="J37" s="355">
        <v>0.0</v>
      </c>
      <c r="K37" s="258"/>
      <c r="L37" s="355">
        <v>0.0</v>
      </c>
      <c r="M37" s="356">
        <f t="shared" si="3"/>
        <v>0</v>
      </c>
      <c r="N37" s="354">
        <v>0.0</v>
      </c>
      <c r="O37" s="357">
        <f t="shared" si="4"/>
        <v>0</v>
      </c>
      <c r="P37" s="365">
        <v>0.0</v>
      </c>
      <c r="Q37" s="365">
        <v>0.0</v>
      </c>
      <c r="R37" s="365">
        <v>0.0</v>
      </c>
      <c r="S37" s="365">
        <v>0.0</v>
      </c>
      <c r="T37" s="359">
        <f t="shared" si="1"/>
        <v>0</v>
      </c>
      <c r="U37" s="366">
        <v>0.0</v>
      </c>
      <c r="V37" s="366">
        <v>0.0</v>
      </c>
      <c r="W37" s="134"/>
      <c r="X37" s="134"/>
    </row>
    <row r="38" ht="14.25" customHeight="1">
      <c r="A38" s="329" t="s">
        <v>9</v>
      </c>
      <c r="B38" s="329" t="s">
        <v>81</v>
      </c>
      <c r="C38" s="362">
        <v>35.0</v>
      </c>
      <c r="D38" s="238" t="s">
        <v>522</v>
      </c>
      <c r="E38" s="240">
        <v>0.0</v>
      </c>
      <c r="F38" s="243">
        <v>0.0</v>
      </c>
      <c r="G38" s="244">
        <f t="shared" si="2"/>
        <v>0</v>
      </c>
      <c r="H38" s="344">
        <v>0.0</v>
      </c>
      <c r="I38" s="344">
        <v>0.0</v>
      </c>
      <c r="J38" s="246">
        <v>0.0</v>
      </c>
      <c r="K38" s="244"/>
      <c r="L38" s="246">
        <v>0.0</v>
      </c>
      <c r="M38" s="345">
        <f t="shared" si="3"/>
        <v>0</v>
      </c>
      <c r="N38" s="344">
        <v>0.0</v>
      </c>
      <c r="O38" s="346">
        <f t="shared" si="4"/>
        <v>0</v>
      </c>
      <c r="P38" s="347">
        <v>0.0</v>
      </c>
      <c r="Q38" s="347">
        <v>0.0</v>
      </c>
      <c r="R38" s="347">
        <v>0.0</v>
      </c>
      <c r="S38" s="347">
        <v>0.0</v>
      </c>
      <c r="T38" s="348">
        <f t="shared" si="1"/>
        <v>0</v>
      </c>
      <c r="U38" s="349">
        <v>0.0</v>
      </c>
      <c r="V38" s="349">
        <v>0.0</v>
      </c>
      <c r="W38" s="134"/>
      <c r="X38" s="134"/>
    </row>
    <row r="39" ht="14.25" customHeight="1">
      <c r="A39" s="329" t="s">
        <v>466</v>
      </c>
      <c r="B39" s="329" t="s">
        <v>81</v>
      </c>
      <c r="C39" s="350">
        <v>36.0</v>
      </c>
      <c r="D39" s="351" t="s">
        <v>523</v>
      </c>
      <c r="E39" s="352">
        <v>3674.0</v>
      </c>
      <c r="F39" s="353">
        <v>27.0</v>
      </c>
      <c r="G39" s="258">
        <f t="shared" si="2"/>
        <v>0.007348938487</v>
      </c>
      <c r="H39" s="354">
        <v>21.0</v>
      </c>
      <c r="I39" s="354">
        <v>4.0</v>
      </c>
      <c r="J39" s="355">
        <v>2068.0</v>
      </c>
      <c r="K39" s="258"/>
      <c r="L39" s="355">
        <v>189.0</v>
      </c>
      <c r="M39" s="356">
        <f t="shared" si="3"/>
        <v>0.05144256941</v>
      </c>
      <c r="N39" s="354">
        <v>1.0</v>
      </c>
      <c r="O39" s="357">
        <f t="shared" si="4"/>
        <v>0.1111111111</v>
      </c>
      <c r="P39" s="365">
        <v>6.0</v>
      </c>
      <c r="Q39" s="365">
        <v>1.0</v>
      </c>
      <c r="R39" s="365">
        <v>8.0</v>
      </c>
      <c r="S39" s="365">
        <v>2.0</v>
      </c>
      <c r="T39" s="359">
        <f t="shared" si="1"/>
        <v>17</v>
      </c>
      <c r="U39" s="366">
        <v>4.0</v>
      </c>
      <c r="V39" s="366">
        <v>4.0</v>
      </c>
      <c r="W39" s="134"/>
      <c r="X39" s="134"/>
    </row>
    <row r="40" ht="14.25" customHeight="1">
      <c r="A40" s="329" t="s">
        <v>467</v>
      </c>
      <c r="B40" s="329" t="s">
        <v>81</v>
      </c>
      <c r="C40" s="362">
        <v>37.0</v>
      </c>
      <c r="D40" s="238" t="s">
        <v>524</v>
      </c>
      <c r="E40" s="240">
        <v>8621.0</v>
      </c>
      <c r="F40" s="243">
        <v>44.0</v>
      </c>
      <c r="G40" s="244">
        <f t="shared" si="2"/>
        <v>0.005103816263</v>
      </c>
      <c r="H40" s="344">
        <v>28.0</v>
      </c>
      <c r="I40" s="344">
        <v>5.0</v>
      </c>
      <c r="J40" s="243">
        <v>2087.0</v>
      </c>
      <c r="K40" s="244"/>
      <c r="L40" s="243">
        <v>301.0</v>
      </c>
      <c r="M40" s="345">
        <f t="shared" si="3"/>
        <v>0.03491474307</v>
      </c>
      <c r="N40" s="344">
        <v>0.0</v>
      </c>
      <c r="O40" s="346">
        <f t="shared" si="4"/>
        <v>0.09302325581</v>
      </c>
      <c r="P40" s="347">
        <v>9.0</v>
      </c>
      <c r="Q40" s="347">
        <v>2.0</v>
      </c>
      <c r="R40" s="347">
        <v>5.0</v>
      </c>
      <c r="S40" s="347">
        <v>1.0</v>
      </c>
      <c r="T40" s="348">
        <f t="shared" si="1"/>
        <v>17</v>
      </c>
      <c r="U40" s="349">
        <v>9.0</v>
      </c>
      <c r="V40" s="349">
        <v>14.0</v>
      </c>
      <c r="W40" s="134"/>
      <c r="X40" s="134"/>
    </row>
    <row r="41" ht="14.25" customHeight="1">
      <c r="A41" s="329" t="s">
        <v>467</v>
      </c>
      <c r="B41" s="329" t="s">
        <v>81</v>
      </c>
      <c r="C41" s="350">
        <v>38.0</v>
      </c>
      <c r="D41" s="351" t="s">
        <v>525</v>
      </c>
      <c r="E41" s="352">
        <v>11077.0</v>
      </c>
      <c r="F41" s="353">
        <v>132.0</v>
      </c>
      <c r="G41" s="258">
        <f t="shared" si="2"/>
        <v>0.01191658391</v>
      </c>
      <c r="H41" s="354">
        <v>39.0</v>
      </c>
      <c r="I41" s="354">
        <v>6.0</v>
      </c>
      <c r="J41" s="355">
        <v>4394.0</v>
      </c>
      <c r="K41" s="258"/>
      <c r="L41" s="355">
        <v>707.0</v>
      </c>
      <c r="M41" s="356">
        <f t="shared" si="3"/>
        <v>0.06382594565</v>
      </c>
      <c r="N41" s="354">
        <v>0.0</v>
      </c>
      <c r="O41" s="357">
        <f t="shared" si="4"/>
        <v>0.05516265912</v>
      </c>
      <c r="P41" s="365">
        <v>22.0</v>
      </c>
      <c r="Q41" s="365">
        <v>22.0</v>
      </c>
      <c r="R41" s="365">
        <v>16.0</v>
      </c>
      <c r="S41" s="365">
        <v>20.0</v>
      </c>
      <c r="T41" s="359">
        <f t="shared" si="1"/>
        <v>80</v>
      </c>
      <c r="U41" s="366">
        <v>30.0</v>
      </c>
      <c r="V41" s="366">
        <v>24.0</v>
      </c>
      <c r="W41" s="134"/>
      <c r="X41" s="134"/>
    </row>
    <row r="42" ht="14.25" customHeight="1">
      <c r="A42" s="329" t="s">
        <v>467</v>
      </c>
      <c r="B42" s="329" t="s">
        <v>81</v>
      </c>
      <c r="C42" s="362">
        <v>39.0</v>
      </c>
      <c r="D42" s="238" t="s">
        <v>526</v>
      </c>
      <c r="E42" s="240">
        <v>9485.0</v>
      </c>
      <c r="F42" s="243">
        <v>170.0</v>
      </c>
      <c r="G42" s="244">
        <f t="shared" si="2"/>
        <v>0.01792303637</v>
      </c>
      <c r="H42" s="344">
        <v>56.0</v>
      </c>
      <c r="I42" s="344">
        <v>9.0</v>
      </c>
      <c r="J42" s="246">
        <v>6773.0</v>
      </c>
      <c r="K42" s="244"/>
      <c r="L42" s="246">
        <v>1170.0</v>
      </c>
      <c r="M42" s="345">
        <f t="shared" si="3"/>
        <v>0.1233526621</v>
      </c>
      <c r="N42" s="344">
        <v>0.0</v>
      </c>
      <c r="O42" s="346">
        <f t="shared" si="4"/>
        <v>0.04786324786</v>
      </c>
      <c r="P42" s="347">
        <v>24.0</v>
      </c>
      <c r="Q42" s="347">
        <v>16.0</v>
      </c>
      <c r="R42" s="347">
        <v>23.0</v>
      </c>
      <c r="S42" s="347">
        <v>22.0</v>
      </c>
      <c r="T42" s="348">
        <f t="shared" si="1"/>
        <v>85</v>
      </c>
      <c r="U42" s="349">
        <v>43.0</v>
      </c>
      <c r="V42" s="349">
        <v>68.0</v>
      </c>
      <c r="W42" s="134"/>
      <c r="X42" s="134"/>
    </row>
    <row r="43" ht="14.25" customHeight="1">
      <c r="A43" s="329" t="s">
        <v>467</v>
      </c>
      <c r="B43" s="329" t="s">
        <v>81</v>
      </c>
      <c r="C43" s="350">
        <v>40.0</v>
      </c>
      <c r="D43" s="351" t="s">
        <v>527</v>
      </c>
      <c r="E43" s="352">
        <v>9158.0</v>
      </c>
      <c r="F43" s="353">
        <v>195.0</v>
      </c>
      <c r="G43" s="258">
        <f t="shared" si="2"/>
        <v>0.0212928587</v>
      </c>
      <c r="H43" s="354">
        <v>48.0</v>
      </c>
      <c r="I43" s="354">
        <v>11.0</v>
      </c>
      <c r="J43" s="355">
        <v>5378.0</v>
      </c>
      <c r="K43" s="258"/>
      <c r="L43" s="355">
        <v>909.0</v>
      </c>
      <c r="M43" s="356">
        <f t="shared" si="3"/>
        <v>0.0992574798</v>
      </c>
      <c r="N43" s="354">
        <v>0.0</v>
      </c>
      <c r="O43" s="357">
        <f t="shared" si="4"/>
        <v>0.05280528053</v>
      </c>
      <c r="P43" s="365">
        <v>26.0</v>
      </c>
      <c r="Q43" s="365">
        <v>14.0</v>
      </c>
      <c r="R43" s="365">
        <v>25.0</v>
      </c>
      <c r="S43" s="365">
        <v>18.0</v>
      </c>
      <c r="T43" s="359">
        <f t="shared" si="1"/>
        <v>83</v>
      </c>
      <c r="U43" s="366">
        <v>31.0</v>
      </c>
      <c r="V43" s="366">
        <v>49.0</v>
      </c>
      <c r="W43" s="134"/>
      <c r="X43" s="134"/>
    </row>
    <row r="44" ht="14.25" customHeight="1">
      <c r="A44" s="329" t="s">
        <v>467</v>
      </c>
      <c r="B44" s="329" t="s">
        <v>81</v>
      </c>
      <c r="C44" s="362">
        <v>41.0</v>
      </c>
      <c r="D44" s="238" t="s">
        <v>528</v>
      </c>
      <c r="E44" s="240">
        <v>0.0</v>
      </c>
      <c r="F44" s="243">
        <v>0.0</v>
      </c>
      <c r="G44" s="244">
        <f t="shared" si="2"/>
        <v>0</v>
      </c>
      <c r="H44" s="344">
        <v>0.0</v>
      </c>
      <c r="I44" s="344">
        <v>0.0</v>
      </c>
      <c r="J44" s="246">
        <v>0.0</v>
      </c>
      <c r="K44" s="244"/>
      <c r="L44" s="246">
        <v>0.0</v>
      </c>
      <c r="M44" s="345">
        <f t="shared" si="3"/>
        <v>0</v>
      </c>
      <c r="N44" s="344">
        <v>0.0</v>
      </c>
      <c r="O44" s="346">
        <f t="shared" si="4"/>
        <v>0</v>
      </c>
      <c r="P44" s="347">
        <v>0.0</v>
      </c>
      <c r="Q44" s="347">
        <v>0.0</v>
      </c>
      <c r="R44" s="347">
        <v>0.0</v>
      </c>
      <c r="S44" s="347">
        <v>0.0</v>
      </c>
      <c r="T44" s="348">
        <f t="shared" si="1"/>
        <v>0</v>
      </c>
      <c r="U44" s="349">
        <v>0.0</v>
      </c>
      <c r="V44" s="349">
        <v>0.0</v>
      </c>
      <c r="W44" s="134"/>
      <c r="X44" s="134"/>
    </row>
    <row r="45" ht="14.25" customHeight="1">
      <c r="A45" s="329" t="s">
        <v>467</v>
      </c>
      <c r="B45" s="329" t="s">
        <v>81</v>
      </c>
      <c r="C45" s="350">
        <v>42.0</v>
      </c>
      <c r="D45" s="351" t="s">
        <v>529</v>
      </c>
      <c r="E45" s="352">
        <v>8293.0</v>
      </c>
      <c r="F45" s="353">
        <v>260.0</v>
      </c>
      <c r="G45" s="258">
        <f t="shared" si="2"/>
        <v>0.03135174243</v>
      </c>
      <c r="H45" s="354">
        <v>53.0</v>
      </c>
      <c r="I45" s="354">
        <v>8.0</v>
      </c>
      <c r="J45" s="355">
        <v>9619.0</v>
      </c>
      <c r="K45" s="258"/>
      <c r="L45" s="355">
        <v>1251.0</v>
      </c>
      <c r="M45" s="356">
        <f t="shared" si="3"/>
        <v>0.1508501146</v>
      </c>
      <c r="N45" s="354">
        <v>1.0</v>
      </c>
      <c r="O45" s="357">
        <f t="shared" si="4"/>
        <v>0.04236610711</v>
      </c>
      <c r="P45" s="365">
        <v>36.0</v>
      </c>
      <c r="Q45" s="365">
        <v>31.0</v>
      </c>
      <c r="R45" s="365">
        <v>37.0</v>
      </c>
      <c r="S45" s="365">
        <v>18.0</v>
      </c>
      <c r="T45" s="359">
        <f t="shared" si="1"/>
        <v>122</v>
      </c>
      <c r="U45" s="366">
        <v>70.0</v>
      </c>
      <c r="V45" s="366">
        <v>78.0</v>
      </c>
      <c r="W45" s="134"/>
      <c r="X45" s="134"/>
    </row>
    <row r="46" ht="14.25" customHeight="1">
      <c r="A46" s="329" t="s">
        <v>466</v>
      </c>
      <c r="B46" s="329" t="s">
        <v>81</v>
      </c>
      <c r="C46" s="362">
        <v>43.0</v>
      </c>
      <c r="D46" s="238" t="s">
        <v>530</v>
      </c>
      <c r="E46" s="240">
        <v>3309.0</v>
      </c>
      <c r="F46" s="243">
        <v>0.0</v>
      </c>
      <c r="G46" s="244">
        <f t="shared" si="2"/>
        <v>0</v>
      </c>
      <c r="H46" s="344">
        <v>0.0</v>
      </c>
      <c r="I46" s="344">
        <v>0.0</v>
      </c>
      <c r="J46" s="246">
        <v>0.0</v>
      </c>
      <c r="K46" s="244"/>
      <c r="L46" s="246">
        <v>0.0</v>
      </c>
      <c r="M46" s="345">
        <f t="shared" si="3"/>
        <v>0</v>
      </c>
      <c r="N46" s="344">
        <v>0.0</v>
      </c>
      <c r="O46" s="346">
        <f t="shared" si="4"/>
        <v>0</v>
      </c>
      <c r="P46" s="347">
        <v>0.0</v>
      </c>
      <c r="Q46" s="347">
        <v>0.0</v>
      </c>
      <c r="R46" s="347">
        <v>0.0</v>
      </c>
      <c r="S46" s="347">
        <v>0.0</v>
      </c>
      <c r="T46" s="348">
        <f t="shared" si="1"/>
        <v>0</v>
      </c>
      <c r="U46" s="349">
        <v>0.0</v>
      </c>
      <c r="V46" s="349">
        <v>0.0</v>
      </c>
      <c r="W46" s="134"/>
      <c r="X46" s="134"/>
    </row>
    <row r="47" ht="14.25" customHeight="1">
      <c r="A47" s="329" t="s">
        <v>467</v>
      </c>
      <c r="B47" s="329" t="s">
        <v>81</v>
      </c>
      <c r="C47" s="350">
        <v>44.0</v>
      </c>
      <c r="D47" s="351" t="s">
        <v>531</v>
      </c>
      <c r="E47" s="352">
        <v>2495.0</v>
      </c>
      <c r="F47" s="353">
        <v>39.0</v>
      </c>
      <c r="G47" s="258">
        <f t="shared" si="2"/>
        <v>0.01563126253</v>
      </c>
      <c r="H47" s="354">
        <v>11.0</v>
      </c>
      <c r="I47" s="354">
        <v>1.0</v>
      </c>
      <c r="J47" s="355">
        <v>1115.0</v>
      </c>
      <c r="K47" s="258"/>
      <c r="L47" s="355">
        <v>211.0</v>
      </c>
      <c r="M47" s="356">
        <f t="shared" si="3"/>
        <v>0.08456913828</v>
      </c>
      <c r="N47" s="354">
        <v>0.0</v>
      </c>
      <c r="O47" s="357">
        <f t="shared" si="4"/>
        <v>0.05213270142</v>
      </c>
      <c r="P47" s="365">
        <v>3.0</v>
      </c>
      <c r="Q47" s="365">
        <v>4.0</v>
      </c>
      <c r="R47" s="365">
        <v>5.0</v>
      </c>
      <c r="S47" s="365">
        <v>1.0</v>
      </c>
      <c r="T47" s="359">
        <f t="shared" si="1"/>
        <v>13</v>
      </c>
      <c r="U47" s="366">
        <v>15.0</v>
      </c>
      <c r="V47" s="366">
        <v>6.0</v>
      </c>
      <c r="W47" s="134"/>
      <c r="X47" s="134"/>
    </row>
    <row r="48" ht="14.25" customHeight="1">
      <c r="A48" s="329" t="s">
        <v>467</v>
      </c>
      <c r="B48" s="329" t="s">
        <v>81</v>
      </c>
      <c r="C48" s="362">
        <v>45.0</v>
      </c>
      <c r="D48" s="238" t="s">
        <v>532</v>
      </c>
      <c r="E48" s="240">
        <v>4136.0</v>
      </c>
      <c r="F48" s="243">
        <v>108.0</v>
      </c>
      <c r="G48" s="244">
        <f t="shared" si="2"/>
        <v>0.02611218569</v>
      </c>
      <c r="H48" s="344">
        <v>28.0</v>
      </c>
      <c r="I48" s="344">
        <v>7.0</v>
      </c>
      <c r="J48" s="246">
        <v>3162.0</v>
      </c>
      <c r="K48" s="244"/>
      <c r="L48" s="246">
        <v>495.0</v>
      </c>
      <c r="M48" s="345">
        <f t="shared" si="3"/>
        <v>0.1196808511</v>
      </c>
      <c r="N48" s="344">
        <v>0.0</v>
      </c>
      <c r="O48" s="346">
        <f t="shared" si="4"/>
        <v>0.05656565657</v>
      </c>
      <c r="P48" s="347">
        <v>7.0</v>
      </c>
      <c r="Q48" s="347">
        <v>9.0</v>
      </c>
      <c r="R48" s="347">
        <v>20.0</v>
      </c>
      <c r="S48" s="347">
        <v>19.0</v>
      </c>
      <c r="T48" s="348">
        <f t="shared" si="1"/>
        <v>55</v>
      </c>
      <c r="U48" s="349">
        <v>19.0</v>
      </c>
      <c r="V48" s="349">
        <v>26.0</v>
      </c>
      <c r="W48" s="134"/>
      <c r="X48" s="134"/>
    </row>
    <row r="49" ht="14.25" customHeight="1">
      <c r="A49" s="329" t="s">
        <v>466</v>
      </c>
      <c r="B49" s="329" t="s">
        <v>81</v>
      </c>
      <c r="C49" s="350">
        <v>46.0</v>
      </c>
      <c r="D49" s="351" t="s">
        <v>533</v>
      </c>
      <c r="E49" s="352">
        <v>3576.0</v>
      </c>
      <c r="F49" s="353">
        <v>0.0</v>
      </c>
      <c r="G49" s="258">
        <f t="shared" si="2"/>
        <v>0</v>
      </c>
      <c r="H49" s="354">
        <v>0.0</v>
      </c>
      <c r="I49" s="354">
        <v>0.0</v>
      </c>
      <c r="J49" s="355">
        <v>0.0</v>
      </c>
      <c r="K49" s="258"/>
      <c r="L49" s="355">
        <v>0.0</v>
      </c>
      <c r="M49" s="356">
        <f t="shared" si="3"/>
        <v>0</v>
      </c>
      <c r="N49" s="354">
        <v>0.0</v>
      </c>
      <c r="O49" s="357">
        <f t="shared" si="4"/>
        <v>0</v>
      </c>
      <c r="P49" s="365">
        <v>0.0</v>
      </c>
      <c r="Q49" s="365">
        <v>0.0</v>
      </c>
      <c r="R49" s="365">
        <v>0.0</v>
      </c>
      <c r="S49" s="365">
        <v>0.0</v>
      </c>
      <c r="T49" s="359">
        <f t="shared" si="1"/>
        <v>0</v>
      </c>
      <c r="U49" s="366">
        <v>0.0</v>
      </c>
      <c r="V49" s="366">
        <v>0.0</v>
      </c>
      <c r="W49" s="134"/>
      <c r="X49" s="134"/>
    </row>
    <row r="50" ht="14.25" customHeight="1">
      <c r="A50" s="329" t="s">
        <v>466</v>
      </c>
      <c r="B50" s="329" t="s">
        <v>81</v>
      </c>
      <c r="C50" s="362">
        <v>47.0</v>
      </c>
      <c r="D50" s="238" t="s">
        <v>534</v>
      </c>
      <c r="E50" s="240">
        <v>0.0</v>
      </c>
      <c r="F50" s="243">
        <v>0.0</v>
      </c>
      <c r="G50" s="244">
        <f t="shared" si="2"/>
        <v>0</v>
      </c>
      <c r="H50" s="344">
        <v>0.0</v>
      </c>
      <c r="I50" s="344">
        <v>0.0</v>
      </c>
      <c r="J50" s="246">
        <v>0.0</v>
      </c>
      <c r="K50" s="244"/>
      <c r="L50" s="246">
        <v>0.0</v>
      </c>
      <c r="M50" s="345">
        <f t="shared" si="3"/>
        <v>0</v>
      </c>
      <c r="N50" s="344">
        <v>0.0</v>
      </c>
      <c r="O50" s="346">
        <f t="shared" si="4"/>
        <v>0</v>
      </c>
      <c r="P50" s="347">
        <v>0.0</v>
      </c>
      <c r="Q50" s="347">
        <v>0.0</v>
      </c>
      <c r="R50" s="347">
        <v>0.0</v>
      </c>
      <c r="S50" s="347">
        <v>0.0</v>
      </c>
      <c r="T50" s="348">
        <f t="shared" si="1"/>
        <v>0</v>
      </c>
      <c r="U50" s="349">
        <v>0.0</v>
      </c>
      <c r="V50" s="349">
        <v>0.0</v>
      </c>
      <c r="W50" s="134"/>
      <c r="X50" s="134"/>
    </row>
    <row r="51" ht="14.25" customHeight="1">
      <c r="A51" s="329" t="s">
        <v>466</v>
      </c>
      <c r="B51" s="329" t="s">
        <v>81</v>
      </c>
      <c r="C51" s="350">
        <v>48.0</v>
      </c>
      <c r="D51" s="351" t="s">
        <v>535</v>
      </c>
      <c r="E51" s="352">
        <v>2653.0</v>
      </c>
      <c r="F51" s="353">
        <v>0.0</v>
      </c>
      <c r="G51" s="258">
        <f t="shared" si="2"/>
        <v>0</v>
      </c>
      <c r="H51" s="354">
        <v>0.0</v>
      </c>
      <c r="I51" s="354">
        <v>0.0</v>
      </c>
      <c r="J51" s="355">
        <v>0.0</v>
      </c>
      <c r="K51" s="258"/>
      <c r="L51" s="355">
        <v>0.0</v>
      </c>
      <c r="M51" s="356">
        <f t="shared" si="3"/>
        <v>0</v>
      </c>
      <c r="N51" s="354">
        <v>0.0</v>
      </c>
      <c r="O51" s="357">
        <f t="shared" si="4"/>
        <v>0</v>
      </c>
      <c r="P51" s="365">
        <v>0.0</v>
      </c>
      <c r="Q51" s="365">
        <v>0.0</v>
      </c>
      <c r="R51" s="365">
        <v>0.0</v>
      </c>
      <c r="S51" s="365">
        <v>0.0</v>
      </c>
      <c r="T51" s="359">
        <f t="shared" si="1"/>
        <v>0</v>
      </c>
      <c r="U51" s="366">
        <v>0.0</v>
      </c>
      <c r="V51" s="366">
        <v>0.0</v>
      </c>
      <c r="W51" s="134"/>
      <c r="X51" s="134"/>
    </row>
    <row r="52" ht="14.25" customHeight="1">
      <c r="A52" s="329" t="s">
        <v>459</v>
      </c>
      <c r="B52" s="329" t="s">
        <v>81</v>
      </c>
      <c r="C52" s="362">
        <v>49.0</v>
      </c>
      <c r="D52" s="238" t="s">
        <v>536</v>
      </c>
      <c r="E52" s="240">
        <v>923.0</v>
      </c>
      <c r="F52" s="243">
        <v>0.0</v>
      </c>
      <c r="G52" s="244">
        <f t="shared" si="2"/>
        <v>0</v>
      </c>
      <c r="H52" s="344">
        <v>0.0</v>
      </c>
      <c r="I52" s="344">
        <v>0.0</v>
      </c>
      <c r="J52" s="246">
        <v>0.0</v>
      </c>
      <c r="K52" s="244"/>
      <c r="L52" s="246">
        <v>0.0</v>
      </c>
      <c r="M52" s="345">
        <f t="shared" si="3"/>
        <v>0</v>
      </c>
      <c r="N52" s="344">
        <v>0.0</v>
      </c>
      <c r="O52" s="346">
        <f t="shared" si="4"/>
        <v>0</v>
      </c>
      <c r="P52" s="347">
        <v>0.0</v>
      </c>
      <c r="Q52" s="347">
        <v>0.0</v>
      </c>
      <c r="R52" s="347">
        <v>0.0</v>
      </c>
      <c r="S52" s="347">
        <v>0.0</v>
      </c>
      <c r="T52" s="348">
        <f t="shared" si="1"/>
        <v>0</v>
      </c>
      <c r="U52" s="349">
        <v>0.0</v>
      </c>
      <c r="V52" s="349">
        <v>0.0</v>
      </c>
      <c r="W52" s="134"/>
      <c r="X52" s="134"/>
    </row>
    <row r="53" ht="14.25" customHeight="1">
      <c r="A53" s="329" t="s">
        <v>466</v>
      </c>
      <c r="B53" s="329" t="s">
        <v>81</v>
      </c>
      <c r="C53" s="350">
        <v>50.0</v>
      </c>
      <c r="D53" s="351" t="s">
        <v>537</v>
      </c>
      <c r="E53" s="352">
        <v>743.0</v>
      </c>
      <c r="F53" s="353">
        <v>0.0</v>
      </c>
      <c r="G53" s="258">
        <f t="shared" si="2"/>
        <v>0</v>
      </c>
      <c r="H53" s="354">
        <v>0.0</v>
      </c>
      <c r="I53" s="354">
        <v>0.0</v>
      </c>
      <c r="J53" s="355">
        <v>0.0</v>
      </c>
      <c r="K53" s="258"/>
      <c r="L53" s="355">
        <v>0.0</v>
      </c>
      <c r="M53" s="356">
        <f t="shared" si="3"/>
        <v>0</v>
      </c>
      <c r="N53" s="354">
        <v>0.0</v>
      </c>
      <c r="O53" s="357">
        <f t="shared" si="4"/>
        <v>0</v>
      </c>
      <c r="P53" s="365">
        <v>0.0</v>
      </c>
      <c r="Q53" s="365">
        <v>0.0</v>
      </c>
      <c r="R53" s="365">
        <v>0.0</v>
      </c>
      <c r="S53" s="365">
        <v>0.0</v>
      </c>
      <c r="T53" s="359">
        <f t="shared" si="1"/>
        <v>0</v>
      </c>
      <c r="U53" s="366">
        <v>0.0</v>
      </c>
      <c r="V53" s="366">
        <v>0.0</v>
      </c>
      <c r="W53" s="134"/>
      <c r="X53" s="134"/>
    </row>
    <row r="54" ht="14.25" customHeight="1">
      <c r="A54" s="329" t="s">
        <v>466</v>
      </c>
      <c r="B54" s="329" t="s">
        <v>81</v>
      </c>
      <c r="C54" s="362">
        <v>51.0</v>
      </c>
      <c r="D54" s="238" t="s">
        <v>538</v>
      </c>
      <c r="E54" s="240">
        <v>1854.0</v>
      </c>
      <c r="F54" s="243">
        <v>0.0</v>
      </c>
      <c r="G54" s="244">
        <f t="shared" si="2"/>
        <v>0</v>
      </c>
      <c r="H54" s="344">
        <v>0.0</v>
      </c>
      <c r="I54" s="344">
        <v>0.0</v>
      </c>
      <c r="J54" s="246">
        <v>0.0</v>
      </c>
      <c r="K54" s="244"/>
      <c r="L54" s="246">
        <v>0.0</v>
      </c>
      <c r="M54" s="345">
        <f t="shared" si="3"/>
        <v>0</v>
      </c>
      <c r="N54" s="344">
        <v>0.0</v>
      </c>
      <c r="O54" s="346">
        <f t="shared" si="4"/>
        <v>0</v>
      </c>
      <c r="P54" s="347">
        <v>0.0</v>
      </c>
      <c r="Q54" s="347">
        <v>0.0</v>
      </c>
      <c r="R54" s="347">
        <v>0.0</v>
      </c>
      <c r="S54" s="347">
        <v>0.0</v>
      </c>
      <c r="T54" s="348">
        <f t="shared" si="1"/>
        <v>0</v>
      </c>
      <c r="U54" s="349">
        <v>0.0</v>
      </c>
      <c r="V54" s="349">
        <v>0.0</v>
      </c>
      <c r="W54" s="134"/>
      <c r="X54" s="134"/>
    </row>
    <row r="55" ht="14.25" customHeight="1">
      <c r="A55" s="329" t="s">
        <v>9</v>
      </c>
      <c r="B55" s="329" t="s">
        <v>81</v>
      </c>
      <c r="C55" s="350">
        <v>52.0</v>
      </c>
      <c r="D55" s="351" t="s">
        <v>539</v>
      </c>
      <c r="E55" s="352">
        <v>1585.0</v>
      </c>
      <c r="F55" s="353">
        <v>0.0</v>
      </c>
      <c r="G55" s="258">
        <f t="shared" si="2"/>
        <v>0</v>
      </c>
      <c r="H55" s="354">
        <v>0.0</v>
      </c>
      <c r="I55" s="354">
        <v>0.0</v>
      </c>
      <c r="J55" s="355">
        <v>0.0</v>
      </c>
      <c r="K55" s="258"/>
      <c r="L55" s="355">
        <v>0.0</v>
      </c>
      <c r="M55" s="356">
        <f t="shared" si="3"/>
        <v>0</v>
      </c>
      <c r="N55" s="354">
        <v>0.0</v>
      </c>
      <c r="O55" s="357">
        <f t="shared" si="4"/>
        <v>0</v>
      </c>
      <c r="P55" s="365">
        <v>0.0</v>
      </c>
      <c r="Q55" s="365">
        <v>0.0</v>
      </c>
      <c r="R55" s="365">
        <v>0.0</v>
      </c>
      <c r="S55" s="365">
        <v>0.0</v>
      </c>
      <c r="T55" s="359">
        <f t="shared" si="1"/>
        <v>0</v>
      </c>
      <c r="U55" s="366">
        <v>0.0</v>
      </c>
      <c r="V55" s="366">
        <v>0.0</v>
      </c>
      <c r="W55" s="134"/>
      <c r="X55" s="134"/>
    </row>
    <row r="56" ht="14.25" customHeight="1">
      <c r="A56" s="329" t="s">
        <v>466</v>
      </c>
      <c r="B56" s="329" t="s">
        <v>81</v>
      </c>
      <c r="C56" s="362">
        <v>53.0</v>
      </c>
      <c r="D56" s="238" t="s">
        <v>540</v>
      </c>
      <c r="E56" s="240">
        <v>2213.0</v>
      </c>
      <c r="F56" s="243">
        <v>0.0</v>
      </c>
      <c r="G56" s="244">
        <f t="shared" si="2"/>
        <v>0</v>
      </c>
      <c r="H56" s="344">
        <v>0.0</v>
      </c>
      <c r="I56" s="344">
        <v>0.0</v>
      </c>
      <c r="J56" s="246">
        <v>0.0</v>
      </c>
      <c r="K56" s="244"/>
      <c r="L56" s="246">
        <v>0.0</v>
      </c>
      <c r="M56" s="345">
        <f t="shared" si="3"/>
        <v>0</v>
      </c>
      <c r="N56" s="344">
        <v>0.0</v>
      </c>
      <c r="O56" s="346">
        <f t="shared" si="4"/>
        <v>0</v>
      </c>
      <c r="P56" s="347">
        <v>0.0</v>
      </c>
      <c r="Q56" s="347">
        <v>0.0</v>
      </c>
      <c r="R56" s="347">
        <v>0.0</v>
      </c>
      <c r="S56" s="347">
        <v>0.0</v>
      </c>
      <c r="T56" s="348">
        <f t="shared" si="1"/>
        <v>0</v>
      </c>
      <c r="U56" s="349">
        <v>0.0</v>
      </c>
      <c r="V56" s="349">
        <v>0.0</v>
      </c>
      <c r="W56" s="134"/>
      <c r="X56" s="134"/>
    </row>
    <row r="57" ht="14.25" customHeight="1">
      <c r="A57" s="329" t="s">
        <v>466</v>
      </c>
      <c r="B57" s="329" t="s">
        <v>81</v>
      </c>
      <c r="C57" s="350">
        <v>54.0</v>
      </c>
      <c r="D57" s="351" t="s">
        <v>541</v>
      </c>
      <c r="E57" s="352">
        <v>932.0</v>
      </c>
      <c r="F57" s="353">
        <v>0.0</v>
      </c>
      <c r="G57" s="258">
        <f t="shared" si="2"/>
        <v>0</v>
      </c>
      <c r="H57" s="354">
        <v>0.0</v>
      </c>
      <c r="I57" s="354">
        <v>0.0</v>
      </c>
      <c r="J57" s="355">
        <v>0.0</v>
      </c>
      <c r="K57" s="258"/>
      <c r="L57" s="355">
        <v>0.0</v>
      </c>
      <c r="M57" s="356">
        <f t="shared" si="3"/>
        <v>0</v>
      </c>
      <c r="N57" s="354">
        <v>0.0</v>
      </c>
      <c r="O57" s="357">
        <f t="shared" si="4"/>
        <v>0</v>
      </c>
      <c r="P57" s="365">
        <v>0.0</v>
      </c>
      <c r="Q57" s="365">
        <v>0.0</v>
      </c>
      <c r="R57" s="365">
        <v>0.0</v>
      </c>
      <c r="S57" s="365">
        <v>0.0</v>
      </c>
      <c r="T57" s="359">
        <f t="shared" si="1"/>
        <v>0</v>
      </c>
      <c r="U57" s="366">
        <v>0.0</v>
      </c>
      <c r="V57" s="366">
        <v>0.0</v>
      </c>
      <c r="W57" s="134"/>
      <c r="X57" s="134"/>
    </row>
    <row r="58" ht="14.25" customHeight="1">
      <c r="A58" s="329" t="s">
        <v>466</v>
      </c>
      <c r="B58" s="329" t="s">
        <v>81</v>
      </c>
      <c r="C58" s="362">
        <v>55.0</v>
      </c>
      <c r="D58" s="238" t="s">
        <v>542</v>
      </c>
      <c r="E58" s="240">
        <v>4571.0</v>
      </c>
      <c r="F58" s="243">
        <v>32.0</v>
      </c>
      <c r="G58" s="244">
        <f t="shared" si="2"/>
        <v>0.007000656312</v>
      </c>
      <c r="H58" s="344">
        <v>12.0</v>
      </c>
      <c r="I58" s="344">
        <v>0.0</v>
      </c>
      <c r="J58" s="246">
        <v>3467.0</v>
      </c>
      <c r="K58" s="244"/>
      <c r="L58" s="246">
        <v>156.0</v>
      </c>
      <c r="M58" s="345">
        <f t="shared" si="3"/>
        <v>0.03412819952</v>
      </c>
      <c r="N58" s="344">
        <v>0.0</v>
      </c>
      <c r="O58" s="346">
        <f t="shared" si="4"/>
        <v>0.07692307692</v>
      </c>
      <c r="P58" s="347">
        <v>6.0</v>
      </c>
      <c r="Q58" s="347">
        <v>4.0</v>
      </c>
      <c r="R58" s="347">
        <v>2.0</v>
      </c>
      <c r="S58" s="347">
        <v>9.0</v>
      </c>
      <c r="T58" s="348">
        <f t="shared" si="1"/>
        <v>21</v>
      </c>
      <c r="U58" s="349">
        <v>4.0</v>
      </c>
      <c r="V58" s="349">
        <v>6.0</v>
      </c>
      <c r="W58" s="134"/>
      <c r="X58" s="134"/>
    </row>
    <row r="59" ht="14.25" customHeight="1">
      <c r="A59" s="329" t="s">
        <v>9</v>
      </c>
      <c r="B59" s="329" t="s">
        <v>81</v>
      </c>
      <c r="C59" s="350">
        <v>56.0</v>
      </c>
      <c r="D59" s="351" t="s">
        <v>543</v>
      </c>
      <c r="E59" s="352">
        <v>2629.0</v>
      </c>
      <c r="F59" s="353">
        <v>26.0</v>
      </c>
      <c r="G59" s="258">
        <f t="shared" si="2"/>
        <v>0.009889691898</v>
      </c>
      <c r="H59" s="354">
        <v>9.0</v>
      </c>
      <c r="I59" s="354">
        <v>3.0</v>
      </c>
      <c r="J59" s="355">
        <v>3316.0</v>
      </c>
      <c r="K59" s="258"/>
      <c r="L59" s="355">
        <v>101.0</v>
      </c>
      <c r="M59" s="356">
        <f t="shared" si="3"/>
        <v>0.0384176493</v>
      </c>
      <c r="N59" s="354">
        <v>0.0</v>
      </c>
      <c r="O59" s="357">
        <f t="shared" si="4"/>
        <v>0.08910891089</v>
      </c>
      <c r="P59" s="365">
        <v>2.0</v>
      </c>
      <c r="Q59" s="365">
        <v>3.0</v>
      </c>
      <c r="R59" s="365">
        <v>4.0</v>
      </c>
      <c r="S59" s="365">
        <v>2.0</v>
      </c>
      <c r="T59" s="359">
        <f t="shared" si="1"/>
        <v>11</v>
      </c>
      <c r="U59" s="366">
        <v>4.0</v>
      </c>
      <c r="V59" s="366">
        <v>3.0</v>
      </c>
      <c r="W59" s="134"/>
      <c r="X59" s="134"/>
    </row>
    <row r="60" ht="14.25" customHeight="1">
      <c r="A60" s="329" t="s">
        <v>467</v>
      </c>
      <c r="B60" s="329" t="s">
        <v>81</v>
      </c>
      <c r="C60" s="362">
        <v>57.0</v>
      </c>
      <c r="D60" s="238" t="s">
        <v>544</v>
      </c>
      <c r="E60" s="240">
        <v>8232.0</v>
      </c>
      <c r="F60" s="243">
        <v>274.0</v>
      </c>
      <c r="G60" s="244">
        <f t="shared" si="2"/>
        <v>0.03328474247</v>
      </c>
      <c r="H60" s="344">
        <v>76.0</v>
      </c>
      <c r="I60" s="344">
        <v>15.0</v>
      </c>
      <c r="J60" s="246">
        <v>9555.0</v>
      </c>
      <c r="K60" s="244"/>
      <c r="L60" s="246">
        <v>1574.0</v>
      </c>
      <c r="M60" s="345">
        <f t="shared" si="3"/>
        <v>0.1912050534</v>
      </c>
      <c r="N60" s="344">
        <v>0.0</v>
      </c>
      <c r="O60" s="346">
        <f t="shared" si="4"/>
        <v>0.04828462516</v>
      </c>
      <c r="P60" s="347">
        <v>30.0</v>
      </c>
      <c r="Q60" s="347">
        <v>22.0</v>
      </c>
      <c r="R60" s="347">
        <v>32.0</v>
      </c>
      <c r="S60" s="347">
        <v>28.0</v>
      </c>
      <c r="T60" s="348">
        <f t="shared" si="1"/>
        <v>112</v>
      </c>
      <c r="U60" s="349">
        <v>79.0</v>
      </c>
      <c r="V60" s="349">
        <v>80.0</v>
      </c>
      <c r="W60" s="134"/>
      <c r="X60" s="134"/>
    </row>
    <row r="61" ht="14.25" customHeight="1">
      <c r="A61" s="329" t="s">
        <v>467</v>
      </c>
      <c r="B61" s="329" t="s">
        <v>81</v>
      </c>
      <c r="C61" s="350">
        <v>58.0</v>
      </c>
      <c r="D61" s="351" t="s">
        <v>545</v>
      </c>
      <c r="E61" s="352">
        <v>8850.0</v>
      </c>
      <c r="F61" s="353">
        <v>416.0</v>
      </c>
      <c r="G61" s="258">
        <f t="shared" si="2"/>
        <v>0.04700564972</v>
      </c>
      <c r="H61" s="354">
        <v>56.0</v>
      </c>
      <c r="I61" s="354">
        <v>11.0</v>
      </c>
      <c r="J61" s="355">
        <v>12453.0</v>
      </c>
      <c r="K61" s="258"/>
      <c r="L61" s="355">
        <v>1919.0</v>
      </c>
      <c r="M61" s="356">
        <f t="shared" si="3"/>
        <v>0.2168361582</v>
      </c>
      <c r="N61" s="354">
        <v>1.0</v>
      </c>
      <c r="O61" s="357">
        <f t="shared" si="4"/>
        <v>0.02918186555</v>
      </c>
      <c r="P61" s="365">
        <v>72.0</v>
      </c>
      <c r="Q61" s="365">
        <v>57.0</v>
      </c>
      <c r="R61" s="365">
        <v>56.0</v>
      </c>
      <c r="S61" s="365">
        <v>40.0</v>
      </c>
      <c r="T61" s="359">
        <f t="shared" si="1"/>
        <v>225</v>
      </c>
      <c r="U61" s="366">
        <v>90.0</v>
      </c>
      <c r="V61" s="366">
        <v>120.0</v>
      </c>
      <c r="W61" s="134"/>
      <c r="X61" s="134"/>
    </row>
    <row r="62" ht="14.25" customHeight="1">
      <c r="A62" s="329" t="s">
        <v>467</v>
      </c>
      <c r="B62" s="329" t="s">
        <v>81</v>
      </c>
      <c r="C62" s="362">
        <v>59.0</v>
      </c>
      <c r="D62" s="238" t="s">
        <v>546</v>
      </c>
      <c r="E62" s="240">
        <v>8377.0</v>
      </c>
      <c r="F62" s="243">
        <v>268.0</v>
      </c>
      <c r="G62" s="244">
        <f t="shared" si="2"/>
        <v>0.03199236003</v>
      </c>
      <c r="H62" s="344">
        <v>35.0</v>
      </c>
      <c r="I62" s="344">
        <v>3.0</v>
      </c>
      <c r="J62" s="246">
        <v>9782.0</v>
      </c>
      <c r="K62" s="244"/>
      <c r="L62" s="246">
        <v>1651.0</v>
      </c>
      <c r="M62" s="345">
        <f t="shared" si="3"/>
        <v>0.1970872627</v>
      </c>
      <c r="N62" s="344">
        <v>0.0</v>
      </c>
      <c r="O62" s="346">
        <f t="shared" si="4"/>
        <v>0.02119927317</v>
      </c>
      <c r="P62" s="347">
        <v>24.0</v>
      </c>
      <c r="Q62" s="347">
        <v>35.0</v>
      </c>
      <c r="R62" s="347">
        <v>34.0</v>
      </c>
      <c r="S62" s="347">
        <v>21.0</v>
      </c>
      <c r="T62" s="348">
        <f t="shared" si="1"/>
        <v>114</v>
      </c>
      <c r="U62" s="349">
        <v>78.0</v>
      </c>
      <c r="V62" s="349">
        <v>88.0</v>
      </c>
      <c r="W62" s="134"/>
      <c r="X62" s="134"/>
    </row>
    <row r="63" ht="14.25" customHeight="1">
      <c r="A63" s="329" t="s">
        <v>9</v>
      </c>
      <c r="B63" s="329" t="s">
        <v>81</v>
      </c>
      <c r="C63" s="350">
        <v>60.0</v>
      </c>
      <c r="D63" s="351" t="s">
        <v>547</v>
      </c>
      <c r="E63" s="352">
        <v>0.0</v>
      </c>
      <c r="F63" s="353">
        <v>0.0</v>
      </c>
      <c r="G63" s="258">
        <f t="shared" si="2"/>
        <v>0</v>
      </c>
      <c r="H63" s="354">
        <v>0.0</v>
      </c>
      <c r="I63" s="354">
        <v>0.0</v>
      </c>
      <c r="J63" s="355">
        <v>0.0</v>
      </c>
      <c r="K63" s="258"/>
      <c r="L63" s="355">
        <v>0.0</v>
      </c>
      <c r="M63" s="356">
        <f t="shared" si="3"/>
        <v>0</v>
      </c>
      <c r="N63" s="354">
        <v>0.0</v>
      </c>
      <c r="O63" s="357">
        <f t="shared" si="4"/>
        <v>0</v>
      </c>
      <c r="P63" s="365">
        <v>0.0</v>
      </c>
      <c r="Q63" s="365">
        <v>0.0</v>
      </c>
      <c r="R63" s="365">
        <v>0.0</v>
      </c>
      <c r="S63" s="365">
        <v>0.0</v>
      </c>
      <c r="T63" s="359">
        <f t="shared" si="1"/>
        <v>0</v>
      </c>
      <c r="U63" s="366">
        <v>0.0</v>
      </c>
      <c r="V63" s="366">
        <v>0.0</v>
      </c>
      <c r="W63" s="134"/>
      <c r="X63" s="134"/>
    </row>
    <row r="64" ht="14.25" customHeight="1">
      <c r="A64" s="329" t="s">
        <v>466</v>
      </c>
      <c r="B64" s="329" t="s">
        <v>81</v>
      </c>
      <c r="C64" s="362">
        <v>61.0</v>
      </c>
      <c r="D64" s="238" t="s">
        <v>548</v>
      </c>
      <c r="E64" s="240">
        <v>13393.0</v>
      </c>
      <c r="F64" s="243">
        <v>629.0</v>
      </c>
      <c r="G64" s="244">
        <f t="shared" si="2"/>
        <v>0.04696483238</v>
      </c>
      <c r="H64" s="344">
        <v>50.0</v>
      </c>
      <c r="I64" s="344">
        <v>8.0</v>
      </c>
      <c r="J64" s="246">
        <v>17933.0</v>
      </c>
      <c r="K64" s="244"/>
      <c r="L64" s="246">
        <v>2333.0</v>
      </c>
      <c r="M64" s="345">
        <f t="shared" si="3"/>
        <v>0.1741954752</v>
      </c>
      <c r="N64" s="344">
        <v>1.0</v>
      </c>
      <c r="O64" s="346">
        <f t="shared" si="4"/>
        <v>0.02143163309</v>
      </c>
      <c r="P64" s="347">
        <v>76.0</v>
      </c>
      <c r="Q64" s="347">
        <v>86.0</v>
      </c>
      <c r="R64" s="347">
        <v>99.0</v>
      </c>
      <c r="S64" s="347">
        <v>92.0</v>
      </c>
      <c r="T64" s="348">
        <f t="shared" si="1"/>
        <v>353</v>
      </c>
      <c r="U64" s="349">
        <v>173.0</v>
      </c>
      <c r="V64" s="349">
        <v>158.0</v>
      </c>
      <c r="W64" s="134"/>
      <c r="X64" s="134"/>
    </row>
    <row r="65" ht="14.25" customHeight="1">
      <c r="A65" s="329" t="s">
        <v>9</v>
      </c>
      <c r="B65" s="329" t="s">
        <v>81</v>
      </c>
      <c r="C65" s="350">
        <v>62.0</v>
      </c>
      <c r="D65" s="351" t="s">
        <v>549</v>
      </c>
      <c r="E65" s="352">
        <v>776.0</v>
      </c>
      <c r="F65" s="353">
        <v>0.0</v>
      </c>
      <c r="G65" s="258">
        <f t="shared" si="2"/>
        <v>0</v>
      </c>
      <c r="H65" s="354">
        <v>0.0</v>
      </c>
      <c r="I65" s="354">
        <v>0.0</v>
      </c>
      <c r="J65" s="355">
        <v>0.0</v>
      </c>
      <c r="K65" s="258"/>
      <c r="L65" s="355">
        <v>0.0</v>
      </c>
      <c r="M65" s="356">
        <f t="shared" si="3"/>
        <v>0</v>
      </c>
      <c r="N65" s="354">
        <v>0.0</v>
      </c>
      <c r="O65" s="357">
        <f t="shared" si="4"/>
        <v>0</v>
      </c>
      <c r="P65" s="365">
        <v>0.0</v>
      </c>
      <c r="Q65" s="365">
        <v>0.0</v>
      </c>
      <c r="R65" s="365">
        <v>0.0</v>
      </c>
      <c r="S65" s="365">
        <v>0.0</v>
      </c>
      <c r="T65" s="359">
        <f t="shared" si="1"/>
        <v>0</v>
      </c>
      <c r="U65" s="366">
        <v>0.0</v>
      </c>
      <c r="V65" s="366">
        <v>0.0</v>
      </c>
      <c r="W65" s="134"/>
      <c r="X65" s="134"/>
    </row>
    <row r="66" ht="14.25" customHeight="1">
      <c r="A66" s="329" t="s">
        <v>467</v>
      </c>
      <c r="B66" s="329" t="s">
        <v>81</v>
      </c>
      <c r="C66" s="362">
        <v>63.0</v>
      </c>
      <c r="D66" s="238" t="s">
        <v>550</v>
      </c>
      <c r="E66" s="240">
        <v>16150.0</v>
      </c>
      <c r="F66" s="243">
        <v>752.0</v>
      </c>
      <c r="G66" s="244">
        <f t="shared" si="2"/>
        <v>0.04656346749</v>
      </c>
      <c r="H66" s="344">
        <v>84.0</v>
      </c>
      <c r="I66" s="344">
        <v>12.0</v>
      </c>
      <c r="J66" s="246">
        <v>26229.0</v>
      </c>
      <c r="K66" s="244"/>
      <c r="L66" s="246">
        <v>3260.0</v>
      </c>
      <c r="M66" s="345">
        <f t="shared" si="3"/>
        <v>0.2018575851</v>
      </c>
      <c r="N66" s="344">
        <v>1.0</v>
      </c>
      <c r="O66" s="346">
        <f t="shared" si="4"/>
        <v>0.02576687117</v>
      </c>
      <c r="P66" s="347">
        <v>103.0</v>
      </c>
      <c r="Q66" s="347">
        <v>114.0</v>
      </c>
      <c r="R66" s="347">
        <v>63.0</v>
      </c>
      <c r="S66" s="347">
        <v>75.0</v>
      </c>
      <c r="T66" s="348">
        <f t="shared" si="1"/>
        <v>355</v>
      </c>
      <c r="U66" s="349">
        <v>235.0</v>
      </c>
      <c r="V66" s="349">
        <v>197.0</v>
      </c>
      <c r="W66" s="134"/>
      <c r="X66" s="134"/>
    </row>
    <row r="67" ht="14.25" customHeight="1">
      <c r="A67" s="329" t="s">
        <v>467</v>
      </c>
      <c r="B67" s="329" t="s">
        <v>81</v>
      </c>
      <c r="C67" s="350">
        <v>64.0</v>
      </c>
      <c r="D67" s="351" t="s">
        <v>551</v>
      </c>
      <c r="E67" s="352">
        <v>4728.0</v>
      </c>
      <c r="F67" s="353">
        <v>60.0</v>
      </c>
      <c r="G67" s="258">
        <f t="shared" si="2"/>
        <v>0.01269035533</v>
      </c>
      <c r="H67" s="354">
        <v>21.0</v>
      </c>
      <c r="I67" s="354">
        <v>7.0</v>
      </c>
      <c r="J67" s="355">
        <v>5039.0</v>
      </c>
      <c r="K67" s="258"/>
      <c r="L67" s="355">
        <v>188.0</v>
      </c>
      <c r="M67" s="356">
        <f t="shared" si="3"/>
        <v>0.03976311337</v>
      </c>
      <c r="N67" s="354">
        <v>0.0</v>
      </c>
      <c r="O67" s="357">
        <f t="shared" si="4"/>
        <v>0.1117021277</v>
      </c>
      <c r="P67" s="365">
        <v>2.0</v>
      </c>
      <c r="Q67" s="365">
        <v>5.0</v>
      </c>
      <c r="R67" s="365">
        <v>8.0</v>
      </c>
      <c r="S67" s="365">
        <v>6.0</v>
      </c>
      <c r="T67" s="359">
        <f t="shared" si="1"/>
        <v>21</v>
      </c>
      <c r="U67" s="366">
        <v>9.0</v>
      </c>
      <c r="V67" s="366">
        <v>5.0</v>
      </c>
      <c r="W67" s="134"/>
      <c r="X67" s="134"/>
    </row>
    <row r="68" ht="14.25" customHeight="1">
      <c r="A68" s="329" t="s">
        <v>466</v>
      </c>
      <c r="B68" s="329" t="s">
        <v>81</v>
      </c>
      <c r="C68" s="362">
        <v>65.0</v>
      </c>
      <c r="D68" s="238" t="s">
        <v>552</v>
      </c>
      <c r="E68" s="240">
        <v>13406.0</v>
      </c>
      <c r="F68" s="243">
        <v>106.0</v>
      </c>
      <c r="G68" s="244">
        <f t="shared" si="2"/>
        <v>0.007906907355</v>
      </c>
      <c r="H68" s="344">
        <v>41.0</v>
      </c>
      <c r="I68" s="344">
        <v>9.0</v>
      </c>
      <c r="J68" s="246">
        <v>15712.0</v>
      </c>
      <c r="K68" s="244"/>
      <c r="L68" s="246">
        <v>513.0</v>
      </c>
      <c r="M68" s="345">
        <f t="shared" si="3"/>
        <v>0.03826644786</v>
      </c>
      <c r="N68" s="344">
        <v>0.0</v>
      </c>
      <c r="O68" s="346">
        <f t="shared" si="4"/>
        <v>0.07992202729</v>
      </c>
      <c r="P68" s="347">
        <v>14.0</v>
      </c>
      <c r="Q68" s="347">
        <v>11.0</v>
      </c>
      <c r="R68" s="347">
        <v>4.0</v>
      </c>
      <c r="S68" s="347">
        <v>14.0</v>
      </c>
      <c r="T68" s="348">
        <f t="shared" si="1"/>
        <v>43</v>
      </c>
      <c r="U68" s="349">
        <v>22.0</v>
      </c>
      <c r="V68" s="349">
        <v>28.0</v>
      </c>
      <c r="W68" s="134"/>
      <c r="X68" s="134"/>
    </row>
    <row r="69" ht="14.25" customHeight="1">
      <c r="A69" s="329" t="s">
        <v>466</v>
      </c>
      <c r="B69" s="329" t="s">
        <v>81</v>
      </c>
      <c r="C69" s="350">
        <v>66.0</v>
      </c>
      <c r="D69" s="351" t="s">
        <v>553</v>
      </c>
      <c r="E69" s="352">
        <v>9445.0</v>
      </c>
      <c r="F69" s="353">
        <v>297.0</v>
      </c>
      <c r="G69" s="258">
        <f t="shared" si="2"/>
        <v>0.03144520911</v>
      </c>
      <c r="H69" s="354">
        <v>30.0</v>
      </c>
      <c r="I69" s="354">
        <v>3.0</v>
      </c>
      <c r="J69" s="355">
        <v>12706.0</v>
      </c>
      <c r="K69" s="258"/>
      <c r="L69" s="355">
        <v>955.0</v>
      </c>
      <c r="M69" s="356">
        <f t="shared" si="3"/>
        <v>0.1011116993</v>
      </c>
      <c r="N69" s="354">
        <v>0.0</v>
      </c>
      <c r="O69" s="357">
        <f t="shared" si="4"/>
        <v>0.03141361257</v>
      </c>
      <c r="P69" s="365">
        <v>43.0</v>
      </c>
      <c r="Q69" s="365">
        <v>46.0</v>
      </c>
      <c r="R69" s="365">
        <v>48.0</v>
      </c>
      <c r="S69" s="365">
        <v>22.0</v>
      </c>
      <c r="T69" s="359">
        <f t="shared" si="1"/>
        <v>159</v>
      </c>
      <c r="U69" s="366">
        <v>82.0</v>
      </c>
      <c r="V69" s="366">
        <v>114.0</v>
      </c>
      <c r="W69" s="134"/>
      <c r="X69" s="134"/>
    </row>
    <row r="70" ht="14.25" customHeight="1">
      <c r="A70" s="329" t="s">
        <v>9</v>
      </c>
      <c r="B70" s="329" t="s">
        <v>81</v>
      </c>
      <c r="C70" s="362">
        <v>67.0</v>
      </c>
      <c r="D70" s="238" t="s">
        <v>554</v>
      </c>
      <c r="E70" s="240">
        <v>1185.0</v>
      </c>
      <c r="F70" s="243">
        <v>0.0</v>
      </c>
      <c r="G70" s="244">
        <f t="shared" si="2"/>
        <v>0</v>
      </c>
      <c r="H70" s="344">
        <v>0.0</v>
      </c>
      <c r="I70" s="344">
        <v>0.0</v>
      </c>
      <c r="J70" s="246">
        <v>0.0</v>
      </c>
      <c r="K70" s="244"/>
      <c r="L70" s="246">
        <v>0.0</v>
      </c>
      <c r="M70" s="345">
        <f t="shared" si="3"/>
        <v>0</v>
      </c>
      <c r="N70" s="344">
        <v>0.0</v>
      </c>
      <c r="O70" s="346">
        <f t="shared" si="4"/>
        <v>0</v>
      </c>
      <c r="P70" s="347">
        <v>0.0</v>
      </c>
      <c r="Q70" s="347">
        <v>0.0</v>
      </c>
      <c r="R70" s="347">
        <v>0.0</v>
      </c>
      <c r="S70" s="347">
        <v>0.0</v>
      </c>
      <c r="T70" s="348">
        <f t="shared" si="1"/>
        <v>0</v>
      </c>
      <c r="U70" s="349">
        <v>0.0</v>
      </c>
      <c r="V70" s="349">
        <v>0.0</v>
      </c>
      <c r="W70" s="134"/>
      <c r="X70" s="134"/>
    </row>
    <row r="71" ht="14.25" customHeight="1">
      <c r="A71" s="329" t="s">
        <v>9</v>
      </c>
      <c r="B71" s="329" t="s">
        <v>81</v>
      </c>
      <c r="C71" s="350">
        <v>68.0</v>
      </c>
      <c r="D71" s="351" t="s">
        <v>555</v>
      </c>
      <c r="E71" s="352">
        <v>1756.0</v>
      </c>
      <c r="F71" s="353">
        <v>0.0</v>
      </c>
      <c r="G71" s="258">
        <f t="shared" si="2"/>
        <v>0</v>
      </c>
      <c r="H71" s="354">
        <v>0.0</v>
      </c>
      <c r="I71" s="354">
        <v>0.0</v>
      </c>
      <c r="J71" s="355">
        <v>0.0</v>
      </c>
      <c r="K71" s="258"/>
      <c r="L71" s="355">
        <v>0.0</v>
      </c>
      <c r="M71" s="356">
        <f t="shared" si="3"/>
        <v>0</v>
      </c>
      <c r="N71" s="354">
        <v>0.0</v>
      </c>
      <c r="O71" s="357">
        <f t="shared" si="4"/>
        <v>0</v>
      </c>
      <c r="P71" s="365">
        <v>0.0</v>
      </c>
      <c r="Q71" s="365">
        <v>0.0</v>
      </c>
      <c r="R71" s="365">
        <v>0.0</v>
      </c>
      <c r="S71" s="365">
        <v>0.0</v>
      </c>
      <c r="T71" s="359">
        <f t="shared" si="1"/>
        <v>0</v>
      </c>
      <c r="U71" s="366">
        <v>0.0</v>
      </c>
      <c r="V71" s="366">
        <v>0.0</v>
      </c>
      <c r="W71" s="134"/>
      <c r="X71" s="134"/>
    </row>
    <row r="72" ht="14.25" customHeight="1">
      <c r="A72" s="329" t="s">
        <v>9</v>
      </c>
      <c r="B72" s="329" t="s">
        <v>81</v>
      </c>
      <c r="C72" s="362">
        <v>69.0</v>
      </c>
      <c r="D72" s="238" t="s">
        <v>556</v>
      </c>
      <c r="E72" s="240">
        <v>448.0</v>
      </c>
      <c r="F72" s="243">
        <v>0.0</v>
      </c>
      <c r="G72" s="244">
        <f t="shared" si="2"/>
        <v>0</v>
      </c>
      <c r="H72" s="344">
        <v>0.0</v>
      </c>
      <c r="I72" s="344">
        <v>0.0</v>
      </c>
      <c r="J72" s="246">
        <v>0.0</v>
      </c>
      <c r="K72" s="244"/>
      <c r="L72" s="246">
        <v>0.0</v>
      </c>
      <c r="M72" s="345">
        <f t="shared" si="3"/>
        <v>0</v>
      </c>
      <c r="N72" s="344">
        <v>0.0</v>
      </c>
      <c r="O72" s="346">
        <f t="shared" si="4"/>
        <v>0</v>
      </c>
      <c r="P72" s="347">
        <v>0.0</v>
      </c>
      <c r="Q72" s="347">
        <v>0.0</v>
      </c>
      <c r="R72" s="347">
        <v>0.0</v>
      </c>
      <c r="S72" s="347">
        <v>0.0</v>
      </c>
      <c r="T72" s="348">
        <f t="shared" si="1"/>
        <v>0</v>
      </c>
      <c r="U72" s="349">
        <v>0.0</v>
      </c>
      <c r="V72" s="349">
        <v>0.0</v>
      </c>
      <c r="W72" s="134"/>
      <c r="X72" s="134"/>
    </row>
    <row r="73" ht="14.25" customHeight="1">
      <c r="A73" s="329" t="s">
        <v>466</v>
      </c>
      <c r="B73" s="329" t="s">
        <v>81</v>
      </c>
      <c r="C73" s="350">
        <v>70.0</v>
      </c>
      <c r="D73" s="351" t="s">
        <v>557</v>
      </c>
      <c r="E73" s="352">
        <v>22491.0</v>
      </c>
      <c r="F73" s="353">
        <v>841.0</v>
      </c>
      <c r="G73" s="258">
        <f t="shared" si="2"/>
        <v>0.03739273487</v>
      </c>
      <c r="H73" s="354">
        <v>105.0</v>
      </c>
      <c r="I73" s="354">
        <v>16.0</v>
      </c>
      <c r="J73" s="355">
        <v>30327.0</v>
      </c>
      <c r="K73" s="258"/>
      <c r="L73" s="355">
        <v>3657.0</v>
      </c>
      <c r="M73" s="356">
        <f t="shared" si="3"/>
        <v>0.1625983727</v>
      </c>
      <c r="N73" s="354">
        <v>0.0</v>
      </c>
      <c r="O73" s="357">
        <f t="shared" si="4"/>
        <v>0.02871205906</v>
      </c>
      <c r="P73" s="365">
        <v>100.0</v>
      </c>
      <c r="Q73" s="365">
        <v>140.0</v>
      </c>
      <c r="R73" s="365">
        <v>94.0</v>
      </c>
      <c r="S73" s="365">
        <v>98.0</v>
      </c>
      <c r="T73" s="359">
        <f t="shared" si="1"/>
        <v>432</v>
      </c>
      <c r="U73" s="366">
        <v>222.0</v>
      </c>
      <c r="V73" s="366">
        <v>256.0</v>
      </c>
      <c r="W73" s="134"/>
      <c r="X73" s="134"/>
    </row>
    <row r="74" ht="14.25" customHeight="1">
      <c r="A74" s="329" t="s">
        <v>9</v>
      </c>
      <c r="B74" s="329" t="s">
        <v>81</v>
      </c>
      <c r="C74" s="362">
        <v>71.0</v>
      </c>
      <c r="D74" s="238" t="s">
        <v>558</v>
      </c>
      <c r="E74" s="240">
        <v>2210.0</v>
      </c>
      <c r="F74" s="243">
        <v>33.0</v>
      </c>
      <c r="G74" s="244">
        <f t="shared" si="2"/>
        <v>0.0149321267</v>
      </c>
      <c r="H74" s="344">
        <v>5.0</v>
      </c>
      <c r="I74" s="344">
        <v>1.0</v>
      </c>
      <c r="J74" s="246">
        <v>3306.0</v>
      </c>
      <c r="K74" s="244"/>
      <c r="L74" s="246">
        <v>178.0</v>
      </c>
      <c r="M74" s="345">
        <f t="shared" si="3"/>
        <v>0.08054298643</v>
      </c>
      <c r="N74" s="344">
        <v>0.0</v>
      </c>
      <c r="O74" s="346">
        <f t="shared" si="4"/>
        <v>0.02808988764</v>
      </c>
      <c r="P74" s="347">
        <v>3.0</v>
      </c>
      <c r="Q74" s="347">
        <v>8.0</v>
      </c>
      <c r="R74" s="347">
        <v>2.0</v>
      </c>
      <c r="S74" s="347">
        <v>1.0</v>
      </c>
      <c r="T74" s="348">
        <f t="shared" si="1"/>
        <v>14</v>
      </c>
      <c r="U74" s="349">
        <v>10.0</v>
      </c>
      <c r="V74" s="349">
        <v>12.0</v>
      </c>
      <c r="W74" s="134"/>
      <c r="X74" s="134"/>
    </row>
    <row r="75" ht="14.25" customHeight="1">
      <c r="A75" s="329" t="s">
        <v>9</v>
      </c>
      <c r="B75" s="329" t="s">
        <v>81</v>
      </c>
      <c r="C75" s="350">
        <v>72.0</v>
      </c>
      <c r="D75" s="351" t="s">
        <v>559</v>
      </c>
      <c r="E75" s="352">
        <v>7144.0</v>
      </c>
      <c r="F75" s="353">
        <v>129.0</v>
      </c>
      <c r="G75" s="258">
        <f t="shared" si="2"/>
        <v>0.01805711086</v>
      </c>
      <c r="H75" s="354">
        <v>22.0</v>
      </c>
      <c r="I75" s="354">
        <v>4.0</v>
      </c>
      <c r="J75" s="355">
        <v>7603.0</v>
      </c>
      <c r="K75" s="258"/>
      <c r="L75" s="355">
        <v>449.0</v>
      </c>
      <c r="M75" s="356">
        <f t="shared" si="3"/>
        <v>0.06284994401</v>
      </c>
      <c r="N75" s="354">
        <v>0.0</v>
      </c>
      <c r="O75" s="357">
        <f t="shared" si="4"/>
        <v>0.04899777283</v>
      </c>
      <c r="P75" s="365">
        <v>13.0</v>
      </c>
      <c r="Q75" s="365">
        <v>19.0</v>
      </c>
      <c r="R75" s="365">
        <v>20.0</v>
      </c>
      <c r="S75" s="365">
        <v>13.0</v>
      </c>
      <c r="T75" s="359">
        <f t="shared" si="1"/>
        <v>65</v>
      </c>
      <c r="U75" s="366">
        <v>41.0</v>
      </c>
      <c r="V75" s="366">
        <v>26.0</v>
      </c>
      <c r="W75" s="134"/>
      <c r="X75" s="134"/>
    </row>
    <row r="76" ht="14.25" customHeight="1">
      <c r="A76" s="329" t="s">
        <v>9</v>
      </c>
      <c r="B76" s="329" t="s">
        <v>81</v>
      </c>
      <c r="C76" s="362">
        <v>73.0</v>
      </c>
      <c r="D76" s="238" t="s">
        <v>560</v>
      </c>
      <c r="E76" s="240">
        <v>2547.0</v>
      </c>
      <c r="F76" s="243">
        <v>42.0</v>
      </c>
      <c r="G76" s="244">
        <f t="shared" si="2"/>
        <v>0.01648998822</v>
      </c>
      <c r="H76" s="344">
        <v>11.0</v>
      </c>
      <c r="I76" s="344">
        <v>2.0</v>
      </c>
      <c r="J76" s="246">
        <v>3134.0</v>
      </c>
      <c r="K76" s="244"/>
      <c r="L76" s="246">
        <v>171.0</v>
      </c>
      <c r="M76" s="345">
        <f t="shared" si="3"/>
        <v>0.06713780919</v>
      </c>
      <c r="N76" s="344">
        <v>0.0</v>
      </c>
      <c r="O76" s="346">
        <f t="shared" si="4"/>
        <v>0.06432748538</v>
      </c>
      <c r="P76" s="347">
        <v>10.0</v>
      </c>
      <c r="Q76" s="347">
        <v>4.0</v>
      </c>
      <c r="R76" s="347">
        <v>2.0</v>
      </c>
      <c r="S76" s="347">
        <v>4.0</v>
      </c>
      <c r="T76" s="348">
        <f t="shared" si="1"/>
        <v>20</v>
      </c>
      <c r="U76" s="349">
        <v>12.0</v>
      </c>
      <c r="V76" s="349">
        <v>5.0</v>
      </c>
      <c r="W76" s="134"/>
      <c r="X76" s="134"/>
    </row>
    <row r="77" ht="14.25" customHeight="1">
      <c r="A77" s="329" t="s">
        <v>9</v>
      </c>
      <c r="B77" s="329" t="s">
        <v>81</v>
      </c>
      <c r="C77" s="350">
        <v>74.0</v>
      </c>
      <c r="D77" s="351" t="s">
        <v>561</v>
      </c>
      <c r="E77" s="352">
        <v>0.0</v>
      </c>
      <c r="F77" s="353">
        <v>0.0</v>
      </c>
      <c r="G77" s="258">
        <f t="shared" si="2"/>
        <v>0</v>
      </c>
      <c r="H77" s="354">
        <v>0.0</v>
      </c>
      <c r="I77" s="354">
        <v>0.0</v>
      </c>
      <c r="J77" s="355">
        <v>0.0</v>
      </c>
      <c r="K77" s="258"/>
      <c r="L77" s="355">
        <v>0.0</v>
      </c>
      <c r="M77" s="356">
        <f t="shared" si="3"/>
        <v>0</v>
      </c>
      <c r="N77" s="354">
        <v>0.0</v>
      </c>
      <c r="O77" s="357">
        <f t="shared" si="4"/>
        <v>0</v>
      </c>
      <c r="P77" s="365">
        <v>0.0</v>
      </c>
      <c r="Q77" s="365">
        <v>0.0</v>
      </c>
      <c r="R77" s="365">
        <v>0.0</v>
      </c>
      <c r="S77" s="365">
        <v>0.0</v>
      </c>
      <c r="T77" s="359">
        <f t="shared" si="1"/>
        <v>0</v>
      </c>
      <c r="U77" s="366">
        <v>0.0</v>
      </c>
      <c r="V77" s="366">
        <v>0.0</v>
      </c>
      <c r="W77" s="134"/>
      <c r="X77" s="134"/>
    </row>
    <row r="78" ht="14.25" customHeight="1">
      <c r="A78" s="329" t="s">
        <v>459</v>
      </c>
      <c r="B78" s="329" t="s">
        <v>81</v>
      </c>
      <c r="C78" s="362">
        <v>75.0</v>
      </c>
      <c r="D78" s="238" t="s">
        <v>562</v>
      </c>
      <c r="E78" s="240">
        <v>0.0</v>
      </c>
      <c r="F78" s="243">
        <v>0.0</v>
      </c>
      <c r="G78" s="244">
        <f t="shared" si="2"/>
        <v>0</v>
      </c>
      <c r="H78" s="344">
        <v>0.0</v>
      </c>
      <c r="I78" s="344">
        <v>0.0</v>
      </c>
      <c r="J78" s="246">
        <v>0.0</v>
      </c>
      <c r="K78" s="244"/>
      <c r="L78" s="246">
        <v>0.0</v>
      </c>
      <c r="M78" s="345">
        <f t="shared" si="3"/>
        <v>0</v>
      </c>
      <c r="N78" s="344">
        <v>0.0</v>
      </c>
      <c r="O78" s="346">
        <f t="shared" si="4"/>
        <v>0</v>
      </c>
      <c r="P78" s="347">
        <v>0.0</v>
      </c>
      <c r="Q78" s="347">
        <v>0.0</v>
      </c>
      <c r="R78" s="347">
        <v>0.0</v>
      </c>
      <c r="S78" s="347">
        <v>0.0</v>
      </c>
      <c r="T78" s="348">
        <f t="shared" si="1"/>
        <v>0</v>
      </c>
      <c r="U78" s="349">
        <v>0.0</v>
      </c>
      <c r="V78" s="349">
        <v>0.0</v>
      </c>
      <c r="W78" s="134"/>
      <c r="X78" s="134"/>
    </row>
    <row r="79" ht="14.25" customHeight="1">
      <c r="A79" s="329" t="s">
        <v>466</v>
      </c>
      <c r="B79" s="329" t="s">
        <v>81</v>
      </c>
      <c r="C79" s="350">
        <v>76.0</v>
      </c>
      <c r="D79" s="351" t="s">
        <v>563</v>
      </c>
      <c r="E79" s="352">
        <v>1907.0</v>
      </c>
      <c r="F79" s="353">
        <v>0.0</v>
      </c>
      <c r="G79" s="258">
        <f t="shared" si="2"/>
        <v>0</v>
      </c>
      <c r="H79" s="354">
        <v>0.0</v>
      </c>
      <c r="I79" s="354">
        <v>0.0</v>
      </c>
      <c r="J79" s="355">
        <v>0.0</v>
      </c>
      <c r="K79" s="258"/>
      <c r="L79" s="355">
        <v>0.0</v>
      </c>
      <c r="M79" s="356">
        <f t="shared" si="3"/>
        <v>0</v>
      </c>
      <c r="N79" s="354">
        <v>0.0</v>
      </c>
      <c r="O79" s="357">
        <f t="shared" si="4"/>
        <v>0</v>
      </c>
      <c r="P79" s="365">
        <v>0.0</v>
      </c>
      <c r="Q79" s="365">
        <v>0.0</v>
      </c>
      <c r="R79" s="365">
        <v>0.0</v>
      </c>
      <c r="S79" s="365">
        <v>0.0</v>
      </c>
      <c r="T79" s="359">
        <f t="shared" si="1"/>
        <v>0</v>
      </c>
      <c r="U79" s="366">
        <v>0.0</v>
      </c>
      <c r="V79" s="366">
        <v>0.0</v>
      </c>
      <c r="W79" s="134"/>
      <c r="X79" s="134"/>
    </row>
    <row r="80" ht="14.25" customHeight="1">
      <c r="A80" s="329" t="s">
        <v>459</v>
      </c>
      <c r="B80" s="329" t="s">
        <v>81</v>
      </c>
      <c r="C80" s="362">
        <v>77.0</v>
      </c>
      <c r="D80" s="238" t="s">
        <v>564</v>
      </c>
      <c r="E80" s="240">
        <v>0.0</v>
      </c>
      <c r="F80" s="243">
        <v>0.0</v>
      </c>
      <c r="G80" s="244">
        <f t="shared" si="2"/>
        <v>0</v>
      </c>
      <c r="H80" s="344">
        <v>0.0</v>
      </c>
      <c r="I80" s="344">
        <v>0.0</v>
      </c>
      <c r="J80" s="246">
        <v>0.0</v>
      </c>
      <c r="K80" s="244"/>
      <c r="L80" s="246">
        <v>0.0</v>
      </c>
      <c r="M80" s="345">
        <f t="shared" si="3"/>
        <v>0</v>
      </c>
      <c r="N80" s="344">
        <v>0.0</v>
      </c>
      <c r="O80" s="346">
        <f t="shared" si="4"/>
        <v>0</v>
      </c>
      <c r="P80" s="347">
        <v>0.0</v>
      </c>
      <c r="Q80" s="347">
        <v>0.0</v>
      </c>
      <c r="R80" s="347">
        <v>0.0</v>
      </c>
      <c r="S80" s="347">
        <v>0.0</v>
      </c>
      <c r="T80" s="348">
        <f t="shared" si="1"/>
        <v>0</v>
      </c>
      <c r="U80" s="349">
        <v>0.0</v>
      </c>
      <c r="V80" s="349">
        <v>0.0</v>
      </c>
      <c r="W80" s="134"/>
      <c r="X80" s="134"/>
    </row>
    <row r="81" ht="14.25" customHeight="1">
      <c r="A81" s="329" t="s">
        <v>466</v>
      </c>
      <c r="B81" s="329" t="s">
        <v>81</v>
      </c>
      <c r="C81" s="350">
        <v>78.0</v>
      </c>
      <c r="D81" s="351" t="s">
        <v>565</v>
      </c>
      <c r="E81" s="352">
        <v>23980.0</v>
      </c>
      <c r="F81" s="353">
        <v>334.0</v>
      </c>
      <c r="G81" s="258">
        <f t="shared" si="2"/>
        <v>0.01392827356</v>
      </c>
      <c r="H81" s="354">
        <v>71.0</v>
      </c>
      <c r="I81" s="354">
        <v>18.0</v>
      </c>
      <c r="J81" s="355">
        <v>28881.0</v>
      </c>
      <c r="K81" s="258"/>
      <c r="L81" s="355">
        <v>1428.0</v>
      </c>
      <c r="M81" s="356">
        <f t="shared" si="3"/>
        <v>0.05954962469</v>
      </c>
      <c r="N81" s="354">
        <v>1.0</v>
      </c>
      <c r="O81" s="357">
        <f t="shared" si="4"/>
        <v>0.04971988796</v>
      </c>
      <c r="P81" s="365">
        <v>47.0</v>
      </c>
      <c r="Q81" s="365">
        <v>32.0</v>
      </c>
      <c r="R81" s="365">
        <v>38.0</v>
      </c>
      <c r="S81" s="365">
        <v>48.0</v>
      </c>
      <c r="T81" s="359">
        <f t="shared" si="1"/>
        <v>165</v>
      </c>
      <c r="U81" s="366">
        <v>80.0</v>
      </c>
      <c r="V81" s="366">
        <v>98.0</v>
      </c>
      <c r="W81" s="134"/>
      <c r="X81" s="134"/>
    </row>
    <row r="82" ht="14.25" customHeight="1">
      <c r="A82" s="329" t="s">
        <v>9</v>
      </c>
      <c r="B82" s="329" t="s">
        <v>81</v>
      </c>
      <c r="C82" s="362">
        <v>79.0</v>
      </c>
      <c r="D82" s="238" t="s">
        <v>566</v>
      </c>
      <c r="E82" s="240">
        <v>8052.0</v>
      </c>
      <c r="F82" s="243">
        <v>36.0</v>
      </c>
      <c r="G82" s="244">
        <f t="shared" si="2"/>
        <v>0.004470938897</v>
      </c>
      <c r="H82" s="344">
        <v>15.0</v>
      </c>
      <c r="I82" s="344">
        <v>1.0</v>
      </c>
      <c r="J82" s="246">
        <v>5702.0</v>
      </c>
      <c r="K82" s="244"/>
      <c r="L82" s="246">
        <v>183.0</v>
      </c>
      <c r="M82" s="345">
        <f t="shared" si="3"/>
        <v>0.02272727273</v>
      </c>
      <c r="N82" s="344">
        <v>0.0</v>
      </c>
      <c r="O82" s="346">
        <f t="shared" si="4"/>
        <v>0.08196721311</v>
      </c>
      <c r="P82" s="347">
        <v>3.0</v>
      </c>
      <c r="Q82" s="347">
        <v>5.0</v>
      </c>
      <c r="R82" s="347">
        <v>0.0</v>
      </c>
      <c r="S82" s="347">
        <v>5.0</v>
      </c>
      <c r="T82" s="348">
        <f t="shared" si="1"/>
        <v>13</v>
      </c>
      <c r="U82" s="349">
        <v>18.0</v>
      </c>
      <c r="V82" s="349">
        <v>5.0</v>
      </c>
      <c r="W82" s="134"/>
      <c r="X82" s="134"/>
    </row>
    <row r="83" ht="14.25" customHeight="1">
      <c r="A83" s="329" t="s">
        <v>466</v>
      </c>
      <c r="B83" s="329" t="s">
        <v>81</v>
      </c>
      <c r="C83" s="350">
        <v>80.0</v>
      </c>
      <c r="D83" s="351" t="s">
        <v>567</v>
      </c>
      <c r="E83" s="352">
        <v>4718.0</v>
      </c>
      <c r="F83" s="353">
        <v>61.0</v>
      </c>
      <c r="G83" s="258">
        <f t="shared" si="2"/>
        <v>0.01292920729</v>
      </c>
      <c r="H83" s="354">
        <v>13.0</v>
      </c>
      <c r="I83" s="354">
        <v>2.0</v>
      </c>
      <c r="J83" s="355">
        <v>7267.0</v>
      </c>
      <c r="K83" s="258"/>
      <c r="L83" s="355">
        <v>226.0</v>
      </c>
      <c r="M83" s="356">
        <f t="shared" si="3"/>
        <v>0.04790165324</v>
      </c>
      <c r="N83" s="354">
        <v>0.0</v>
      </c>
      <c r="O83" s="357">
        <f t="shared" si="4"/>
        <v>0.05752212389</v>
      </c>
      <c r="P83" s="365">
        <v>8.0</v>
      </c>
      <c r="Q83" s="365">
        <v>9.0</v>
      </c>
      <c r="R83" s="365">
        <v>10.0</v>
      </c>
      <c r="S83" s="365">
        <v>8.0</v>
      </c>
      <c r="T83" s="359">
        <f t="shared" si="1"/>
        <v>35</v>
      </c>
      <c r="U83" s="366">
        <v>15.0</v>
      </c>
      <c r="V83" s="366">
        <v>9.0</v>
      </c>
      <c r="W83" s="134"/>
      <c r="X83" s="134"/>
    </row>
    <row r="84" ht="14.25" customHeight="1">
      <c r="A84" s="329" t="s">
        <v>459</v>
      </c>
      <c r="B84" s="329" t="s">
        <v>81</v>
      </c>
      <c r="C84" s="362">
        <v>81.0</v>
      </c>
      <c r="D84" s="238" t="s">
        <v>568</v>
      </c>
      <c r="E84" s="240">
        <v>4134.0</v>
      </c>
      <c r="F84" s="243">
        <v>36.0</v>
      </c>
      <c r="G84" s="244">
        <f t="shared" si="2"/>
        <v>0.008708272859</v>
      </c>
      <c r="H84" s="344">
        <v>8.0</v>
      </c>
      <c r="I84" s="344">
        <v>1.0</v>
      </c>
      <c r="J84" s="246">
        <v>5947.0</v>
      </c>
      <c r="K84" s="244"/>
      <c r="L84" s="246">
        <v>221.0</v>
      </c>
      <c r="M84" s="345">
        <f t="shared" si="3"/>
        <v>0.0534591195</v>
      </c>
      <c r="N84" s="344">
        <v>0.0</v>
      </c>
      <c r="O84" s="346">
        <f t="shared" si="4"/>
        <v>0.03619909502</v>
      </c>
      <c r="P84" s="347">
        <v>5.0</v>
      </c>
      <c r="Q84" s="347">
        <v>4.0</v>
      </c>
      <c r="R84" s="347">
        <v>5.0</v>
      </c>
      <c r="S84" s="347">
        <v>6.0</v>
      </c>
      <c r="T84" s="348">
        <f t="shared" si="1"/>
        <v>20</v>
      </c>
      <c r="U84" s="349">
        <v>10.0</v>
      </c>
      <c r="V84" s="349">
        <v>10.0</v>
      </c>
      <c r="W84" s="134"/>
      <c r="X84" s="134"/>
    </row>
    <row r="85" ht="14.25" customHeight="1">
      <c r="A85" s="329" t="s">
        <v>459</v>
      </c>
      <c r="B85" s="329" t="s">
        <v>81</v>
      </c>
      <c r="C85" s="350">
        <v>82.0</v>
      </c>
      <c r="D85" s="351" t="s">
        <v>569</v>
      </c>
      <c r="E85" s="352">
        <v>62.0</v>
      </c>
      <c r="F85" s="353">
        <v>0.0</v>
      </c>
      <c r="G85" s="258">
        <f t="shared" si="2"/>
        <v>0</v>
      </c>
      <c r="H85" s="354">
        <v>0.0</v>
      </c>
      <c r="I85" s="354">
        <v>0.0</v>
      </c>
      <c r="J85" s="355">
        <v>0.0</v>
      </c>
      <c r="K85" s="258"/>
      <c r="L85" s="355">
        <v>0.0</v>
      </c>
      <c r="M85" s="356">
        <f t="shared" si="3"/>
        <v>0</v>
      </c>
      <c r="N85" s="354">
        <v>0.0</v>
      </c>
      <c r="O85" s="357">
        <f t="shared" si="4"/>
        <v>0</v>
      </c>
      <c r="P85" s="365">
        <v>0.0</v>
      </c>
      <c r="Q85" s="365">
        <v>0.0</v>
      </c>
      <c r="R85" s="365">
        <v>0.0</v>
      </c>
      <c r="S85" s="365">
        <v>0.0</v>
      </c>
      <c r="T85" s="359">
        <f t="shared" si="1"/>
        <v>0</v>
      </c>
      <c r="U85" s="366">
        <v>0.0</v>
      </c>
      <c r="V85" s="366">
        <v>0.0</v>
      </c>
      <c r="W85" s="134"/>
      <c r="X85" s="134"/>
    </row>
    <row r="86" ht="14.25" customHeight="1">
      <c r="A86" s="329" t="s">
        <v>9</v>
      </c>
      <c r="B86" s="329" t="s">
        <v>81</v>
      </c>
      <c r="C86" s="362">
        <v>83.0</v>
      </c>
      <c r="D86" s="238" t="s">
        <v>570</v>
      </c>
      <c r="E86" s="240">
        <v>3786.0</v>
      </c>
      <c r="F86" s="243">
        <v>43.0</v>
      </c>
      <c r="G86" s="244">
        <f t="shared" si="2"/>
        <v>0.01135763339</v>
      </c>
      <c r="H86" s="344">
        <v>12.0</v>
      </c>
      <c r="I86" s="344">
        <v>1.0</v>
      </c>
      <c r="J86" s="246">
        <v>5207.0</v>
      </c>
      <c r="K86" s="244"/>
      <c r="L86" s="246">
        <v>198.0</v>
      </c>
      <c r="M86" s="345">
        <f t="shared" si="3"/>
        <v>0.05229793978</v>
      </c>
      <c r="N86" s="344">
        <v>0.0</v>
      </c>
      <c r="O86" s="346">
        <f t="shared" si="4"/>
        <v>0.06060606061</v>
      </c>
      <c r="P86" s="347">
        <v>2.0</v>
      </c>
      <c r="Q86" s="347">
        <v>3.0</v>
      </c>
      <c r="R86" s="347">
        <v>3.0</v>
      </c>
      <c r="S86" s="347">
        <v>2.0</v>
      </c>
      <c r="T86" s="348">
        <f t="shared" si="1"/>
        <v>10</v>
      </c>
      <c r="U86" s="349">
        <v>14.0</v>
      </c>
      <c r="V86" s="349">
        <v>8.0</v>
      </c>
      <c r="W86" s="134"/>
      <c r="X86" s="134"/>
    </row>
    <row r="87" ht="14.25" customHeight="1">
      <c r="A87" s="329" t="s">
        <v>9</v>
      </c>
      <c r="B87" s="329" t="s">
        <v>81</v>
      </c>
      <c r="C87" s="350">
        <v>84.0</v>
      </c>
      <c r="D87" s="351" t="s">
        <v>571</v>
      </c>
      <c r="E87" s="352">
        <v>28235.0</v>
      </c>
      <c r="F87" s="353">
        <v>330.0</v>
      </c>
      <c r="G87" s="258">
        <f t="shared" si="2"/>
        <v>0.01168762175</v>
      </c>
      <c r="H87" s="354">
        <v>123.0</v>
      </c>
      <c r="I87" s="354">
        <v>25.0</v>
      </c>
      <c r="J87" s="355">
        <v>39086.0</v>
      </c>
      <c r="K87" s="258"/>
      <c r="L87" s="355">
        <v>1656.0</v>
      </c>
      <c r="M87" s="356">
        <f t="shared" si="3"/>
        <v>0.05865061094</v>
      </c>
      <c r="N87" s="354">
        <v>3.0</v>
      </c>
      <c r="O87" s="357">
        <f t="shared" si="4"/>
        <v>0.07427536232</v>
      </c>
      <c r="P87" s="365">
        <v>45.0</v>
      </c>
      <c r="Q87" s="365">
        <v>26.0</v>
      </c>
      <c r="R87" s="365">
        <v>22.0</v>
      </c>
      <c r="S87" s="365">
        <v>57.0</v>
      </c>
      <c r="T87" s="359">
        <f t="shared" si="1"/>
        <v>150</v>
      </c>
      <c r="U87" s="366">
        <v>83.0</v>
      </c>
      <c r="V87" s="366">
        <v>75.0</v>
      </c>
      <c r="W87" s="134"/>
      <c r="X87" s="134"/>
    </row>
    <row r="88" ht="14.25" customHeight="1">
      <c r="A88" s="329" t="s">
        <v>9</v>
      </c>
      <c r="B88" s="329" t="s">
        <v>81</v>
      </c>
      <c r="C88" s="362">
        <v>85.0</v>
      </c>
      <c r="D88" s="238" t="s">
        <v>572</v>
      </c>
      <c r="E88" s="240">
        <v>2579.0</v>
      </c>
      <c r="F88" s="243">
        <v>25.0</v>
      </c>
      <c r="G88" s="244">
        <f t="shared" si="2"/>
        <v>0.009693679721</v>
      </c>
      <c r="H88" s="344">
        <v>12.0</v>
      </c>
      <c r="I88" s="344">
        <v>0.0</v>
      </c>
      <c r="J88" s="246">
        <v>3234.0</v>
      </c>
      <c r="K88" s="244"/>
      <c r="L88" s="246">
        <v>179.0</v>
      </c>
      <c r="M88" s="345">
        <f t="shared" si="3"/>
        <v>0.0694067468</v>
      </c>
      <c r="N88" s="344">
        <v>0.0</v>
      </c>
      <c r="O88" s="346">
        <f t="shared" si="4"/>
        <v>0.06703910615</v>
      </c>
      <c r="P88" s="347">
        <v>3.0</v>
      </c>
      <c r="Q88" s="347">
        <v>3.0</v>
      </c>
      <c r="R88" s="347">
        <v>5.0</v>
      </c>
      <c r="S88" s="347">
        <v>3.0</v>
      </c>
      <c r="T88" s="348">
        <f t="shared" si="1"/>
        <v>14</v>
      </c>
      <c r="U88" s="349">
        <v>6.0</v>
      </c>
      <c r="V88" s="349">
        <v>4.0</v>
      </c>
      <c r="W88" s="134"/>
      <c r="X88" s="134"/>
    </row>
    <row r="89" ht="14.25" customHeight="1">
      <c r="A89" s="329" t="s">
        <v>466</v>
      </c>
      <c r="B89" s="329" t="s">
        <v>81</v>
      </c>
      <c r="C89" s="350">
        <v>86.0</v>
      </c>
      <c r="D89" s="351" t="s">
        <v>573</v>
      </c>
      <c r="E89" s="352">
        <v>6702.0</v>
      </c>
      <c r="F89" s="353">
        <v>135.0</v>
      </c>
      <c r="G89" s="258">
        <f t="shared" si="2"/>
        <v>0.02014324082</v>
      </c>
      <c r="H89" s="354">
        <v>23.0</v>
      </c>
      <c r="I89" s="354">
        <v>1.0</v>
      </c>
      <c r="J89" s="355">
        <v>7665.0</v>
      </c>
      <c r="K89" s="258"/>
      <c r="L89" s="355">
        <v>518.0</v>
      </c>
      <c r="M89" s="356">
        <f t="shared" si="3"/>
        <v>0.07729036109</v>
      </c>
      <c r="N89" s="354">
        <v>1.0</v>
      </c>
      <c r="O89" s="357">
        <f t="shared" si="4"/>
        <v>0.0444015444</v>
      </c>
      <c r="P89" s="365">
        <v>25.0</v>
      </c>
      <c r="Q89" s="365">
        <v>14.0</v>
      </c>
      <c r="R89" s="365">
        <v>19.0</v>
      </c>
      <c r="S89" s="365">
        <v>16.0</v>
      </c>
      <c r="T89" s="359">
        <f t="shared" si="1"/>
        <v>74</v>
      </c>
      <c r="U89" s="366">
        <v>34.0</v>
      </c>
      <c r="V89" s="366">
        <v>43.0</v>
      </c>
      <c r="W89" s="134"/>
      <c r="X89" s="134"/>
    </row>
    <row r="90" ht="14.25" customHeight="1">
      <c r="A90" s="329" t="s">
        <v>9</v>
      </c>
      <c r="B90" s="329" t="s">
        <v>81</v>
      </c>
      <c r="C90" s="362">
        <v>87.0</v>
      </c>
      <c r="D90" s="238" t="s">
        <v>574</v>
      </c>
      <c r="E90" s="240">
        <v>5231.0</v>
      </c>
      <c r="F90" s="243">
        <v>46.0</v>
      </c>
      <c r="G90" s="244">
        <f>IF(F90=0,0,F90/$E90)</f>
        <v>0.008793729688</v>
      </c>
      <c r="H90" s="344">
        <v>14.0</v>
      </c>
      <c r="I90" s="344">
        <v>4.0</v>
      </c>
      <c r="J90" s="243">
        <v>7089.0</v>
      </c>
      <c r="K90" s="244"/>
      <c r="L90" s="243">
        <v>221.0</v>
      </c>
      <c r="M90" s="345">
        <f t="shared" si="3"/>
        <v>0.04224813611</v>
      </c>
      <c r="N90" s="344">
        <v>0.0</v>
      </c>
      <c r="O90" s="346">
        <f t="shared" si="4"/>
        <v>0.06334841629</v>
      </c>
      <c r="P90" s="347">
        <v>6.0</v>
      </c>
      <c r="Q90" s="347">
        <v>3.0</v>
      </c>
      <c r="R90" s="347">
        <v>3.0</v>
      </c>
      <c r="S90" s="347">
        <v>3.0</v>
      </c>
      <c r="T90" s="348">
        <f t="shared" si="1"/>
        <v>15</v>
      </c>
      <c r="U90" s="349">
        <v>10.0</v>
      </c>
      <c r="V90" s="349">
        <v>23.0</v>
      </c>
      <c r="W90" s="134"/>
      <c r="X90" s="134"/>
    </row>
    <row r="91" ht="14.25" customHeight="1">
      <c r="A91" s="329" t="s">
        <v>9</v>
      </c>
      <c r="B91" s="329" t="s">
        <v>81</v>
      </c>
      <c r="C91" s="350">
        <v>88.0</v>
      </c>
      <c r="D91" s="351" t="s">
        <v>575</v>
      </c>
      <c r="E91" s="352">
        <v>3925.0</v>
      </c>
      <c r="F91" s="353">
        <v>29.0</v>
      </c>
      <c r="G91" s="258">
        <f t="shared" ref="G91:G117" si="34">IF(F91=0,0,F91/E91)</f>
        <v>0.007388535032</v>
      </c>
      <c r="H91" s="354">
        <v>7.0</v>
      </c>
      <c r="I91" s="354">
        <v>1.0</v>
      </c>
      <c r="J91" s="355">
        <v>4510.0</v>
      </c>
      <c r="K91" s="258"/>
      <c r="L91" s="355">
        <v>148.0</v>
      </c>
      <c r="M91" s="356">
        <f t="shared" si="3"/>
        <v>0.03770700637</v>
      </c>
      <c r="N91" s="354">
        <v>0.0</v>
      </c>
      <c r="O91" s="357">
        <f t="shared" si="4"/>
        <v>0.0472972973</v>
      </c>
      <c r="P91" s="365">
        <v>1.0</v>
      </c>
      <c r="Q91" s="365">
        <v>5.0</v>
      </c>
      <c r="R91" s="365">
        <v>4.0</v>
      </c>
      <c r="S91" s="365">
        <v>3.0</v>
      </c>
      <c r="T91" s="359">
        <f t="shared" si="1"/>
        <v>13</v>
      </c>
      <c r="U91" s="366">
        <v>5.0</v>
      </c>
      <c r="V91" s="366">
        <v>10.0</v>
      </c>
      <c r="W91" s="134"/>
      <c r="X91" s="134"/>
    </row>
    <row r="92" ht="14.25" customHeight="1">
      <c r="A92" s="329" t="s">
        <v>9</v>
      </c>
      <c r="B92" s="329" t="s">
        <v>81</v>
      </c>
      <c r="C92" s="362">
        <v>89.0</v>
      </c>
      <c r="D92" s="238" t="s">
        <v>576</v>
      </c>
      <c r="E92" s="240">
        <v>1991.0</v>
      </c>
      <c r="F92" s="243">
        <v>20.0</v>
      </c>
      <c r="G92" s="244">
        <f t="shared" si="34"/>
        <v>0.01004520342</v>
      </c>
      <c r="H92" s="344">
        <v>5.0</v>
      </c>
      <c r="I92" s="344">
        <v>0.0</v>
      </c>
      <c r="J92" s="246">
        <v>2163.0</v>
      </c>
      <c r="K92" s="244"/>
      <c r="L92" s="246">
        <v>88.0</v>
      </c>
      <c r="M92" s="345">
        <f t="shared" si="3"/>
        <v>0.04419889503</v>
      </c>
      <c r="N92" s="344">
        <v>0.0</v>
      </c>
      <c r="O92" s="346">
        <f t="shared" si="4"/>
        <v>0.05681818182</v>
      </c>
      <c r="P92" s="347">
        <v>1.0</v>
      </c>
      <c r="Q92" s="347">
        <v>0.0</v>
      </c>
      <c r="R92" s="347">
        <v>2.0</v>
      </c>
      <c r="S92" s="347">
        <v>3.0</v>
      </c>
      <c r="T92" s="348">
        <f t="shared" si="1"/>
        <v>6</v>
      </c>
      <c r="U92" s="349">
        <v>8.0</v>
      </c>
      <c r="V92" s="349">
        <v>6.0</v>
      </c>
      <c r="W92" s="134"/>
      <c r="X92" s="134"/>
    </row>
    <row r="93" ht="14.25" customHeight="1">
      <c r="A93" s="329" t="s">
        <v>9</v>
      </c>
      <c r="B93" s="329" t="s">
        <v>81</v>
      </c>
      <c r="C93" s="350">
        <v>90.0</v>
      </c>
      <c r="D93" s="351" t="s">
        <v>577</v>
      </c>
      <c r="E93" s="352">
        <v>1999.0</v>
      </c>
      <c r="F93" s="353">
        <v>0.0</v>
      </c>
      <c r="G93" s="258">
        <f t="shared" si="34"/>
        <v>0</v>
      </c>
      <c r="H93" s="354">
        <v>0.0</v>
      </c>
      <c r="I93" s="354">
        <v>0.0</v>
      </c>
      <c r="J93" s="355">
        <v>0.0</v>
      </c>
      <c r="K93" s="258"/>
      <c r="L93" s="355">
        <v>0.0</v>
      </c>
      <c r="M93" s="356">
        <f t="shared" si="3"/>
        <v>0</v>
      </c>
      <c r="N93" s="354">
        <v>0.0</v>
      </c>
      <c r="O93" s="357">
        <f t="shared" si="4"/>
        <v>0</v>
      </c>
      <c r="P93" s="365">
        <v>0.0</v>
      </c>
      <c r="Q93" s="365">
        <v>0.0</v>
      </c>
      <c r="R93" s="365">
        <v>0.0</v>
      </c>
      <c r="S93" s="365">
        <v>0.0</v>
      </c>
      <c r="T93" s="359">
        <f t="shared" si="1"/>
        <v>0</v>
      </c>
      <c r="U93" s="366">
        <v>0.0</v>
      </c>
      <c r="V93" s="366">
        <v>0.0</v>
      </c>
      <c r="W93" s="134"/>
      <c r="X93" s="134"/>
    </row>
    <row r="94" ht="14.25" customHeight="1">
      <c r="A94" s="329" t="s">
        <v>9</v>
      </c>
      <c r="B94" s="329" t="s">
        <v>81</v>
      </c>
      <c r="C94" s="362">
        <v>91.0</v>
      </c>
      <c r="D94" s="238" t="s">
        <v>578</v>
      </c>
      <c r="E94" s="240">
        <v>2158.0</v>
      </c>
      <c r="F94" s="243">
        <v>32.0</v>
      </c>
      <c r="G94" s="244">
        <f t="shared" si="34"/>
        <v>0.01482854495</v>
      </c>
      <c r="H94" s="344">
        <v>5.0</v>
      </c>
      <c r="I94" s="344">
        <v>2.0</v>
      </c>
      <c r="J94" s="246">
        <v>2618.0</v>
      </c>
      <c r="K94" s="244"/>
      <c r="L94" s="246">
        <v>110.0</v>
      </c>
      <c r="M94" s="345">
        <f t="shared" si="3"/>
        <v>0.05097312326</v>
      </c>
      <c r="N94" s="344">
        <v>1.0</v>
      </c>
      <c r="O94" s="346">
        <f t="shared" si="4"/>
        <v>0.04545454545</v>
      </c>
      <c r="P94" s="347">
        <v>3.0</v>
      </c>
      <c r="Q94" s="347">
        <v>1.0</v>
      </c>
      <c r="R94" s="347">
        <v>0.0</v>
      </c>
      <c r="S94" s="347">
        <v>10.0</v>
      </c>
      <c r="T94" s="348">
        <f t="shared" si="1"/>
        <v>14</v>
      </c>
      <c r="U94" s="349">
        <v>8.0</v>
      </c>
      <c r="V94" s="349">
        <v>6.0</v>
      </c>
      <c r="W94" s="134"/>
      <c r="X94" s="134"/>
    </row>
    <row r="95" ht="14.25" customHeight="1">
      <c r="A95" s="329" t="s">
        <v>9</v>
      </c>
      <c r="B95" s="329" t="s">
        <v>81</v>
      </c>
      <c r="C95" s="350">
        <v>92.0</v>
      </c>
      <c r="D95" s="351" t="s">
        <v>579</v>
      </c>
      <c r="E95" s="352">
        <v>1106.0</v>
      </c>
      <c r="F95" s="353">
        <v>0.0</v>
      </c>
      <c r="G95" s="258">
        <f t="shared" si="34"/>
        <v>0</v>
      </c>
      <c r="H95" s="354">
        <v>0.0</v>
      </c>
      <c r="I95" s="354">
        <v>0.0</v>
      </c>
      <c r="J95" s="355">
        <v>0.0</v>
      </c>
      <c r="K95" s="258"/>
      <c r="L95" s="355">
        <v>0.0</v>
      </c>
      <c r="M95" s="356">
        <f t="shared" si="3"/>
        <v>0</v>
      </c>
      <c r="N95" s="354">
        <v>0.0</v>
      </c>
      <c r="O95" s="357">
        <f t="shared" si="4"/>
        <v>0</v>
      </c>
      <c r="P95" s="365">
        <v>0.0</v>
      </c>
      <c r="Q95" s="365">
        <v>0.0</v>
      </c>
      <c r="R95" s="365">
        <v>0.0</v>
      </c>
      <c r="S95" s="365">
        <v>0.0</v>
      </c>
      <c r="T95" s="359">
        <f t="shared" si="1"/>
        <v>0</v>
      </c>
      <c r="U95" s="366">
        <v>0.0</v>
      </c>
      <c r="V95" s="366">
        <v>0.0</v>
      </c>
      <c r="W95" s="134"/>
      <c r="X95" s="134"/>
    </row>
    <row r="96" ht="14.25" customHeight="1">
      <c r="A96" s="329" t="s">
        <v>466</v>
      </c>
      <c r="B96" s="329" t="s">
        <v>81</v>
      </c>
      <c r="C96" s="362">
        <v>93.0</v>
      </c>
      <c r="D96" s="238" t="s">
        <v>580</v>
      </c>
      <c r="E96" s="240">
        <v>0.0</v>
      </c>
      <c r="F96" s="243">
        <v>0.0</v>
      </c>
      <c r="G96" s="244">
        <f t="shared" si="34"/>
        <v>0</v>
      </c>
      <c r="H96" s="344">
        <v>0.0</v>
      </c>
      <c r="I96" s="344">
        <v>0.0</v>
      </c>
      <c r="J96" s="243">
        <v>0.0</v>
      </c>
      <c r="K96" s="244"/>
      <c r="L96" s="243">
        <v>0.0</v>
      </c>
      <c r="M96" s="345">
        <f t="shared" si="3"/>
        <v>0</v>
      </c>
      <c r="N96" s="344">
        <v>0.0</v>
      </c>
      <c r="O96" s="346">
        <f t="shared" si="4"/>
        <v>0</v>
      </c>
      <c r="P96" s="347">
        <v>0.0</v>
      </c>
      <c r="Q96" s="347">
        <v>0.0</v>
      </c>
      <c r="R96" s="347">
        <v>0.0</v>
      </c>
      <c r="S96" s="347">
        <v>0.0</v>
      </c>
      <c r="T96" s="348">
        <f t="shared" si="1"/>
        <v>0</v>
      </c>
      <c r="U96" s="349">
        <v>0.0</v>
      </c>
      <c r="V96" s="349">
        <v>0.0</v>
      </c>
      <c r="W96" s="134"/>
      <c r="X96" s="134"/>
    </row>
    <row r="97" ht="14.25" customHeight="1">
      <c r="A97" s="329" t="s">
        <v>9</v>
      </c>
      <c r="B97" s="329" t="s">
        <v>81</v>
      </c>
      <c r="C97" s="350">
        <v>94.0</v>
      </c>
      <c r="D97" s="351" t="s">
        <v>581</v>
      </c>
      <c r="E97" s="352">
        <v>24019.0</v>
      </c>
      <c r="F97" s="353">
        <v>178.0</v>
      </c>
      <c r="G97" s="258">
        <f t="shared" si="34"/>
        <v>0.007410799784</v>
      </c>
      <c r="H97" s="354">
        <v>92.0</v>
      </c>
      <c r="I97" s="354">
        <v>16.0</v>
      </c>
      <c r="J97" s="355">
        <v>30506.0</v>
      </c>
      <c r="K97" s="258"/>
      <c r="L97" s="355">
        <v>1113.0</v>
      </c>
      <c r="M97" s="356">
        <f t="shared" si="3"/>
        <v>0.0463383155</v>
      </c>
      <c r="N97" s="354">
        <v>0.0</v>
      </c>
      <c r="O97" s="357">
        <f t="shared" si="4"/>
        <v>0.08265947889</v>
      </c>
      <c r="P97" s="365">
        <v>17.0</v>
      </c>
      <c r="Q97" s="365">
        <v>14.0</v>
      </c>
      <c r="R97" s="365">
        <v>22.0</v>
      </c>
      <c r="S97" s="365">
        <v>21.0</v>
      </c>
      <c r="T97" s="359">
        <f t="shared" si="1"/>
        <v>74</v>
      </c>
      <c r="U97" s="366">
        <v>47.0</v>
      </c>
      <c r="V97" s="366">
        <v>48.0</v>
      </c>
      <c r="W97" s="134"/>
      <c r="X97" s="134"/>
    </row>
    <row r="98" ht="14.25" customHeight="1">
      <c r="A98" s="329" t="s">
        <v>459</v>
      </c>
      <c r="B98" s="329" t="s">
        <v>81</v>
      </c>
      <c r="C98" s="362">
        <v>95.0</v>
      </c>
      <c r="D98" s="238" t="s">
        <v>582</v>
      </c>
      <c r="E98" s="240">
        <v>7640.0</v>
      </c>
      <c r="F98" s="243">
        <v>99.0</v>
      </c>
      <c r="G98" s="244">
        <f t="shared" si="34"/>
        <v>0.01295811518</v>
      </c>
      <c r="H98" s="344">
        <v>29.0</v>
      </c>
      <c r="I98" s="344">
        <v>5.0</v>
      </c>
      <c r="J98" s="246">
        <v>9608.0</v>
      </c>
      <c r="K98" s="244"/>
      <c r="L98" s="246">
        <v>391.0</v>
      </c>
      <c r="M98" s="345">
        <f t="shared" si="3"/>
        <v>0.05117801047</v>
      </c>
      <c r="N98" s="344">
        <v>0.0</v>
      </c>
      <c r="O98" s="346">
        <f t="shared" si="4"/>
        <v>0.07416879795</v>
      </c>
      <c r="P98" s="347">
        <v>9.0</v>
      </c>
      <c r="Q98" s="347">
        <v>15.0</v>
      </c>
      <c r="R98" s="347">
        <v>13.0</v>
      </c>
      <c r="S98" s="347">
        <v>7.0</v>
      </c>
      <c r="T98" s="348">
        <f t="shared" si="1"/>
        <v>44</v>
      </c>
      <c r="U98" s="349">
        <v>24.0</v>
      </c>
      <c r="V98" s="349">
        <v>17.0</v>
      </c>
      <c r="W98" s="134"/>
      <c r="X98" s="134"/>
    </row>
    <row r="99" ht="14.25" customHeight="1">
      <c r="A99" s="329" t="s">
        <v>9</v>
      </c>
      <c r="B99" s="329" t="s">
        <v>81</v>
      </c>
      <c r="C99" s="350">
        <v>96.0</v>
      </c>
      <c r="D99" s="351" t="s">
        <v>583</v>
      </c>
      <c r="E99" s="352">
        <v>1145.0</v>
      </c>
      <c r="F99" s="353">
        <v>0.0</v>
      </c>
      <c r="G99" s="258">
        <f t="shared" si="34"/>
        <v>0</v>
      </c>
      <c r="H99" s="354">
        <v>0.0</v>
      </c>
      <c r="I99" s="354">
        <v>0.0</v>
      </c>
      <c r="J99" s="355">
        <v>0.0</v>
      </c>
      <c r="K99" s="258"/>
      <c r="L99" s="355">
        <v>0.0</v>
      </c>
      <c r="M99" s="356">
        <f t="shared" si="3"/>
        <v>0</v>
      </c>
      <c r="N99" s="354">
        <v>0.0</v>
      </c>
      <c r="O99" s="357">
        <f t="shared" si="4"/>
        <v>0</v>
      </c>
      <c r="P99" s="365">
        <v>0.0</v>
      </c>
      <c r="Q99" s="365">
        <v>0.0</v>
      </c>
      <c r="R99" s="365">
        <v>0.0</v>
      </c>
      <c r="S99" s="365">
        <v>0.0</v>
      </c>
      <c r="T99" s="359">
        <f t="shared" si="1"/>
        <v>0</v>
      </c>
      <c r="U99" s="366">
        <v>0.0</v>
      </c>
      <c r="V99" s="366">
        <v>0.0</v>
      </c>
      <c r="W99" s="134"/>
      <c r="X99" s="134"/>
    </row>
    <row r="100" ht="14.25" customHeight="1">
      <c r="A100" s="329" t="s">
        <v>9</v>
      </c>
      <c r="B100" s="329" t="s">
        <v>81</v>
      </c>
      <c r="C100" s="362">
        <v>97.0</v>
      </c>
      <c r="D100" s="238" t="s">
        <v>584</v>
      </c>
      <c r="E100" s="240">
        <v>3259.0</v>
      </c>
      <c r="F100" s="243">
        <v>26.0</v>
      </c>
      <c r="G100" s="244">
        <f t="shared" si="34"/>
        <v>0.007977907334</v>
      </c>
      <c r="H100" s="344">
        <v>13.0</v>
      </c>
      <c r="I100" s="344">
        <v>4.0</v>
      </c>
      <c r="J100" s="246">
        <v>3657.0</v>
      </c>
      <c r="K100" s="244"/>
      <c r="L100" s="246">
        <v>116.0</v>
      </c>
      <c r="M100" s="345">
        <f t="shared" si="3"/>
        <v>0.03559374041</v>
      </c>
      <c r="N100" s="344">
        <v>1.0</v>
      </c>
      <c r="O100" s="346">
        <f t="shared" si="4"/>
        <v>0.1120689655</v>
      </c>
      <c r="P100" s="347">
        <v>2.0</v>
      </c>
      <c r="Q100" s="347">
        <v>0.0</v>
      </c>
      <c r="R100" s="347">
        <v>3.0</v>
      </c>
      <c r="S100" s="347">
        <v>2.0</v>
      </c>
      <c r="T100" s="348">
        <f t="shared" si="1"/>
        <v>7</v>
      </c>
      <c r="U100" s="349">
        <v>6.0</v>
      </c>
      <c r="V100" s="349">
        <v>9.0</v>
      </c>
      <c r="W100" s="134"/>
      <c r="X100" s="134"/>
    </row>
    <row r="101" ht="14.25" customHeight="1">
      <c r="A101" s="329" t="s">
        <v>9</v>
      </c>
      <c r="B101" s="329" t="s">
        <v>81</v>
      </c>
      <c r="C101" s="350">
        <v>98.0</v>
      </c>
      <c r="D101" s="351" t="s">
        <v>585</v>
      </c>
      <c r="E101" s="352">
        <v>2111.0</v>
      </c>
      <c r="F101" s="353">
        <v>20.0</v>
      </c>
      <c r="G101" s="258">
        <f t="shared" si="34"/>
        <v>0.009474182852</v>
      </c>
      <c r="H101" s="354">
        <v>16.0</v>
      </c>
      <c r="I101" s="354">
        <v>0.0</v>
      </c>
      <c r="J101" s="355">
        <v>3158.0</v>
      </c>
      <c r="K101" s="258"/>
      <c r="L101" s="355">
        <v>138.0</v>
      </c>
      <c r="M101" s="356">
        <f t="shared" si="3"/>
        <v>0.06537186168</v>
      </c>
      <c r="N101" s="354">
        <v>0.0</v>
      </c>
      <c r="O101" s="357">
        <f t="shared" si="4"/>
        <v>0.115942029</v>
      </c>
      <c r="P101" s="365">
        <v>5.0</v>
      </c>
      <c r="Q101" s="365">
        <v>2.0</v>
      </c>
      <c r="R101" s="365">
        <v>6.0</v>
      </c>
      <c r="S101" s="365">
        <v>0.0</v>
      </c>
      <c r="T101" s="359">
        <f t="shared" si="1"/>
        <v>13</v>
      </c>
      <c r="U101" s="366">
        <v>2.0</v>
      </c>
      <c r="V101" s="366">
        <v>3.0</v>
      </c>
      <c r="W101" s="134"/>
      <c r="X101" s="134"/>
    </row>
    <row r="102" ht="14.25" customHeight="1">
      <c r="A102" s="329" t="s">
        <v>9</v>
      </c>
      <c r="B102" s="329" t="s">
        <v>81</v>
      </c>
      <c r="C102" s="362">
        <v>99.0</v>
      </c>
      <c r="D102" s="238" t="s">
        <v>586</v>
      </c>
      <c r="E102" s="240">
        <v>4347.0</v>
      </c>
      <c r="F102" s="243">
        <v>36.0</v>
      </c>
      <c r="G102" s="244">
        <f t="shared" si="34"/>
        <v>0.008281573499</v>
      </c>
      <c r="H102" s="344">
        <v>5.0</v>
      </c>
      <c r="I102" s="344">
        <v>0.0</v>
      </c>
      <c r="J102" s="246">
        <v>3911.0</v>
      </c>
      <c r="K102" s="244"/>
      <c r="L102" s="246">
        <v>158.0</v>
      </c>
      <c r="M102" s="345">
        <f t="shared" si="3"/>
        <v>0.03634690591</v>
      </c>
      <c r="N102" s="344">
        <v>0.0</v>
      </c>
      <c r="O102" s="346">
        <f t="shared" si="4"/>
        <v>0.03164556962</v>
      </c>
      <c r="P102" s="347">
        <v>3.0</v>
      </c>
      <c r="Q102" s="347">
        <v>1.0</v>
      </c>
      <c r="R102" s="347">
        <v>3.0</v>
      </c>
      <c r="S102" s="347">
        <v>10.0</v>
      </c>
      <c r="T102" s="348">
        <f t="shared" si="1"/>
        <v>17</v>
      </c>
      <c r="U102" s="349">
        <v>12.0</v>
      </c>
      <c r="V102" s="349">
        <v>7.0</v>
      </c>
      <c r="W102" s="134"/>
      <c r="X102" s="134"/>
    </row>
    <row r="103" ht="14.25" customHeight="1">
      <c r="A103" s="329" t="s">
        <v>9</v>
      </c>
      <c r="B103" s="329" t="s">
        <v>81</v>
      </c>
      <c r="C103" s="350">
        <v>100.0</v>
      </c>
      <c r="D103" s="351" t="s">
        <v>587</v>
      </c>
      <c r="E103" s="352">
        <v>0.0</v>
      </c>
      <c r="F103" s="353">
        <v>0.0</v>
      </c>
      <c r="G103" s="258">
        <f t="shared" si="34"/>
        <v>0</v>
      </c>
      <c r="H103" s="354">
        <v>0.0</v>
      </c>
      <c r="I103" s="354">
        <v>0.0</v>
      </c>
      <c r="J103" s="355">
        <v>0.0</v>
      </c>
      <c r="K103" s="258"/>
      <c r="L103" s="355">
        <v>0.0</v>
      </c>
      <c r="M103" s="356">
        <f t="shared" si="3"/>
        <v>0</v>
      </c>
      <c r="N103" s="354">
        <v>0.0</v>
      </c>
      <c r="O103" s="357">
        <f t="shared" si="4"/>
        <v>0</v>
      </c>
      <c r="P103" s="365">
        <v>0.0</v>
      </c>
      <c r="Q103" s="365">
        <v>0.0</v>
      </c>
      <c r="R103" s="365">
        <v>0.0</v>
      </c>
      <c r="S103" s="365">
        <v>0.0</v>
      </c>
      <c r="T103" s="359">
        <f t="shared" si="1"/>
        <v>0</v>
      </c>
      <c r="U103" s="366">
        <v>0.0</v>
      </c>
      <c r="V103" s="366">
        <v>0.0</v>
      </c>
      <c r="W103" s="134"/>
      <c r="X103" s="134"/>
    </row>
    <row r="104" ht="14.25" customHeight="1">
      <c r="A104" s="329" t="s">
        <v>459</v>
      </c>
      <c r="B104" s="329" t="s">
        <v>81</v>
      </c>
      <c r="C104" s="362">
        <v>101.0</v>
      </c>
      <c r="D104" s="238" t="s">
        <v>588</v>
      </c>
      <c r="E104" s="240">
        <v>0.0</v>
      </c>
      <c r="F104" s="243">
        <v>0.0</v>
      </c>
      <c r="G104" s="244">
        <f t="shared" si="34"/>
        <v>0</v>
      </c>
      <c r="H104" s="344">
        <v>0.0</v>
      </c>
      <c r="I104" s="344">
        <v>0.0</v>
      </c>
      <c r="J104" s="246">
        <v>0.0</v>
      </c>
      <c r="K104" s="244"/>
      <c r="L104" s="246">
        <v>0.0</v>
      </c>
      <c r="M104" s="345">
        <f t="shared" si="3"/>
        <v>0</v>
      </c>
      <c r="N104" s="344">
        <v>0.0</v>
      </c>
      <c r="O104" s="346">
        <f t="shared" si="4"/>
        <v>0</v>
      </c>
      <c r="P104" s="347">
        <v>0.0</v>
      </c>
      <c r="Q104" s="347">
        <v>0.0</v>
      </c>
      <c r="R104" s="347">
        <v>0.0</v>
      </c>
      <c r="S104" s="347">
        <v>0.0</v>
      </c>
      <c r="T104" s="348">
        <f t="shared" si="1"/>
        <v>0</v>
      </c>
      <c r="U104" s="349">
        <v>0.0</v>
      </c>
      <c r="V104" s="349">
        <v>0.0</v>
      </c>
      <c r="W104" s="134"/>
      <c r="X104" s="134"/>
    </row>
    <row r="105" ht="14.25" customHeight="1">
      <c r="A105" s="329" t="s">
        <v>459</v>
      </c>
      <c r="B105" s="329" t="s">
        <v>81</v>
      </c>
      <c r="C105" s="350">
        <v>102.0</v>
      </c>
      <c r="D105" s="351" t="s">
        <v>589</v>
      </c>
      <c r="E105" s="352">
        <v>0.0</v>
      </c>
      <c r="F105" s="353">
        <v>0.0</v>
      </c>
      <c r="G105" s="258">
        <f t="shared" si="34"/>
        <v>0</v>
      </c>
      <c r="H105" s="354">
        <v>0.0</v>
      </c>
      <c r="I105" s="354">
        <v>0.0</v>
      </c>
      <c r="J105" s="355">
        <v>0.0</v>
      </c>
      <c r="K105" s="258"/>
      <c r="L105" s="355">
        <v>0.0</v>
      </c>
      <c r="M105" s="356">
        <f t="shared" si="3"/>
        <v>0</v>
      </c>
      <c r="N105" s="354">
        <v>0.0</v>
      </c>
      <c r="O105" s="357">
        <f t="shared" si="4"/>
        <v>0</v>
      </c>
      <c r="P105" s="365">
        <v>0.0</v>
      </c>
      <c r="Q105" s="365">
        <v>0.0</v>
      </c>
      <c r="R105" s="365">
        <v>0.0</v>
      </c>
      <c r="S105" s="365">
        <v>0.0</v>
      </c>
      <c r="T105" s="359">
        <f t="shared" si="1"/>
        <v>0</v>
      </c>
      <c r="U105" s="366">
        <v>0.0</v>
      </c>
      <c r="V105" s="366">
        <v>0.0</v>
      </c>
      <c r="W105" s="134"/>
      <c r="X105" s="134"/>
    </row>
    <row r="106" ht="14.25" customHeight="1">
      <c r="A106" s="329" t="s">
        <v>459</v>
      </c>
      <c r="B106" s="329" t="s">
        <v>81</v>
      </c>
      <c r="C106" s="362">
        <v>103.0</v>
      </c>
      <c r="D106" s="238" t="s">
        <v>590</v>
      </c>
      <c r="E106" s="240">
        <v>0.0</v>
      </c>
      <c r="F106" s="243">
        <v>0.0</v>
      </c>
      <c r="G106" s="244">
        <f t="shared" si="34"/>
        <v>0</v>
      </c>
      <c r="H106" s="344">
        <v>0.0</v>
      </c>
      <c r="I106" s="344">
        <v>0.0</v>
      </c>
      <c r="J106" s="246">
        <v>0.0</v>
      </c>
      <c r="K106" s="244"/>
      <c r="L106" s="246">
        <v>0.0</v>
      </c>
      <c r="M106" s="345">
        <f t="shared" si="3"/>
        <v>0</v>
      </c>
      <c r="N106" s="344">
        <v>0.0</v>
      </c>
      <c r="O106" s="346">
        <f t="shared" si="4"/>
        <v>0</v>
      </c>
      <c r="P106" s="347">
        <v>0.0</v>
      </c>
      <c r="Q106" s="347">
        <v>0.0</v>
      </c>
      <c r="R106" s="347">
        <v>0.0</v>
      </c>
      <c r="S106" s="347">
        <v>0.0</v>
      </c>
      <c r="T106" s="348">
        <f t="shared" si="1"/>
        <v>0</v>
      </c>
      <c r="U106" s="349">
        <v>0.0</v>
      </c>
      <c r="V106" s="349">
        <v>0.0</v>
      </c>
      <c r="W106" s="134"/>
      <c r="X106" s="134"/>
    </row>
    <row r="107" ht="14.25" customHeight="1">
      <c r="A107" s="329" t="s">
        <v>459</v>
      </c>
      <c r="B107" s="329" t="s">
        <v>81</v>
      </c>
      <c r="C107" s="350">
        <v>104.0</v>
      </c>
      <c r="D107" s="351" t="s">
        <v>591</v>
      </c>
      <c r="E107" s="352">
        <v>0.0</v>
      </c>
      <c r="F107" s="353">
        <v>0.0</v>
      </c>
      <c r="G107" s="258">
        <f t="shared" si="34"/>
        <v>0</v>
      </c>
      <c r="H107" s="354">
        <v>0.0</v>
      </c>
      <c r="I107" s="354">
        <v>0.0</v>
      </c>
      <c r="J107" s="355">
        <v>0.0</v>
      </c>
      <c r="K107" s="258"/>
      <c r="L107" s="355">
        <v>0.0</v>
      </c>
      <c r="M107" s="356">
        <f t="shared" si="3"/>
        <v>0</v>
      </c>
      <c r="N107" s="354">
        <v>0.0</v>
      </c>
      <c r="O107" s="357">
        <f t="shared" si="4"/>
        <v>0</v>
      </c>
      <c r="P107" s="365">
        <v>0.0</v>
      </c>
      <c r="Q107" s="365">
        <v>0.0</v>
      </c>
      <c r="R107" s="365">
        <v>0.0</v>
      </c>
      <c r="S107" s="365">
        <v>0.0</v>
      </c>
      <c r="T107" s="359">
        <f t="shared" si="1"/>
        <v>0</v>
      </c>
      <c r="U107" s="366">
        <v>0.0</v>
      </c>
      <c r="V107" s="366">
        <v>0.0</v>
      </c>
      <c r="W107" s="134"/>
      <c r="X107" s="134"/>
    </row>
    <row r="108" ht="14.25" customHeight="1">
      <c r="A108" s="329" t="s">
        <v>459</v>
      </c>
      <c r="B108" s="329" t="s">
        <v>81</v>
      </c>
      <c r="C108" s="362">
        <v>105.0</v>
      </c>
      <c r="D108" s="238" t="s">
        <v>592</v>
      </c>
      <c r="E108" s="240">
        <v>0.0</v>
      </c>
      <c r="F108" s="243">
        <v>0.0</v>
      </c>
      <c r="G108" s="244">
        <f t="shared" si="34"/>
        <v>0</v>
      </c>
      <c r="H108" s="344">
        <v>0.0</v>
      </c>
      <c r="I108" s="344">
        <v>0.0</v>
      </c>
      <c r="J108" s="246">
        <v>0.0</v>
      </c>
      <c r="K108" s="244"/>
      <c r="L108" s="246">
        <v>0.0</v>
      </c>
      <c r="M108" s="345">
        <f t="shared" si="3"/>
        <v>0</v>
      </c>
      <c r="N108" s="344">
        <v>0.0</v>
      </c>
      <c r="O108" s="346">
        <f t="shared" si="4"/>
        <v>0</v>
      </c>
      <c r="P108" s="347">
        <v>0.0</v>
      </c>
      <c r="Q108" s="347">
        <v>0.0</v>
      </c>
      <c r="R108" s="347">
        <v>0.0</v>
      </c>
      <c r="S108" s="347">
        <v>0.0</v>
      </c>
      <c r="T108" s="348">
        <f t="shared" si="1"/>
        <v>0</v>
      </c>
      <c r="U108" s="349">
        <v>0.0</v>
      </c>
      <c r="V108" s="349">
        <v>0.0</v>
      </c>
      <c r="W108" s="134"/>
      <c r="X108" s="134"/>
    </row>
    <row r="109" ht="14.25" customHeight="1">
      <c r="A109" s="329" t="s">
        <v>459</v>
      </c>
      <c r="B109" s="329" t="s">
        <v>81</v>
      </c>
      <c r="C109" s="350">
        <v>106.0</v>
      </c>
      <c r="D109" s="351" t="s">
        <v>593</v>
      </c>
      <c r="E109" s="352">
        <v>0.0</v>
      </c>
      <c r="F109" s="353">
        <v>0.0</v>
      </c>
      <c r="G109" s="258">
        <f t="shared" si="34"/>
        <v>0</v>
      </c>
      <c r="H109" s="354">
        <v>0.0</v>
      </c>
      <c r="I109" s="354">
        <v>0.0</v>
      </c>
      <c r="J109" s="355">
        <v>0.0</v>
      </c>
      <c r="K109" s="258"/>
      <c r="L109" s="355">
        <v>0.0</v>
      </c>
      <c r="M109" s="356">
        <f t="shared" si="3"/>
        <v>0</v>
      </c>
      <c r="N109" s="354">
        <v>0.0</v>
      </c>
      <c r="O109" s="357">
        <f t="shared" si="4"/>
        <v>0</v>
      </c>
      <c r="P109" s="365">
        <v>0.0</v>
      </c>
      <c r="Q109" s="365">
        <v>0.0</v>
      </c>
      <c r="R109" s="365">
        <v>0.0</v>
      </c>
      <c r="S109" s="365">
        <v>0.0</v>
      </c>
      <c r="T109" s="359">
        <f t="shared" si="1"/>
        <v>0</v>
      </c>
      <c r="U109" s="366">
        <v>0.0</v>
      </c>
      <c r="V109" s="366">
        <v>0.0</v>
      </c>
      <c r="W109" s="134"/>
      <c r="X109" s="134"/>
    </row>
    <row r="110" ht="14.25" customHeight="1">
      <c r="A110" s="329" t="s">
        <v>459</v>
      </c>
      <c r="B110" s="329" t="s">
        <v>81</v>
      </c>
      <c r="C110" s="362">
        <v>107.0</v>
      </c>
      <c r="D110" s="238" t="s">
        <v>594</v>
      </c>
      <c r="E110" s="240">
        <v>0.0</v>
      </c>
      <c r="F110" s="243">
        <v>0.0</v>
      </c>
      <c r="G110" s="244">
        <f t="shared" si="34"/>
        <v>0</v>
      </c>
      <c r="H110" s="344">
        <v>0.0</v>
      </c>
      <c r="I110" s="344">
        <v>0.0</v>
      </c>
      <c r="J110" s="246">
        <v>0.0</v>
      </c>
      <c r="K110" s="244"/>
      <c r="L110" s="246">
        <v>0.0</v>
      </c>
      <c r="M110" s="345">
        <f t="shared" si="3"/>
        <v>0</v>
      </c>
      <c r="N110" s="344">
        <v>0.0</v>
      </c>
      <c r="O110" s="346">
        <f t="shared" si="4"/>
        <v>0</v>
      </c>
      <c r="P110" s="347">
        <v>0.0</v>
      </c>
      <c r="Q110" s="347">
        <v>0.0</v>
      </c>
      <c r="R110" s="347">
        <v>0.0</v>
      </c>
      <c r="S110" s="347">
        <v>0.0</v>
      </c>
      <c r="T110" s="348">
        <f t="shared" si="1"/>
        <v>0</v>
      </c>
      <c r="U110" s="349">
        <v>0.0</v>
      </c>
      <c r="V110" s="349">
        <v>0.0</v>
      </c>
      <c r="W110" s="134"/>
      <c r="X110" s="134"/>
    </row>
    <row r="111" ht="14.25" customHeight="1">
      <c r="A111" s="329" t="s">
        <v>459</v>
      </c>
      <c r="B111" s="329" t="s">
        <v>81</v>
      </c>
      <c r="C111" s="350">
        <v>108.0</v>
      </c>
      <c r="D111" s="351" t="s">
        <v>595</v>
      </c>
      <c r="E111" s="352">
        <v>0.0</v>
      </c>
      <c r="F111" s="353">
        <v>0.0</v>
      </c>
      <c r="G111" s="258">
        <f t="shared" si="34"/>
        <v>0</v>
      </c>
      <c r="H111" s="354">
        <v>0.0</v>
      </c>
      <c r="I111" s="354">
        <v>0.0</v>
      </c>
      <c r="J111" s="355">
        <v>0.0</v>
      </c>
      <c r="K111" s="258"/>
      <c r="L111" s="355">
        <v>0.0</v>
      </c>
      <c r="M111" s="356">
        <f t="shared" si="3"/>
        <v>0</v>
      </c>
      <c r="N111" s="354">
        <v>0.0</v>
      </c>
      <c r="O111" s="357">
        <f t="shared" si="4"/>
        <v>0</v>
      </c>
      <c r="P111" s="365">
        <v>0.0</v>
      </c>
      <c r="Q111" s="365">
        <v>0.0</v>
      </c>
      <c r="R111" s="365">
        <v>0.0</v>
      </c>
      <c r="S111" s="365">
        <v>0.0</v>
      </c>
      <c r="T111" s="359">
        <f t="shared" si="1"/>
        <v>0</v>
      </c>
      <c r="U111" s="366">
        <v>0.0</v>
      </c>
      <c r="V111" s="366">
        <v>0.0</v>
      </c>
      <c r="W111" s="134"/>
      <c r="X111" s="134"/>
    </row>
    <row r="112" ht="14.25" customHeight="1">
      <c r="A112" s="329" t="s">
        <v>459</v>
      </c>
      <c r="B112" s="329" t="s">
        <v>81</v>
      </c>
      <c r="C112" s="362">
        <v>109.0</v>
      </c>
      <c r="D112" s="238" t="s">
        <v>596</v>
      </c>
      <c r="E112" s="240">
        <v>0.0</v>
      </c>
      <c r="F112" s="243">
        <v>0.0</v>
      </c>
      <c r="G112" s="244">
        <f t="shared" si="34"/>
        <v>0</v>
      </c>
      <c r="H112" s="344">
        <v>0.0</v>
      </c>
      <c r="I112" s="344">
        <v>0.0</v>
      </c>
      <c r="J112" s="246">
        <v>0.0</v>
      </c>
      <c r="K112" s="244"/>
      <c r="L112" s="246">
        <v>0.0</v>
      </c>
      <c r="M112" s="345">
        <f t="shared" si="3"/>
        <v>0</v>
      </c>
      <c r="N112" s="344">
        <v>0.0</v>
      </c>
      <c r="O112" s="346">
        <f t="shared" si="4"/>
        <v>0</v>
      </c>
      <c r="P112" s="347">
        <v>0.0</v>
      </c>
      <c r="Q112" s="347">
        <v>0.0</v>
      </c>
      <c r="R112" s="347">
        <v>0.0</v>
      </c>
      <c r="S112" s="347">
        <v>0.0</v>
      </c>
      <c r="T112" s="348">
        <f t="shared" si="1"/>
        <v>0</v>
      </c>
      <c r="U112" s="349">
        <v>0.0</v>
      </c>
      <c r="V112" s="349">
        <v>0.0</v>
      </c>
      <c r="W112" s="134"/>
      <c r="X112" s="134"/>
    </row>
    <row r="113" ht="14.25" customHeight="1">
      <c r="A113" s="329" t="s">
        <v>459</v>
      </c>
      <c r="B113" s="329" t="s">
        <v>81</v>
      </c>
      <c r="C113" s="350">
        <v>110.0</v>
      </c>
      <c r="D113" s="351" t="s">
        <v>597</v>
      </c>
      <c r="E113" s="352">
        <v>0.0</v>
      </c>
      <c r="F113" s="353">
        <v>0.0</v>
      </c>
      <c r="G113" s="258">
        <f t="shared" si="34"/>
        <v>0</v>
      </c>
      <c r="H113" s="354">
        <v>0.0</v>
      </c>
      <c r="I113" s="354">
        <v>0.0</v>
      </c>
      <c r="J113" s="355">
        <v>0.0</v>
      </c>
      <c r="K113" s="258"/>
      <c r="L113" s="355">
        <v>0.0</v>
      </c>
      <c r="M113" s="356">
        <f t="shared" si="3"/>
        <v>0</v>
      </c>
      <c r="N113" s="354">
        <v>0.0</v>
      </c>
      <c r="O113" s="357">
        <f t="shared" si="4"/>
        <v>0</v>
      </c>
      <c r="P113" s="365">
        <v>0.0</v>
      </c>
      <c r="Q113" s="365">
        <v>0.0</v>
      </c>
      <c r="R113" s="365">
        <v>0.0</v>
      </c>
      <c r="S113" s="365">
        <v>0.0</v>
      </c>
      <c r="T113" s="359">
        <f t="shared" si="1"/>
        <v>0</v>
      </c>
      <c r="U113" s="366">
        <v>0.0</v>
      </c>
      <c r="V113" s="366">
        <v>0.0</v>
      </c>
      <c r="W113" s="134"/>
      <c r="X113" s="134"/>
    </row>
    <row r="114" ht="14.25" customHeight="1">
      <c r="A114" s="329" t="s">
        <v>459</v>
      </c>
      <c r="B114" s="329" t="s">
        <v>81</v>
      </c>
      <c r="C114" s="362">
        <v>111.0</v>
      </c>
      <c r="D114" s="238" t="s">
        <v>598</v>
      </c>
      <c r="E114" s="240">
        <v>0.0</v>
      </c>
      <c r="F114" s="243">
        <v>0.0</v>
      </c>
      <c r="G114" s="244">
        <f t="shared" si="34"/>
        <v>0</v>
      </c>
      <c r="H114" s="344">
        <v>0.0</v>
      </c>
      <c r="I114" s="344">
        <v>0.0</v>
      </c>
      <c r="J114" s="246">
        <v>0.0</v>
      </c>
      <c r="K114" s="244"/>
      <c r="L114" s="246">
        <v>0.0</v>
      </c>
      <c r="M114" s="345">
        <f t="shared" si="3"/>
        <v>0</v>
      </c>
      <c r="N114" s="344">
        <v>0.0</v>
      </c>
      <c r="O114" s="346">
        <f t="shared" si="4"/>
        <v>0</v>
      </c>
      <c r="P114" s="347">
        <v>0.0</v>
      </c>
      <c r="Q114" s="347">
        <v>0.0</v>
      </c>
      <c r="R114" s="347">
        <v>0.0</v>
      </c>
      <c r="S114" s="347">
        <v>0.0</v>
      </c>
      <c r="T114" s="348">
        <f t="shared" si="1"/>
        <v>0</v>
      </c>
      <c r="U114" s="349">
        <v>0.0</v>
      </c>
      <c r="V114" s="349">
        <v>0.0</v>
      </c>
      <c r="W114" s="134"/>
      <c r="X114" s="134"/>
    </row>
    <row r="115" ht="14.25" customHeight="1">
      <c r="A115" s="329" t="s">
        <v>9</v>
      </c>
      <c r="B115" s="329" t="s">
        <v>81</v>
      </c>
      <c r="C115" s="350">
        <v>112.0</v>
      </c>
      <c r="D115" s="351" t="s">
        <v>599</v>
      </c>
      <c r="E115" s="352">
        <v>0.0</v>
      </c>
      <c r="F115" s="353">
        <v>0.0</v>
      </c>
      <c r="G115" s="258">
        <f t="shared" si="34"/>
        <v>0</v>
      </c>
      <c r="H115" s="354">
        <v>0.0</v>
      </c>
      <c r="I115" s="354">
        <v>0.0</v>
      </c>
      <c r="J115" s="355">
        <v>0.0</v>
      </c>
      <c r="K115" s="258"/>
      <c r="L115" s="355">
        <v>0.0</v>
      </c>
      <c r="M115" s="356">
        <f t="shared" si="3"/>
        <v>0</v>
      </c>
      <c r="N115" s="354">
        <v>0.0</v>
      </c>
      <c r="O115" s="357">
        <f t="shared" si="4"/>
        <v>0</v>
      </c>
      <c r="P115" s="365">
        <v>0.0</v>
      </c>
      <c r="Q115" s="365">
        <v>0.0</v>
      </c>
      <c r="R115" s="365">
        <v>0.0</v>
      </c>
      <c r="S115" s="365">
        <v>0.0</v>
      </c>
      <c r="T115" s="359">
        <f t="shared" si="1"/>
        <v>0</v>
      </c>
      <c r="U115" s="366">
        <v>0.0</v>
      </c>
      <c r="V115" s="366">
        <v>0.0</v>
      </c>
      <c r="W115" s="134"/>
      <c r="X115" s="134"/>
    </row>
    <row r="116" ht="14.25" customHeight="1">
      <c r="A116" s="329" t="s">
        <v>9</v>
      </c>
      <c r="B116" s="329" t="s">
        <v>81</v>
      </c>
      <c r="C116" s="362">
        <v>113.0</v>
      </c>
      <c r="D116" s="238" t="s">
        <v>600</v>
      </c>
      <c r="E116" s="240">
        <v>24853.0</v>
      </c>
      <c r="F116" s="243">
        <v>300.0</v>
      </c>
      <c r="G116" s="244">
        <f t="shared" si="34"/>
        <v>0.01207097735</v>
      </c>
      <c r="H116" s="344">
        <v>79.0</v>
      </c>
      <c r="I116" s="344">
        <v>10.0</v>
      </c>
      <c r="J116" s="246">
        <v>32771.0</v>
      </c>
      <c r="K116" s="244"/>
      <c r="L116" s="246">
        <v>1798.0</v>
      </c>
      <c r="M116" s="345">
        <f t="shared" si="3"/>
        <v>0.0723453909</v>
      </c>
      <c r="N116" s="344">
        <v>2.0</v>
      </c>
      <c r="O116" s="346">
        <f t="shared" si="4"/>
        <v>0.04393770857</v>
      </c>
      <c r="P116" s="347">
        <v>49.0</v>
      </c>
      <c r="Q116" s="347">
        <v>20.0</v>
      </c>
      <c r="R116" s="347">
        <v>31.0</v>
      </c>
      <c r="S116" s="347">
        <v>43.0</v>
      </c>
      <c r="T116" s="348">
        <f t="shared" si="1"/>
        <v>143</v>
      </c>
      <c r="U116" s="349">
        <v>75.0</v>
      </c>
      <c r="V116" s="349">
        <v>109.0</v>
      </c>
      <c r="W116" s="134"/>
      <c r="X116" s="134"/>
    </row>
    <row r="117" ht="14.25" customHeight="1">
      <c r="A117" s="329" t="s">
        <v>466</v>
      </c>
      <c r="B117" s="329" t="s">
        <v>81</v>
      </c>
      <c r="C117" s="350">
        <v>114.0</v>
      </c>
      <c r="D117" s="351" t="s">
        <v>601</v>
      </c>
      <c r="E117" s="352">
        <v>31239.0</v>
      </c>
      <c r="F117" s="353">
        <v>507.0</v>
      </c>
      <c r="G117" s="258">
        <f t="shared" si="34"/>
        <v>0.01622971286</v>
      </c>
      <c r="H117" s="354">
        <v>126.0</v>
      </c>
      <c r="I117" s="354">
        <v>18.0</v>
      </c>
      <c r="J117" s="355">
        <v>36293.0</v>
      </c>
      <c r="K117" s="258"/>
      <c r="L117" s="355">
        <v>1985.0</v>
      </c>
      <c r="M117" s="356">
        <f t="shared" si="3"/>
        <v>0.06354236691</v>
      </c>
      <c r="N117" s="354">
        <v>1.0</v>
      </c>
      <c r="O117" s="357">
        <f t="shared" si="4"/>
        <v>0.06347607053</v>
      </c>
      <c r="P117" s="365">
        <v>61.0</v>
      </c>
      <c r="Q117" s="365">
        <v>41.0</v>
      </c>
      <c r="R117" s="365">
        <v>55.0</v>
      </c>
      <c r="S117" s="365">
        <v>63.0</v>
      </c>
      <c r="T117" s="359">
        <f t="shared" si="1"/>
        <v>220</v>
      </c>
      <c r="U117" s="366">
        <v>133.0</v>
      </c>
      <c r="V117" s="366">
        <v>146.0</v>
      </c>
      <c r="W117" s="134"/>
      <c r="X117" s="134"/>
    </row>
    <row r="118" ht="14.25" customHeight="1">
      <c r="A118" s="380" t="s">
        <v>9</v>
      </c>
      <c r="B118" s="329" t="s">
        <v>81</v>
      </c>
      <c r="C118" s="362">
        <v>115.0</v>
      </c>
      <c r="D118" s="238" t="s">
        <v>602</v>
      </c>
      <c r="E118" s="240">
        <v>0.0</v>
      </c>
      <c r="F118" s="243">
        <v>408.0</v>
      </c>
      <c r="G118" s="244"/>
      <c r="H118" s="344">
        <v>709.0</v>
      </c>
      <c r="I118" s="344">
        <v>67.0</v>
      </c>
      <c r="J118" s="246">
        <v>68861.0</v>
      </c>
      <c r="K118" s="244"/>
      <c r="L118" s="246">
        <v>6268.0</v>
      </c>
      <c r="M118" s="345"/>
      <c r="N118" s="344">
        <v>5.0</v>
      </c>
      <c r="O118" s="346">
        <f t="shared" si="4"/>
        <v>0.113114231</v>
      </c>
      <c r="P118" s="347">
        <v>45.0</v>
      </c>
      <c r="Q118" s="347">
        <v>21.0</v>
      </c>
      <c r="R118" s="347">
        <v>34.0</v>
      </c>
      <c r="S118" s="347">
        <v>39.0</v>
      </c>
      <c r="T118" s="348">
        <f t="shared" si="1"/>
        <v>139</v>
      </c>
      <c r="U118" s="349">
        <v>70.0</v>
      </c>
      <c r="V118" s="349">
        <v>1554.0</v>
      </c>
      <c r="W118" s="134"/>
      <c r="X118" s="134"/>
    </row>
    <row r="119" ht="14.25" customHeight="1">
      <c r="A119" s="134"/>
      <c r="B119" s="329" t="s">
        <v>486</v>
      </c>
      <c r="E119" s="100"/>
      <c r="F119" s="100"/>
      <c r="G119" s="381"/>
      <c r="H119" s="381"/>
      <c r="I119" s="381"/>
      <c r="J119" s="381"/>
      <c r="K119" s="381"/>
      <c r="L119" s="381"/>
      <c r="M119" s="134"/>
      <c r="N119" s="134"/>
      <c r="O119" s="134"/>
      <c r="P119" s="134"/>
      <c r="Q119" s="134"/>
      <c r="R119" s="134"/>
      <c r="S119" s="134"/>
      <c r="T119" s="134"/>
      <c r="U119" s="134"/>
      <c r="V119" s="134"/>
      <c r="W119" s="134"/>
      <c r="X119" s="134"/>
    </row>
    <row r="120" ht="14.25" customHeight="1">
      <c r="A120" s="134"/>
      <c r="B120" s="329" t="s">
        <v>486</v>
      </c>
      <c r="E120" s="100"/>
      <c r="F120" s="100"/>
      <c r="G120" s="381"/>
      <c r="H120" s="381"/>
      <c r="I120" s="381"/>
      <c r="J120" s="381"/>
      <c r="K120" s="381"/>
      <c r="L120" s="381"/>
      <c r="M120" s="134"/>
      <c r="N120" s="134"/>
      <c r="O120" s="134"/>
      <c r="P120" s="134"/>
      <c r="Q120" s="134"/>
      <c r="R120" s="134"/>
      <c r="S120" s="134"/>
      <c r="T120" s="134"/>
      <c r="U120" s="134"/>
      <c r="V120" s="134"/>
      <c r="W120" s="134"/>
      <c r="X120" s="134"/>
    </row>
    <row r="121" ht="14.25" customHeight="1">
      <c r="A121" s="134"/>
      <c r="B121" s="329" t="s">
        <v>486</v>
      </c>
      <c r="E121" s="100"/>
      <c r="F121" s="100"/>
      <c r="G121" s="381"/>
      <c r="H121" s="381"/>
      <c r="I121" s="381"/>
      <c r="J121" s="381"/>
      <c r="K121" s="381"/>
      <c r="L121" s="381"/>
      <c r="M121" s="134"/>
      <c r="N121" s="134"/>
      <c r="O121" s="134"/>
      <c r="P121" s="134"/>
      <c r="Q121" s="134"/>
      <c r="R121" s="134"/>
      <c r="S121" s="134"/>
      <c r="T121" s="134"/>
      <c r="U121" s="134"/>
      <c r="V121" s="134"/>
      <c r="W121" s="134"/>
      <c r="X121" s="134"/>
    </row>
    <row r="122" ht="14.25" customHeight="1">
      <c r="A122" s="134"/>
      <c r="B122" s="329" t="s">
        <v>486</v>
      </c>
      <c r="E122" s="100"/>
      <c r="F122" s="100"/>
      <c r="G122" s="381"/>
      <c r="H122" s="381"/>
      <c r="I122" s="381"/>
      <c r="J122" s="381"/>
      <c r="K122" s="381"/>
      <c r="L122" s="381"/>
      <c r="M122" s="134"/>
      <c r="N122" s="134"/>
      <c r="O122" s="134"/>
      <c r="P122" s="134"/>
      <c r="Q122" s="134"/>
      <c r="R122" s="134"/>
      <c r="S122" s="134"/>
      <c r="T122" s="134"/>
      <c r="U122" s="134"/>
      <c r="V122" s="134"/>
      <c r="W122" s="134"/>
      <c r="X122" s="134"/>
    </row>
    <row r="123" ht="14.25" customHeight="1">
      <c r="A123" s="134"/>
      <c r="B123" s="329" t="s">
        <v>486</v>
      </c>
      <c r="E123" s="100"/>
      <c r="F123" s="100"/>
      <c r="G123" s="381"/>
      <c r="H123" s="381"/>
      <c r="I123" s="381"/>
      <c r="J123" s="381"/>
      <c r="K123" s="381"/>
      <c r="L123" s="381"/>
      <c r="M123" s="134"/>
      <c r="N123" s="134"/>
      <c r="O123" s="134"/>
      <c r="P123" s="134"/>
      <c r="Q123" s="134"/>
      <c r="R123" s="134"/>
      <c r="S123" s="134"/>
      <c r="T123" s="134"/>
      <c r="U123" s="134"/>
      <c r="V123" s="134"/>
      <c r="W123" s="134"/>
      <c r="X123" s="134"/>
    </row>
    <row r="124" ht="14.25" customHeight="1">
      <c r="A124" s="134"/>
      <c r="B124" s="329" t="s">
        <v>486</v>
      </c>
      <c r="E124" s="100"/>
      <c r="F124" s="100"/>
      <c r="G124" s="381"/>
      <c r="H124" s="381"/>
      <c r="I124" s="381"/>
      <c r="J124" s="381"/>
      <c r="K124" s="381"/>
      <c r="L124" s="381"/>
      <c r="M124" s="134"/>
      <c r="N124" s="134"/>
      <c r="O124" s="134"/>
      <c r="P124" s="134"/>
      <c r="Q124" s="134"/>
      <c r="R124" s="134"/>
      <c r="S124" s="134"/>
      <c r="T124" s="134"/>
      <c r="U124" s="134"/>
      <c r="V124" s="134"/>
      <c r="W124" s="134"/>
      <c r="X124" s="134"/>
    </row>
    <row r="125" ht="14.25" customHeight="1">
      <c r="E125" s="100"/>
      <c r="F125" s="100"/>
      <c r="G125" s="100"/>
      <c r="H125" s="100"/>
      <c r="I125" s="100"/>
      <c r="J125" s="100"/>
      <c r="K125" s="100"/>
      <c r="L125" s="100"/>
      <c r="O125" s="134"/>
      <c r="P125" s="134"/>
      <c r="Q125" s="134"/>
      <c r="R125" s="134"/>
      <c r="S125" s="134"/>
      <c r="T125" s="134"/>
      <c r="U125" s="134"/>
      <c r="V125" s="134"/>
      <c r="W125" s="134"/>
      <c r="X125" s="134"/>
    </row>
    <row r="126" ht="14.25" customHeight="1">
      <c r="E126" s="100"/>
      <c r="F126" s="100"/>
      <c r="G126" s="100"/>
      <c r="H126" s="100"/>
      <c r="I126" s="100"/>
      <c r="J126" s="100"/>
      <c r="K126" s="100"/>
      <c r="L126" s="100"/>
      <c r="O126" s="134"/>
      <c r="P126" s="134"/>
      <c r="Q126" s="134"/>
      <c r="R126" s="134"/>
      <c r="S126" s="134"/>
      <c r="T126" s="134"/>
      <c r="U126" s="134"/>
      <c r="V126" s="134"/>
      <c r="W126" s="134"/>
      <c r="X126" s="134"/>
    </row>
    <row r="127" ht="14.25" customHeight="1">
      <c r="E127" s="100"/>
      <c r="F127" s="100"/>
      <c r="G127" s="100"/>
      <c r="H127" s="100"/>
      <c r="I127" s="100"/>
      <c r="J127" s="100"/>
      <c r="K127" s="100"/>
      <c r="L127" s="100"/>
      <c r="O127" s="134"/>
      <c r="P127" s="134"/>
      <c r="Q127" s="134"/>
      <c r="R127" s="134"/>
      <c r="S127" s="134"/>
      <c r="T127" s="134"/>
      <c r="U127" s="134"/>
      <c r="V127" s="134"/>
      <c r="W127" s="134"/>
      <c r="X127" s="134"/>
    </row>
    <row r="128" ht="14.25" customHeight="1">
      <c r="E128" s="100"/>
      <c r="F128" s="100"/>
      <c r="G128" s="100"/>
      <c r="H128" s="100"/>
      <c r="I128" s="100"/>
      <c r="J128" s="100"/>
      <c r="K128" s="100"/>
      <c r="L128" s="100"/>
      <c r="O128" s="134"/>
      <c r="P128" s="134"/>
      <c r="Q128" s="134"/>
      <c r="R128" s="134"/>
      <c r="S128" s="134"/>
      <c r="T128" s="134"/>
      <c r="U128" s="134"/>
      <c r="V128" s="134"/>
      <c r="W128" s="134"/>
      <c r="X128" s="134"/>
    </row>
    <row r="129" ht="14.25" customHeight="1">
      <c r="E129" s="100"/>
      <c r="F129" s="100"/>
      <c r="G129" s="100"/>
      <c r="H129" s="100"/>
      <c r="I129" s="100"/>
      <c r="J129" s="100"/>
      <c r="K129" s="100"/>
      <c r="L129" s="100"/>
      <c r="O129" s="134"/>
      <c r="P129" s="134"/>
      <c r="Q129" s="134"/>
      <c r="R129" s="134"/>
      <c r="S129" s="134"/>
      <c r="T129" s="134"/>
      <c r="U129" s="134"/>
      <c r="V129" s="134"/>
      <c r="W129" s="134"/>
      <c r="X129" s="134"/>
    </row>
    <row r="130" ht="14.25" customHeight="1">
      <c r="E130" s="100"/>
      <c r="F130" s="100"/>
      <c r="G130" s="100"/>
      <c r="H130" s="100"/>
      <c r="I130" s="100"/>
      <c r="J130" s="100"/>
      <c r="K130" s="100"/>
      <c r="L130" s="100"/>
      <c r="O130" s="134"/>
      <c r="P130" s="134"/>
      <c r="Q130" s="134"/>
      <c r="R130" s="134"/>
      <c r="S130" s="134"/>
      <c r="T130" s="134"/>
      <c r="U130" s="134"/>
      <c r="V130" s="134"/>
      <c r="W130" s="134"/>
      <c r="X130" s="134"/>
    </row>
    <row r="131" ht="14.25" customHeight="1">
      <c r="E131" s="100"/>
      <c r="F131" s="100"/>
      <c r="G131" s="100"/>
      <c r="H131" s="100"/>
      <c r="I131" s="100"/>
      <c r="J131" s="100"/>
      <c r="K131" s="100"/>
      <c r="L131" s="100"/>
      <c r="O131" s="134"/>
      <c r="P131" s="134"/>
      <c r="Q131" s="134"/>
      <c r="R131" s="134"/>
      <c r="S131" s="134"/>
      <c r="T131" s="134"/>
      <c r="U131" s="134"/>
      <c r="V131" s="134"/>
      <c r="W131" s="134"/>
      <c r="X131" s="134"/>
    </row>
    <row r="132" ht="14.25" customHeight="1">
      <c r="E132" s="100"/>
      <c r="F132" s="100"/>
      <c r="G132" s="100"/>
      <c r="H132" s="100"/>
      <c r="I132" s="100"/>
      <c r="J132" s="100"/>
      <c r="K132" s="100"/>
      <c r="L132" s="100"/>
      <c r="O132" s="134"/>
      <c r="P132" s="134"/>
      <c r="Q132" s="134"/>
      <c r="R132" s="134"/>
      <c r="S132" s="134"/>
      <c r="T132" s="134"/>
      <c r="U132" s="134"/>
      <c r="V132" s="134"/>
      <c r="W132" s="134"/>
      <c r="X132" s="134"/>
    </row>
    <row r="133" ht="14.25" customHeight="1">
      <c r="E133" s="100"/>
      <c r="F133" s="100"/>
      <c r="G133" s="100"/>
      <c r="H133" s="100"/>
      <c r="I133" s="100"/>
      <c r="J133" s="100"/>
      <c r="K133" s="100"/>
      <c r="L133" s="100"/>
      <c r="O133" s="134"/>
      <c r="P133" s="134"/>
      <c r="Q133" s="134"/>
      <c r="R133" s="134"/>
      <c r="S133" s="134"/>
      <c r="T133" s="134"/>
      <c r="U133" s="134"/>
      <c r="V133" s="134"/>
      <c r="W133" s="134"/>
      <c r="X133" s="134"/>
    </row>
    <row r="134" ht="14.25" customHeight="1">
      <c r="E134" s="100"/>
      <c r="F134" s="100"/>
      <c r="G134" s="100"/>
      <c r="H134" s="100"/>
      <c r="I134" s="100"/>
      <c r="J134" s="100"/>
      <c r="K134" s="100"/>
      <c r="L134" s="100"/>
      <c r="O134" s="134"/>
      <c r="P134" s="134"/>
      <c r="Q134" s="134"/>
      <c r="R134" s="134"/>
      <c r="S134" s="134"/>
      <c r="T134" s="134"/>
      <c r="U134" s="134"/>
      <c r="V134" s="134"/>
      <c r="W134" s="134"/>
      <c r="X134" s="134"/>
    </row>
    <row r="135" ht="14.25" customHeight="1">
      <c r="E135" s="100"/>
      <c r="F135" s="100"/>
      <c r="G135" s="100"/>
      <c r="H135" s="100"/>
      <c r="I135" s="100"/>
      <c r="J135" s="100"/>
      <c r="K135" s="100"/>
      <c r="L135" s="100"/>
    </row>
    <row r="136" ht="14.25" customHeight="1">
      <c r="E136" s="100"/>
      <c r="F136" s="100"/>
      <c r="G136" s="100"/>
      <c r="H136" s="100"/>
      <c r="I136" s="100"/>
      <c r="J136" s="100"/>
      <c r="K136" s="100"/>
      <c r="L136" s="100"/>
    </row>
    <row r="137" ht="14.25" customHeight="1">
      <c r="E137" s="100"/>
      <c r="F137" s="100"/>
      <c r="G137" s="100"/>
      <c r="H137" s="100"/>
      <c r="I137" s="100"/>
      <c r="J137" s="100"/>
      <c r="K137" s="100"/>
      <c r="L137" s="100"/>
    </row>
    <row r="138" ht="14.25" customHeight="1">
      <c r="E138" s="100"/>
      <c r="F138" s="100"/>
      <c r="G138" s="100"/>
      <c r="H138" s="100"/>
      <c r="I138" s="100"/>
      <c r="J138" s="100"/>
      <c r="K138" s="100"/>
      <c r="L138" s="100"/>
    </row>
    <row r="139" ht="14.25" customHeight="1">
      <c r="E139" s="100"/>
      <c r="F139" s="100"/>
      <c r="G139" s="100"/>
      <c r="H139" s="100"/>
      <c r="I139" s="100"/>
      <c r="J139" s="100"/>
      <c r="K139" s="100"/>
      <c r="L139" s="100"/>
    </row>
    <row r="140" ht="14.25" customHeight="1">
      <c r="E140" s="100"/>
      <c r="F140" s="100"/>
      <c r="G140" s="100"/>
      <c r="H140" s="100"/>
      <c r="I140" s="100"/>
      <c r="J140" s="100"/>
      <c r="K140" s="100"/>
      <c r="L140" s="100"/>
    </row>
    <row r="141" ht="14.25" customHeight="1">
      <c r="E141" s="100"/>
      <c r="F141" s="100"/>
      <c r="G141" s="100"/>
      <c r="H141" s="100"/>
      <c r="I141" s="100"/>
      <c r="J141" s="100"/>
      <c r="K141" s="100"/>
      <c r="L141" s="100"/>
    </row>
    <row r="142" ht="14.25" customHeight="1">
      <c r="E142" s="100"/>
      <c r="F142" s="100"/>
      <c r="G142" s="100"/>
      <c r="H142" s="100"/>
      <c r="I142" s="100"/>
      <c r="J142" s="100"/>
      <c r="K142" s="100"/>
      <c r="L142" s="100"/>
    </row>
    <row r="143" ht="14.25" customHeight="1">
      <c r="E143" s="100"/>
      <c r="F143" s="100"/>
      <c r="G143" s="100"/>
      <c r="H143" s="100"/>
      <c r="I143" s="100"/>
      <c r="J143" s="100"/>
      <c r="K143" s="100"/>
      <c r="L143" s="100"/>
    </row>
    <row r="144" ht="14.25" customHeight="1">
      <c r="E144" s="100"/>
      <c r="F144" s="100"/>
      <c r="G144" s="100"/>
      <c r="H144" s="100"/>
      <c r="I144" s="100"/>
      <c r="J144" s="100"/>
      <c r="K144" s="100"/>
      <c r="L144" s="100"/>
    </row>
    <row r="145" ht="14.25" customHeight="1">
      <c r="E145" s="100"/>
      <c r="F145" s="100"/>
      <c r="G145" s="100"/>
      <c r="H145" s="100"/>
      <c r="I145" s="100"/>
      <c r="J145" s="100"/>
      <c r="K145" s="100"/>
      <c r="L145" s="100"/>
    </row>
    <row r="146" ht="14.25" customHeight="1">
      <c r="E146" s="100"/>
      <c r="F146" s="100"/>
      <c r="G146" s="100"/>
      <c r="H146" s="100"/>
      <c r="I146" s="100"/>
      <c r="J146" s="100"/>
      <c r="K146" s="100"/>
      <c r="L146" s="100"/>
    </row>
    <row r="147" ht="14.25" customHeight="1">
      <c r="A147" s="63"/>
      <c r="E147" s="100"/>
      <c r="F147" s="100"/>
      <c r="G147" s="100"/>
      <c r="H147" s="100"/>
      <c r="I147" s="100"/>
      <c r="J147" s="100"/>
      <c r="K147" s="100"/>
      <c r="L147" s="100"/>
    </row>
    <row r="148" ht="14.25" customHeight="1">
      <c r="E148" s="100"/>
      <c r="F148" s="100"/>
      <c r="G148" s="100"/>
      <c r="H148" s="100"/>
      <c r="I148" s="100"/>
      <c r="J148" s="100"/>
      <c r="K148" s="100"/>
      <c r="L148" s="100"/>
    </row>
    <row r="149" ht="14.25" customHeight="1">
      <c r="A149" s="63"/>
      <c r="E149" s="100"/>
      <c r="F149" s="100"/>
      <c r="G149" s="100"/>
      <c r="H149" s="100"/>
      <c r="I149" s="100"/>
      <c r="J149" s="100"/>
      <c r="K149" s="100"/>
      <c r="L149" s="100"/>
    </row>
    <row r="150" ht="14.25" customHeight="1">
      <c r="E150" s="100"/>
      <c r="F150" s="100"/>
      <c r="G150" s="100"/>
      <c r="H150" s="100"/>
      <c r="I150" s="100"/>
      <c r="J150" s="100"/>
      <c r="K150" s="100"/>
      <c r="L150" s="100"/>
    </row>
    <row r="151" ht="14.25" customHeight="1">
      <c r="E151" s="100"/>
      <c r="F151" s="100"/>
      <c r="G151" s="100"/>
      <c r="H151" s="100"/>
      <c r="I151" s="100"/>
      <c r="J151" s="100"/>
      <c r="K151" s="100"/>
      <c r="L151" s="100"/>
    </row>
    <row r="152" ht="14.25" customHeight="1">
      <c r="E152" s="100"/>
      <c r="F152" s="100"/>
      <c r="G152" s="100"/>
      <c r="H152" s="100"/>
      <c r="I152" s="100"/>
      <c r="J152" s="100"/>
      <c r="K152" s="100"/>
      <c r="L152" s="100"/>
    </row>
    <row r="153" ht="14.25" customHeight="1">
      <c r="E153" s="100"/>
      <c r="F153" s="100"/>
      <c r="G153" s="100"/>
      <c r="H153" s="100"/>
      <c r="I153" s="100"/>
      <c r="J153" s="100"/>
      <c r="K153" s="100"/>
      <c r="L153" s="100"/>
    </row>
    <row r="154" ht="14.25" customHeight="1">
      <c r="E154" s="100"/>
      <c r="F154" s="100"/>
      <c r="G154" s="100"/>
      <c r="H154" s="100"/>
      <c r="I154" s="100"/>
      <c r="J154" s="100"/>
      <c r="K154" s="100"/>
      <c r="L154" s="100"/>
    </row>
    <row r="155" ht="14.25" customHeight="1">
      <c r="E155" s="100"/>
      <c r="F155" s="100"/>
      <c r="G155" s="100"/>
      <c r="H155" s="100"/>
      <c r="I155" s="100"/>
      <c r="J155" s="100"/>
      <c r="K155" s="100"/>
      <c r="L155" s="100"/>
    </row>
    <row r="156" ht="14.25" customHeight="1">
      <c r="E156" s="100"/>
      <c r="F156" s="100"/>
      <c r="G156" s="100"/>
      <c r="H156" s="100"/>
      <c r="I156" s="100"/>
      <c r="J156" s="100"/>
      <c r="K156" s="100"/>
      <c r="L156" s="100"/>
    </row>
    <row r="157" ht="14.25" customHeight="1">
      <c r="E157" s="100"/>
      <c r="F157" s="100"/>
      <c r="G157" s="100"/>
      <c r="H157" s="100"/>
      <c r="I157" s="100"/>
      <c r="J157" s="100"/>
      <c r="K157" s="100"/>
      <c r="L157" s="100"/>
    </row>
    <row r="158" ht="14.25" customHeight="1">
      <c r="E158" s="100"/>
      <c r="F158" s="100"/>
      <c r="G158" s="100"/>
      <c r="H158" s="100"/>
      <c r="I158" s="100"/>
      <c r="J158" s="100"/>
      <c r="K158" s="100"/>
      <c r="L158" s="100"/>
    </row>
    <row r="159" ht="14.25" customHeight="1">
      <c r="E159" s="100"/>
      <c r="F159" s="100"/>
      <c r="G159" s="100"/>
      <c r="H159" s="100"/>
      <c r="I159" s="100"/>
      <c r="J159" s="100"/>
      <c r="K159" s="100"/>
      <c r="L159" s="100"/>
    </row>
    <row r="160" ht="14.25" customHeight="1">
      <c r="A160" s="63"/>
      <c r="E160" s="100"/>
      <c r="F160" s="100"/>
      <c r="G160" s="100"/>
      <c r="H160" s="100"/>
      <c r="I160" s="100"/>
      <c r="J160" s="100"/>
      <c r="K160" s="100"/>
      <c r="L160" s="100"/>
    </row>
    <row r="161" ht="14.25" customHeight="1">
      <c r="E161" s="100"/>
      <c r="F161" s="100"/>
      <c r="G161" s="100"/>
      <c r="H161" s="100"/>
      <c r="I161" s="100"/>
      <c r="J161" s="100"/>
      <c r="K161" s="100"/>
      <c r="L161" s="100"/>
    </row>
    <row r="162" ht="14.25" customHeight="1">
      <c r="E162" s="100"/>
      <c r="F162" s="100"/>
      <c r="G162" s="100"/>
      <c r="H162" s="100"/>
      <c r="I162" s="100"/>
      <c r="J162" s="100"/>
      <c r="K162" s="100"/>
      <c r="L162" s="100"/>
    </row>
    <row r="163" ht="14.25" customHeight="1">
      <c r="E163" s="100"/>
      <c r="F163" s="100"/>
      <c r="G163" s="100"/>
      <c r="H163" s="100"/>
      <c r="I163" s="100"/>
      <c r="J163" s="100"/>
      <c r="K163" s="100"/>
      <c r="L163" s="100"/>
    </row>
    <row r="164" ht="14.25" customHeight="1">
      <c r="E164" s="100"/>
      <c r="F164" s="100"/>
      <c r="G164" s="100"/>
      <c r="H164" s="100"/>
      <c r="I164" s="100"/>
      <c r="J164" s="100"/>
      <c r="K164" s="100"/>
      <c r="L164" s="100"/>
    </row>
    <row r="165" ht="14.25" customHeight="1">
      <c r="E165" s="100"/>
      <c r="F165" s="100"/>
      <c r="G165" s="100"/>
      <c r="H165" s="100"/>
      <c r="I165" s="100"/>
      <c r="J165" s="100"/>
      <c r="K165" s="100"/>
      <c r="L165" s="100"/>
    </row>
    <row r="166" ht="14.25" customHeight="1">
      <c r="E166" s="100"/>
      <c r="F166" s="100"/>
      <c r="G166" s="100"/>
      <c r="H166" s="100"/>
      <c r="I166" s="100"/>
      <c r="J166" s="100"/>
      <c r="K166" s="100"/>
      <c r="L166" s="100"/>
    </row>
    <row r="167" ht="14.25" customHeight="1">
      <c r="E167" s="100"/>
      <c r="F167" s="100"/>
      <c r="G167" s="100"/>
      <c r="H167" s="100"/>
      <c r="I167" s="100"/>
      <c r="J167" s="100"/>
      <c r="K167" s="100"/>
      <c r="L167" s="100"/>
    </row>
    <row r="168" ht="14.25" customHeight="1">
      <c r="A168" s="63"/>
      <c r="E168" s="100"/>
      <c r="F168" s="100"/>
      <c r="G168" s="100"/>
      <c r="H168" s="100"/>
      <c r="I168" s="100"/>
      <c r="J168" s="100"/>
      <c r="K168" s="100"/>
      <c r="L168" s="100"/>
    </row>
    <row r="169" ht="14.25" customHeight="1">
      <c r="E169" s="100"/>
      <c r="F169" s="100"/>
      <c r="G169" s="100"/>
      <c r="H169" s="100"/>
      <c r="I169" s="100"/>
      <c r="J169" s="100"/>
      <c r="K169" s="100"/>
      <c r="L169" s="100"/>
    </row>
    <row r="170" ht="14.25" customHeight="1">
      <c r="E170" s="100"/>
      <c r="F170" s="100"/>
      <c r="G170" s="100"/>
      <c r="H170" s="100"/>
      <c r="I170" s="100"/>
      <c r="J170" s="100"/>
      <c r="K170" s="100"/>
      <c r="L170" s="100"/>
    </row>
    <row r="171" ht="14.25" customHeight="1">
      <c r="E171" s="100"/>
      <c r="F171" s="100"/>
      <c r="G171" s="100"/>
      <c r="H171" s="100"/>
      <c r="I171" s="100"/>
      <c r="J171" s="100"/>
      <c r="K171" s="100"/>
      <c r="L171" s="100"/>
    </row>
    <row r="172" ht="14.25" customHeight="1">
      <c r="E172" s="100"/>
      <c r="F172" s="100"/>
      <c r="G172" s="100"/>
      <c r="H172" s="100"/>
      <c r="I172" s="100"/>
      <c r="J172" s="100"/>
      <c r="K172" s="100"/>
      <c r="L172" s="100"/>
    </row>
    <row r="173" ht="14.25" customHeight="1">
      <c r="E173" s="100"/>
      <c r="F173" s="100"/>
      <c r="G173" s="100"/>
      <c r="H173" s="100"/>
      <c r="I173" s="100"/>
      <c r="J173" s="100"/>
      <c r="K173" s="100"/>
      <c r="L173" s="100"/>
    </row>
    <row r="174" ht="14.25" customHeight="1">
      <c r="E174" s="100"/>
      <c r="F174" s="100"/>
      <c r="G174" s="100"/>
      <c r="H174" s="100"/>
      <c r="I174" s="100"/>
      <c r="J174" s="100"/>
      <c r="K174" s="100"/>
      <c r="L174" s="100"/>
    </row>
    <row r="175" ht="14.25" customHeight="1">
      <c r="A175" s="63"/>
      <c r="E175" s="100"/>
      <c r="F175" s="100"/>
      <c r="G175" s="100"/>
      <c r="H175" s="100"/>
      <c r="I175" s="100"/>
      <c r="J175" s="100"/>
      <c r="K175" s="100"/>
      <c r="L175" s="100"/>
    </row>
    <row r="176" ht="14.25" customHeight="1">
      <c r="E176" s="100"/>
      <c r="F176" s="100"/>
      <c r="G176" s="100"/>
      <c r="H176" s="100"/>
      <c r="I176" s="100"/>
      <c r="J176" s="100"/>
      <c r="K176" s="100"/>
      <c r="L176" s="100"/>
    </row>
    <row r="177" ht="14.25" customHeight="1">
      <c r="E177" s="100"/>
      <c r="F177" s="100"/>
      <c r="G177" s="100"/>
      <c r="H177" s="100"/>
      <c r="I177" s="100"/>
      <c r="J177" s="100"/>
      <c r="K177" s="100"/>
      <c r="L177" s="100"/>
    </row>
    <row r="178" ht="14.25" customHeight="1">
      <c r="E178" s="100"/>
      <c r="F178" s="100"/>
      <c r="G178" s="100"/>
      <c r="H178" s="100"/>
      <c r="I178" s="100"/>
      <c r="J178" s="100"/>
      <c r="K178" s="100"/>
      <c r="L178" s="100"/>
    </row>
    <row r="179" ht="14.25" customHeight="1">
      <c r="A179" s="63"/>
      <c r="E179" s="100"/>
      <c r="F179" s="100"/>
      <c r="G179" s="100"/>
      <c r="H179" s="100"/>
      <c r="I179" s="100"/>
      <c r="J179" s="100"/>
      <c r="K179" s="100"/>
      <c r="L179" s="100"/>
    </row>
    <row r="180" ht="14.25" customHeight="1">
      <c r="E180" s="100"/>
      <c r="F180" s="100"/>
      <c r="G180" s="100"/>
      <c r="H180" s="100"/>
      <c r="I180" s="100"/>
      <c r="J180" s="100"/>
      <c r="K180" s="100"/>
      <c r="L180" s="100"/>
    </row>
    <row r="181" ht="14.25" customHeight="1">
      <c r="E181" s="100"/>
      <c r="F181" s="100"/>
      <c r="G181" s="100"/>
      <c r="H181" s="100"/>
      <c r="I181" s="100"/>
      <c r="J181" s="100"/>
      <c r="K181" s="100"/>
      <c r="L181" s="100"/>
    </row>
    <row r="182" ht="14.25" customHeight="1">
      <c r="E182" s="100"/>
      <c r="F182" s="100"/>
      <c r="G182" s="100"/>
      <c r="H182" s="100"/>
      <c r="I182" s="100"/>
      <c r="J182" s="100"/>
      <c r="K182" s="100"/>
      <c r="L182" s="100"/>
    </row>
    <row r="183" ht="14.25" customHeight="1">
      <c r="A183" s="63"/>
      <c r="E183" s="100"/>
      <c r="F183" s="100"/>
      <c r="G183" s="100"/>
      <c r="H183" s="100"/>
      <c r="I183" s="100"/>
      <c r="J183" s="100"/>
      <c r="K183" s="100"/>
      <c r="L183" s="100"/>
    </row>
    <row r="184" ht="14.25" customHeight="1">
      <c r="E184" s="100"/>
      <c r="F184" s="100"/>
      <c r="G184" s="100"/>
      <c r="H184" s="100"/>
      <c r="I184" s="100"/>
      <c r="J184" s="100"/>
      <c r="K184" s="100"/>
      <c r="L184" s="100"/>
    </row>
    <row r="185" ht="14.25" customHeight="1">
      <c r="E185" s="100"/>
      <c r="F185" s="100"/>
      <c r="G185" s="100"/>
      <c r="H185" s="100"/>
      <c r="I185" s="100"/>
      <c r="J185" s="100"/>
      <c r="K185" s="100"/>
      <c r="L185" s="100"/>
    </row>
    <row r="186" ht="14.25" customHeight="1">
      <c r="E186" s="100"/>
      <c r="F186" s="100"/>
      <c r="G186" s="100"/>
      <c r="H186" s="100"/>
      <c r="I186" s="100"/>
      <c r="J186" s="100"/>
      <c r="K186" s="100"/>
      <c r="L186" s="100"/>
    </row>
    <row r="187" ht="14.25" customHeight="1">
      <c r="E187" s="100"/>
      <c r="F187" s="100"/>
      <c r="G187" s="100"/>
      <c r="H187" s="100"/>
      <c r="I187" s="100"/>
      <c r="J187" s="100"/>
      <c r="K187" s="100"/>
      <c r="L187" s="100"/>
    </row>
    <row r="188" ht="14.25" customHeight="1">
      <c r="E188" s="100"/>
      <c r="F188" s="100"/>
      <c r="G188" s="100"/>
      <c r="H188" s="100"/>
      <c r="I188" s="100"/>
      <c r="J188" s="100"/>
      <c r="K188" s="100"/>
      <c r="L188" s="100"/>
    </row>
    <row r="189" ht="14.25" customHeight="1">
      <c r="E189" s="100"/>
      <c r="F189" s="100"/>
      <c r="G189" s="100"/>
      <c r="H189" s="100"/>
      <c r="I189" s="100"/>
      <c r="J189" s="100"/>
      <c r="K189" s="100"/>
      <c r="L189" s="100"/>
    </row>
    <row r="190" ht="14.25" customHeight="1">
      <c r="E190" s="100"/>
      <c r="F190" s="100"/>
      <c r="G190" s="100"/>
      <c r="H190" s="100"/>
      <c r="I190" s="100"/>
      <c r="J190" s="100"/>
      <c r="K190" s="100"/>
      <c r="L190" s="100"/>
    </row>
    <row r="191" ht="14.25" customHeight="1">
      <c r="E191" s="100"/>
      <c r="F191" s="100"/>
      <c r="G191" s="100"/>
      <c r="H191" s="100"/>
      <c r="I191" s="100"/>
      <c r="J191" s="100"/>
      <c r="K191" s="100"/>
      <c r="L191" s="100"/>
    </row>
    <row r="192" ht="14.25" customHeight="1">
      <c r="E192" s="100"/>
      <c r="F192" s="100"/>
      <c r="G192" s="100"/>
      <c r="H192" s="100"/>
      <c r="I192" s="100"/>
      <c r="J192" s="100"/>
      <c r="K192" s="100"/>
      <c r="L192" s="100"/>
    </row>
    <row r="193" ht="14.25" customHeight="1">
      <c r="A193" s="63"/>
      <c r="E193" s="100"/>
      <c r="F193" s="100"/>
      <c r="G193" s="100"/>
      <c r="H193" s="100"/>
      <c r="I193" s="100"/>
      <c r="J193" s="100"/>
      <c r="K193" s="100"/>
      <c r="L193" s="100"/>
    </row>
    <row r="194" ht="14.25" customHeight="1">
      <c r="E194" s="100"/>
      <c r="F194" s="100"/>
      <c r="G194" s="100"/>
      <c r="H194" s="100"/>
      <c r="I194" s="100"/>
      <c r="J194" s="100"/>
      <c r="K194" s="100"/>
      <c r="L194" s="100"/>
    </row>
    <row r="195" ht="14.25" customHeight="1">
      <c r="A195" s="63"/>
      <c r="E195" s="100"/>
      <c r="F195" s="100"/>
      <c r="G195" s="100"/>
      <c r="H195" s="100"/>
      <c r="I195" s="100"/>
      <c r="J195" s="100"/>
      <c r="K195" s="100"/>
      <c r="L195" s="100"/>
    </row>
    <row r="196" ht="14.25" customHeight="1">
      <c r="E196" s="100"/>
      <c r="F196" s="100"/>
      <c r="G196" s="100"/>
      <c r="H196" s="100"/>
      <c r="I196" s="100"/>
      <c r="J196" s="100"/>
      <c r="K196" s="100"/>
      <c r="L196" s="100"/>
    </row>
    <row r="197" ht="14.25" customHeight="1">
      <c r="E197" s="100"/>
      <c r="F197" s="100"/>
      <c r="G197" s="100"/>
      <c r="H197" s="100"/>
      <c r="I197" s="100"/>
      <c r="J197" s="100"/>
      <c r="K197" s="100"/>
      <c r="L197" s="100"/>
    </row>
    <row r="198" ht="14.25" customHeight="1">
      <c r="E198" s="100"/>
      <c r="F198" s="100"/>
      <c r="G198" s="100"/>
      <c r="H198" s="100"/>
      <c r="I198" s="100"/>
      <c r="J198" s="100"/>
      <c r="K198" s="100"/>
      <c r="L198" s="100"/>
    </row>
    <row r="199" ht="14.25" customHeight="1">
      <c r="E199" s="100"/>
      <c r="F199" s="100"/>
      <c r="G199" s="100"/>
      <c r="H199" s="100"/>
      <c r="I199" s="100"/>
      <c r="J199" s="100"/>
      <c r="K199" s="100"/>
      <c r="L199" s="100"/>
    </row>
    <row r="200" ht="14.25" customHeight="1">
      <c r="E200" s="100"/>
      <c r="F200" s="100"/>
      <c r="G200" s="100"/>
      <c r="H200" s="100"/>
      <c r="I200" s="100"/>
      <c r="J200" s="100"/>
      <c r="K200" s="100"/>
      <c r="L200" s="100"/>
    </row>
    <row r="201" ht="14.25" customHeight="1">
      <c r="E201" s="100"/>
      <c r="F201" s="100"/>
      <c r="G201" s="100"/>
      <c r="H201" s="100"/>
      <c r="I201" s="100"/>
      <c r="J201" s="100"/>
      <c r="K201" s="100"/>
      <c r="L201" s="100"/>
    </row>
    <row r="202" ht="14.25" customHeight="1">
      <c r="E202" s="100"/>
      <c r="F202" s="100"/>
      <c r="G202" s="100"/>
      <c r="H202" s="100"/>
      <c r="I202" s="100"/>
      <c r="J202" s="100"/>
      <c r="K202" s="100"/>
      <c r="L202" s="100"/>
    </row>
    <row r="203" ht="14.25" customHeight="1">
      <c r="E203" s="100"/>
      <c r="F203" s="100"/>
      <c r="G203" s="100"/>
      <c r="H203" s="100"/>
      <c r="I203" s="100"/>
      <c r="J203" s="100"/>
      <c r="K203" s="100"/>
      <c r="L203" s="100"/>
    </row>
    <row r="204" ht="14.25" customHeight="1">
      <c r="E204" s="100"/>
      <c r="F204" s="100"/>
      <c r="G204" s="100"/>
      <c r="H204" s="100"/>
      <c r="I204" s="100"/>
      <c r="J204" s="100"/>
      <c r="K204" s="100"/>
      <c r="L204" s="100"/>
    </row>
    <row r="205" ht="14.25" customHeight="1">
      <c r="E205" s="100"/>
      <c r="F205" s="100"/>
      <c r="G205" s="100"/>
      <c r="H205" s="100"/>
      <c r="I205" s="100"/>
      <c r="J205" s="100"/>
      <c r="K205" s="100"/>
      <c r="L205" s="100"/>
    </row>
    <row r="206" ht="14.25" customHeight="1">
      <c r="E206" s="100"/>
      <c r="F206" s="100"/>
      <c r="G206" s="100"/>
      <c r="H206" s="100"/>
      <c r="I206" s="100"/>
      <c r="J206" s="100"/>
      <c r="K206" s="100"/>
      <c r="L206" s="100"/>
    </row>
    <row r="207" ht="14.25" customHeight="1">
      <c r="E207" s="100"/>
      <c r="F207" s="100"/>
      <c r="G207" s="100"/>
      <c r="H207" s="100"/>
      <c r="I207" s="100"/>
      <c r="J207" s="100"/>
      <c r="K207" s="100"/>
      <c r="L207" s="100"/>
    </row>
    <row r="208" ht="14.25" customHeight="1">
      <c r="A208" s="63"/>
      <c r="E208" s="100"/>
      <c r="F208" s="100"/>
      <c r="G208" s="100"/>
      <c r="H208" s="100"/>
      <c r="I208" s="100"/>
      <c r="J208" s="100"/>
      <c r="K208" s="100"/>
      <c r="L208" s="100"/>
    </row>
    <row r="209" ht="14.25" customHeight="1">
      <c r="E209" s="100"/>
      <c r="F209" s="100"/>
      <c r="G209" s="100"/>
      <c r="H209" s="100"/>
      <c r="I209" s="100"/>
      <c r="J209" s="100"/>
      <c r="K209" s="100"/>
      <c r="L209" s="100"/>
    </row>
    <row r="210" ht="14.25" customHeight="1">
      <c r="E210" s="100"/>
      <c r="F210" s="100"/>
      <c r="G210" s="100"/>
      <c r="H210" s="100"/>
      <c r="I210" s="100"/>
      <c r="J210" s="100"/>
      <c r="K210" s="100"/>
      <c r="L210" s="100"/>
    </row>
    <row r="211" ht="14.25" customHeight="1">
      <c r="E211" s="100"/>
      <c r="F211" s="100"/>
      <c r="G211" s="100"/>
      <c r="H211" s="100"/>
      <c r="I211" s="100"/>
      <c r="J211" s="100"/>
      <c r="K211" s="100"/>
      <c r="L211" s="100"/>
    </row>
    <row r="212" ht="14.25" customHeight="1">
      <c r="E212" s="100"/>
      <c r="F212" s="100"/>
      <c r="G212" s="100"/>
      <c r="H212" s="100"/>
      <c r="I212" s="100"/>
      <c r="J212" s="100"/>
      <c r="K212" s="100"/>
      <c r="L212" s="100"/>
    </row>
    <row r="213" ht="14.25" customHeight="1">
      <c r="E213" s="100"/>
      <c r="F213" s="100"/>
      <c r="G213" s="100"/>
      <c r="H213" s="100"/>
      <c r="I213" s="100"/>
      <c r="J213" s="100"/>
      <c r="K213" s="100"/>
      <c r="L213" s="100"/>
    </row>
    <row r="214" ht="14.25" customHeight="1">
      <c r="E214" s="100"/>
      <c r="F214" s="100"/>
      <c r="G214" s="100"/>
      <c r="H214" s="100"/>
      <c r="I214" s="100"/>
      <c r="J214" s="100"/>
      <c r="K214" s="100"/>
      <c r="L214" s="100"/>
    </row>
    <row r="215" ht="14.25" customHeight="1">
      <c r="E215" s="100"/>
      <c r="F215" s="100"/>
      <c r="G215" s="100"/>
      <c r="H215" s="100"/>
      <c r="I215" s="100"/>
      <c r="J215" s="100"/>
      <c r="K215" s="100"/>
      <c r="L215" s="100"/>
    </row>
    <row r="216" ht="14.25" customHeight="1">
      <c r="E216" s="100"/>
      <c r="F216" s="100"/>
      <c r="G216" s="100"/>
      <c r="H216" s="100"/>
      <c r="I216" s="100"/>
      <c r="J216" s="100"/>
      <c r="K216" s="100"/>
      <c r="L216" s="100"/>
    </row>
    <row r="217" ht="14.25" customHeight="1">
      <c r="E217" s="100"/>
      <c r="F217" s="100"/>
      <c r="G217" s="100"/>
      <c r="H217" s="100"/>
      <c r="I217" s="100"/>
      <c r="J217" s="100"/>
      <c r="K217" s="100"/>
      <c r="L217" s="100"/>
    </row>
    <row r="218" ht="14.25" customHeight="1">
      <c r="E218" s="100"/>
      <c r="F218" s="100"/>
      <c r="G218" s="100"/>
      <c r="H218" s="100"/>
      <c r="I218" s="100"/>
      <c r="J218" s="100"/>
      <c r="K218" s="100"/>
      <c r="L218" s="100"/>
    </row>
    <row r="219" ht="14.25" customHeight="1">
      <c r="E219" s="100"/>
      <c r="F219" s="100"/>
      <c r="G219" s="100"/>
      <c r="H219" s="100"/>
      <c r="I219" s="100"/>
      <c r="J219" s="100"/>
      <c r="K219" s="100"/>
      <c r="L219" s="100"/>
    </row>
    <row r="220" ht="14.25" customHeight="1">
      <c r="E220" s="100"/>
      <c r="F220" s="100"/>
      <c r="G220" s="100"/>
      <c r="H220" s="100"/>
      <c r="I220" s="100"/>
      <c r="J220" s="100"/>
      <c r="K220" s="100"/>
      <c r="L220" s="100"/>
    </row>
    <row r="221" ht="14.25" customHeight="1">
      <c r="A221" s="63"/>
      <c r="E221" s="100"/>
      <c r="F221" s="100"/>
      <c r="G221" s="100"/>
      <c r="H221" s="100"/>
      <c r="I221" s="100"/>
      <c r="J221" s="100"/>
      <c r="K221" s="100"/>
      <c r="L221" s="100"/>
    </row>
    <row r="222" ht="14.25" customHeight="1">
      <c r="E222" s="100"/>
      <c r="F222" s="100"/>
      <c r="G222" s="100"/>
      <c r="H222" s="100"/>
      <c r="I222" s="100"/>
      <c r="J222" s="100"/>
      <c r="K222" s="100"/>
      <c r="L222" s="100"/>
    </row>
    <row r="223" ht="14.25" customHeight="1">
      <c r="E223" s="100"/>
      <c r="F223" s="100"/>
      <c r="G223" s="100"/>
      <c r="H223" s="100"/>
      <c r="I223" s="100"/>
      <c r="J223" s="100"/>
      <c r="K223" s="100"/>
      <c r="L223" s="100"/>
    </row>
    <row r="224" ht="14.25" customHeight="1">
      <c r="E224" s="100"/>
      <c r="F224" s="100"/>
      <c r="G224" s="100"/>
      <c r="H224" s="100"/>
      <c r="I224" s="100"/>
      <c r="J224" s="100"/>
      <c r="K224" s="100"/>
      <c r="L224" s="100"/>
    </row>
    <row r="225" ht="14.25" customHeight="1">
      <c r="A225" s="63"/>
      <c r="E225" s="100"/>
      <c r="F225" s="100"/>
      <c r="G225" s="100"/>
      <c r="H225" s="100"/>
      <c r="I225" s="100"/>
      <c r="J225" s="100"/>
      <c r="K225" s="100"/>
      <c r="L225" s="100"/>
    </row>
    <row r="226" ht="14.25" customHeight="1">
      <c r="E226" s="100"/>
      <c r="F226" s="100"/>
      <c r="G226" s="100"/>
      <c r="H226" s="100"/>
      <c r="I226" s="100"/>
      <c r="J226" s="100"/>
      <c r="K226" s="100"/>
      <c r="L226" s="100"/>
    </row>
    <row r="227" ht="14.25" customHeight="1">
      <c r="E227" s="100"/>
      <c r="F227" s="100"/>
      <c r="G227" s="100"/>
      <c r="H227" s="100"/>
      <c r="I227" s="100"/>
      <c r="J227" s="100"/>
      <c r="K227" s="100"/>
      <c r="L227" s="100"/>
    </row>
    <row r="228" ht="14.25" customHeight="1">
      <c r="E228" s="100"/>
      <c r="F228" s="100"/>
      <c r="G228" s="100"/>
      <c r="H228" s="100"/>
      <c r="I228" s="100"/>
      <c r="J228" s="100"/>
      <c r="K228" s="100"/>
      <c r="L228" s="100"/>
    </row>
    <row r="229" ht="14.25" customHeight="1">
      <c r="E229" s="100"/>
      <c r="F229" s="100"/>
      <c r="G229" s="100"/>
      <c r="H229" s="100"/>
      <c r="I229" s="100"/>
      <c r="J229" s="100"/>
      <c r="K229" s="100"/>
      <c r="L229" s="100"/>
    </row>
    <row r="230" ht="14.25" customHeight="1">
      <c r="E230" s="100"/>
      <c r="F230" s="100"/>
      <c r="G230" s="100"/>
      <c r="H230" s="100"/>
      <c r="I230" s="100"/>
      <c r="J230" s="100"/>
      <c r="K230" s="100"/>
      <c r="L230" s="100"/>
    </row>
    <row r="231" ht="14.25" customHeight="1">
      <c r="E231" s="100"/>
      <c r="F231" s="100"/>
      <c r="G231" s="100"/>
      <c r="H231" s="100"/>
      <c r="I231" s="100"/>
      <c r="J231" s="100"/>
      <c r="K231" s="100"/>
      <c r="L231" s="100"/>
    </row>
    <row r="232" ht="14.25" customHeight="1">
      <c r="E232" s="100"/>
      <c r="F232" s="100"/>
      <c r="G232" s="100"/>
      <c r="H232" s="100"/>
      <c r="I232" s="100"/>
      <c r="J232" s="100"/>
      <c r="K232" s="100"/>
      <c r="L232" s="100"/>
    </row>
    <row r="233" ht="14.25" customHeight="1"/>
    <row r="234" ht="14.25" customHeight="1">
      <c r="A234" s="63"/>
    </row>
    <row r="235" ht="14.25" customHeight="1">
      <c r="A235" s="63"/>
    </row>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c r="A258" s="63"/>
    </row>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c r="A277" s="63"/>
    </row>
    <row r="278" ht="14.25" customHeight="1"/>
    <row r="279" ht="14.25" customHeight="1">
      <c r="A279" s="63"/>
    </row>
    <row r="280" ht="14.25" customHeight="1"/>
    <row r="281" ht="14.25" customHeight="1"/>
    <row r="282" ht="14.25" customHeight="1"/>
    <row r="283" ht="14.25" customHeight="1">
      <c r="A283" s="63"/>
    </row>
    <row r="284" ht="14.25" customHeight="1"/>
    <row r="285" ht="14.25" customHeight="1"/>
    <row r="286" ht="14.25" customHeight="1"/>
    <row r="287" ht="14.25" customHeight="1">
      <c r="A287" s="63"/>
    </row>
    <row r="288" ht="14.25" customHeight="1">
      <c r="A288" s="63"/>
    </row>
    <row r="289" ht="14.25" customHeight="1">
      <c r="A289" s="63"/>
    </row>
    <row r="290" ht="14.25" customHeight="1"/>
    <row r="291" ht="14.25" customHeight="1"/>
    <row r="292" ht="14.25" customHeight="1"/>
    <row r="293" ht="14.25" customHeight="1"/>
    <row r="294" ht="14.25" customHeight="1"/>
    <row r="295" ht="14.25" customHeight="1">
      <c r="A295" s="63"/>
    </row>
    <row r="296" ht="14.25" customHeight="1"/>
    <row r="297" ht="14.25" customHeight="1">
      <c r="A297" s="63"/>
    </row>
    <row r="298" ht="14.25" customHeight="1"/>
    <row r="299" ht="14.25" customHeight="1"/>
    <row r="300" ht="14.25" customHeight="1"/>
    <row r="301" ht="14.25" customHeight="1"/>
    <row r="302" ht="14.25" customHeight="1">
      <c r="A302" s="63"/>
    </row>
    <row r="303" ht="14.25" customHeight="1">
      <c r="A303" s="63"/>
    </row>
    <row r="304" ht="14.25" customHeight="1"/>
    <row r="305" ht="14.25" customHeight="1"/>
    <row r="306" ht="14.25" customHeight="1">
      <c r="A306" s="63"/>
    </row>
    <row r="307" ht="14.25" customHeight="1"/>
    <row r="308" ht="14.25" customHeight="1"/>
    <row r="309" ht="14.25" customHeight="1"/>
    <row r="310" ht="14.25" customHeight="1"/>
    <row r="311" ht="14.25" customHeight="1">
      <c r="A311" s="63"/>
    </row>
    <row r="312" ht="14.25" customHeight="1">
      <c r="A312" s="63"/>
    </row>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C$3:$V$118">
    <sortState ref="C3:V118">
      <sortCondition ref="C3:C118"/>
      <sortCondition descending="1" ref="N3:N118"/>
      <sortCondition descending="1" ref="T3:T118"/>
    </sortState>
  </autoFilter>
  <mergeCells count="31">
    <mergeCell ref="J1:K1"/>
    <mergeCell ref="J2:K2"/>
    <mergeCell ref="E1:G1"/>
    <mergeCell ref="H1:I1"/>
    <mergeCell ref="L1:M1"/>
    <mergeCell ref="N1:N2"/>
    <mergeCell ref="O1:O2"/>
    <mergeCell ref="P1:T1"/>
    <mergeCell ref="F2:G2"/>
    <mergeCell ref="L2:M2"/>
    <mergeCell ref="U1:U2"/>
    <mergeCell ref="V1:V2"/>
    <mergeCell ref="W5:AC9"/>
    <mergeCell ref="W12:AG12"/>
    <mergeCell ref="W13:Y13"/>
    <mergeCell ref="Z13:AA13"/>
    <mergeCell ref="AB13:AC13"/>
    <mergeCell ref="W21:Y21"/>
    <mergeCell ref="W28:AG28"/>
    <mergeCell ref="W29:Y29"/>
    <mergeCell ref="Z29:AA29"/>
    <mergeCell ref="AB29:AC29"/>
    <mergeCell ref="AD29:AE29"/>
    <mergeCell ref="AF29:AG29"/>
    <mergeCell ref="AD13:AE13"/>
    <mergeCell ref="AF13:AG13"/>
    <mergeCell ref="W20:AG20"/>
    <mergeCell ref="Z21:AA21"/>
    <mergeCell ref="AB21:AC21"/>
    <mergeCell ref="AD21:AE21"/>
    <mergeCell ref="AF21:AG21"/>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2CC"/>
    <pageSetUpPr/>
  </sheetPr>
  <sheetViews>
    <sheetView rightToLeft="1" workbookViewId="0">
      <pane ySplit="3.0" topLeftCell="A4" activePane="bottomLeft" state="frozen"/>
      <selection activeCell="B5" sqref="B5" pane="bottomLeft"/>
    </sheetView>
  </sheetViews>
  <sheetFormatPr customHeight="1" defaultColWidth="12.63" defaultRowHeight="15.0"/>
  <cols>
    <col customWidth="1" hidden="1" min="1" max="2" width="8.63"/>
    <col customWidth="1" min="3" max="3" width="2.88"/>
    <col customWidth="1" min="4" max="4" width="15.13"/>
    <col customWidth="1" min="5" max="5" width="8.63"/>
    <col customWidth="1" min="6" max="6" width="7.13"/>
    <col customWidth="1" min="7" max="7" width="7.25"/>
    <col customWidth="1" min="8" max="8" width="8.0"/>
    <col customWidth="1" min="9" max="9" width="6.13"/>
    <col customWidth="1" min="10" max="10" width="7.75"/>
    <col customWidth="1" min="11" max="11" width="8.25"/>
    <col customWidth="1" min="12" max="12" width="8.38"/>
    <col customWidth="1" min="13" max="13" width="9.13"/>
    <col customWidth="1" min="14" max="14" width="8.75"/>
    <col customWidth="1" min="15" max="22" width="7.0"/>
    <col customWidth="1" min="23" max="23" width="7.38"/>
    <col customWidth="1" min="24" max="24" width="8.38"/>
    <col customWidth="1" min="25" max="25" width="6.63"/>
    <col customWidth="1" min="26" max="26" width="10.25"/>
    <col customWidth="1" min="27" max="27" width="6.0"/>
    <col customWidth="1" min="29" max="29" width="6.63"/>
    <col customWidth="1" min="30" max="30" width="10.13"/>
    <col customWidth="1" min="31" max="31" width="7.0"/>
    <col customWidth="1" min="32" max="32" width="10.38"/>
  </cols>
  <sheetData>
    <row r="1" ht="14.25" customHeight="1">
      <c r="A1" s="63"/>
      <c r="C1" s="207" t="s">
        <v>603</v>
      </c>
      <c r="H1" s="382">
        <f>'ירושלים בשכונות'!H1</f>
        <v>44210</v>
      </c>
      <c r="J1" s="325" t="s">
        <v>478</v>
      </c>
      <c r="M1" s="383">
        <f>'ירושלים בשכונות'!L1</f>
        <v>44207</v>
      </c>
      <c r="N1" s="327" t="s">
        <v>479</v>
      </c>
      <c r="O1" s="212" t="s">
        <v>445</v>
      </c>
      <c r="P1" s="9"/>
      <c r="Q1" s="9"/>
      <c r="R1" s="9"/>
      <c r="S1" s="10"/>
      <c r="T1" s="205" t="s">
        <v>481</v>
      </c>
      <c r="U1" s="205" t="s">
        <v>482</v>
      </c>
      <c r="V1" s="328"/>
      <c r="W1" s="328"/>
      <c r="X1" s="328"/>
      <c r="Y1" s="328"/>
      <c r="Z1" s="328"/>
      <c r="AA1" s="328"/>
      <c r="AB1" s="328"/>
    </row>
    <row r="2" ht="14.25" customHeight="1">
      <c r="A2" s="134"/>
      <c r="B2" s="329" t="s">
        <v>483</v>
      </c>
      <c r="C2" s="214"/>
      <c r="D2" s="214"/>
      <c r="E2" s="215" t="s">
        <v>451</v>
      </c>
      <c r="F2" s="217" t="s">
        <v>453</v>
      </c>
      <c r="H2" s="330" t="s">
        <v>484</v>
      </c>
      <c r="I2" s="215" t="s">
        <v>455</v>
      </c>
      <c r="J2" s="217" t="s">
        <v>456</v>
      </c>
      <c r="L2" s="217" t="s">
        <v>457</v>
      </c>
      <c r="O2" s="331">
        <v>44207.0</v>
      </c>
      <c r="P2" s="331">
        <v>44208.0</v>
      </c>
      <c r="Q2" s="331">
        <v>44209.0</v>
      </c>
      <c r="R2" s="331">
        <v>44210.0</v>
      </c>
      <c r="S2" s="332" t="s">
        <v>458</v>
      </c>
      <c r="V2" s="328"/>
      <c r="W2" s="328"/>
      <c r="X2" s="328"/>
      <c r="Y2" s="328"/>
      <c r="Z2" s="328"/>
      <c r="AA2" s="328"/>
      <c r="AB2" s="328"/>
      <c r="AD2" s="384"/>
      <c r="AE2" s="384"/>
      <c r="AF2" s="63"/>
      <c r="AG2" s="63"/>
      <c r="AH2" s="214"/>
      <c r="AI2" s="214"/>
      <c r="AJ2" s="214"/>
    </row>
    <row r="3" ht="15.75" customHeight="1">
      <c r="A3" s="134"/>
      <c r="B3" s="334" t="s">
        <v>46</v>
      </c>
      <c r="C3" s="221"/>
      <c r="D3" s="221"/>
      <c r="E3" s="222">
        <v>200806.0</v>
      </c>
      <c r="F3" s="225">
        <v>4828.0</v>
      </c>
      <c r="G3" s="226">
        <f>F3/E3</f>
        <v>0.02404310628</v>
      </c>
      <c r="H3" s="336">
        <v>1672.0</v>
      </c>
      <c r="I3" s="336">
        <v>158.0</v>
      </c>
      <c r="J3" s="225">
        <v>242673.0</v>
      </c>
      <c r="K3" s="226"/>
      <c r="L3" s="225">
        <v>34448.0</v>
      </c>
      <c r="M3" s="230">
        <f>L3/E3</f>
        <v>0.1715486589</v>
      </c>
      <c r="N3" s="336">
        <v>4.0</v>
      </c>
      <c r="O3" s="231">
        <v>529.0</v>
      </c>
      <c r="P3" s="232">
        <v>535.0</v>
      </c>
      <c r="Q3" s="232">
        <v>543.0</v>
      </c>
      <c r="R3" s="233">
        <v>538.0</v>
      </c>
      <c r="S3" s="385">
        <f t="shared" ref="S3:S27" si="1">SUM(O3:R3)</f>
        <v>2145</v>
      </c>
      <c r="T3" s="386">
        <v>996.0</v>
      </c>
      <c r="U3" s="341">
        <v>1427.0</v>
      </c>
      <c r="V3" s="342"/>
      <c r="W3" s="342"/>
      <c r="X3" s="342"/>
      <c r="Y3" s="195"/>
      <c r="AB3" s="192"/>
      <c r="AC3" s="214"/>
      <c r="AD3" s="387"/>
      <c r="AE3" s="387"/>
      <c r="AF3" s="387"/>
      <c r="AG3" s="343"/>
      <c r="AH3" s="343"/>
      <c r="AI3" s="343"/>
      <c r="AJ3" s="343"/>
    </row>
    <row r="4" ht="14.25" customHeight="1">
      <c r="A4" s="96" t="s">
        <v>467</v>
      </c>
      <c r="C4" s="63">
        <v>1.0</v>
      </c>
      <c r="D4" s="96" t="s">
        <v>604</v>
      </c>
      <c r="E4" s="63">
        <v>9544.0</v>
      </c>
      <c r="F4" s="388">
        <v>251.0</v>
      </c>
      <c r="G4" s="389">
        <f t="shared" ref="G4:G26" si="2">IF(F4=0,0,F4/E4)</f>
        <v>0.0262992456</v>
      </c>
      <c r="H4" s="388">
        <v>51.0</v>
      </c>
      <c r="I4" s="388">
        <v>4.0</v>
      </c>
      <c r="J4" s="388">
        <v>11956.0</v>
      </c>
      <c r="K4" s="389"/>
      <c r="L4" s="390">
        <v>1661.0</v>
      </c>
      <c r="M4" s="389">
        <f t="shared" ref="M4:M26" si="3">IF(L4=0,0,L4/$E4)</f>
        <v>0.1740360436</v>
      </c>
      <c r="N4" s="391">
        <v>0.0</v>
      </c>
      <c r="O4" s="392">
        <v>6.0</v>
      </c>
      <c r="P4" s="392">
        <v>6.0</v>
      </c>
      <c r="Q4" s="392">
        <v>7.0</v>
      </c>
      <c r="R4" s="392">
        <v>6.0</v>
      </c>
      <c r="S4" s="393">
        <f t="shared" si="1"/>
        <v>25</v>
      </c>
      <c r="T4" s="394">
        <v>14.0</v>
      </c>
      <c r="U4" s="395">
        <v>24.0</v>
      </c>
    </row>
    <row r="5" ht="14.25" customHeight="1">
      <c r="A5" s="96" t="s">
        <v>467</v>
      </c>
      <c r="C5" s="63">
        <v>2.0</v>
      </c>
      <c r="D5" s="96" t="s">
        <v>605</v>
      </c>
      <c r="E5" s="63">
        <v>4074.0</v>
      </c>
      <c r="F5" s="388">
        <v>139.0</v>
      </c>
      <c r="G5" s="389">
        <f t="shared" si="2"/>
        <v>0.03411880216</v>
      </c>
      <c r="H5" s="388">
        <v>35.0</v>
      </c>
      <c r="I5" s="388">
        <v>7.0</v>
      </c>
      <c r="J5" s="388">
        <v>4605.0</v>
      </c>
      <c r="K5" s="389"/>
      <c r="L5" s="388">
        <v>761.0</v>
      </c>
      <c r="M5" s="389">
        <f t="shared" si="3"/>
        <v>0.1867943054</v>
      </c>
      <c r="N5" s="391">
        <v>0.0</v>
      </c>
      <c r="O5" s="392">
        <v>9.0</v>
      </c>
      <c r="P5" s="392">
        <v>9.0</v>
      </c>
      <c r="Q5" s="392">
        <v>7.0</v>
      </c>
      <c r="R5" s="392">
        <v>6.0</v>
      </c>
      <c r="S5" s="393">
        <f t="shared" si="1"/>
        <v>31</v>
      </c>
      <c r="T5" s="394">
        <v>23.0</v>
      </c>
      <c r="U5" s="395">
        <v>26.0</v>
      </c>
    </row>
    <row r="6" ht="14.25" customHeight="1">
      <c r="A6" s="96" t="s">
        <v>467</v>
      </c>
      <c r="C6" s="63">
        <v>3.0</v>
      </c>
      <c r="D6" s="96" t="s">
        <v>606</v>
      </c>
      <c r="E6" s="63">
        <v>4345.0</v>
      </c>
      <c r="F6" s="388">
        <v>125.0</v>
      </c>
      <c r="G6" s="389">
        <f t="shared" si="2"/>
        <v>0.02876869965</v>
      </c>
      <c r="H6" s="388">
        <v>29.0</v>
      </c>
      <c r="I6" s="388">
        <v>4.0</v>
      </c>
      <c r="J6" s="388">
        <v>5638.0</v>
      </c>
      <c r="K6" s="389"/>
      <c r="L6" s="388">
        <v>861.0</v>
      </c>
      <c r="M6" s="389">
        <f t="shared" si="3"/>
        <v>0.1981588032</v>
      </c>
      <c r="N6" s="391">
        <v>0.0</v>
      </c>
      <c r="O6" s="392">
        <v>10.0</v>
      </c>
      <c r="P6" s="392">
        <v>7.0</v>
      </c>
      <c r="Q6" s="392">
        <v>7.0</v>
      </c>
      <c r="R6" s="392">
        <v>5.0</v>
      </c>
      <c r="S6" s="393">
        <f t="shared" si="1"/>
        <v>29</v>
      </c>
      <c r="T6" s="394">
        <v>7.0</v>
      </c>
      <c r="U6" s="395">
        <v>12.0</v>
      </c>
    </row>
    <row r="7" ht="14.25" customHeight="1">
      <c r="A7" s="96" t="s">
        <v>467</v>
      </c>
      <c r="C7" s="63">
        <v>4.0</v>
      </c>
      <c r="D7" s="96" t="s">
        <v>607</v>
      </c>
      <c r="E7" s="63">
        <v>8285.0</v>
      </c>
      <c r="F7" s="388">
        <v>211.0</v>
      </c>
      <c r="G7" s="389">
        <f t="shared" si="2"/>
        <v>0.02546771273</v>
      </c>
      <c r="H7" s="388">
        <v>45.0</v>
      </c>
      <c r="I7" s="388">
        <v>9.0</v>
      </c>
      <c r="J7" s="388">
        <v>9998.0</v>
      </c>
      <c r="K7" s="389"/>
      <c r="L7" s="388">
        <v>1441.0</v>
      </c>
      <c r="M7" s="389">
        <f t="shared" si="3"/>
        <v>0.173928787</v>
      </c>
      <c r="N7" s="391">
        <v>0.0</v>
      </c>
      <c r="O7" s="392">
        <v>0.0</v>
      </c>
      <c r="P7" s="392">
        <v>0.0</v>
      </c>
      <c r="Q7" s="392">
        <v>0.0</v>
      </c>
      <c r="R7" s="392">
        <v>0.0</v>
      </c>
      <c r="S7" s="393">
        <f t="shared" si="1"/>
        <v>0</v>
      </c>
      <c r="T7" s="394">
        <v>0.0</v>
      </c>
      <c r="U7" s="395">
        <v>0.0</v>
      </c>
    </row>
    <row r="8" ht="14.25" customHeight="1">
      <c r="A8" s="96" t="s">
        <v>467</v>
      </c>
      <c r="C8" s="63">
        <v>5.0</v>
      </c>
      <c r="D8" s="96" t="s">
        <v>608</v>
      </c>
      <c r="E8" s="63">
        <v>8510.0</v>
      </c>
      <c r="F8" s="388">
        <v>69.0</v>
      </c>
      <c r="G8" s="389">
        <f t="shared" si="2"/>
        <v>0.008108108108</v>
      </c>
      <c r="H8" s="388">
        <v>61.0</v>
      </c>
      <c r="I8" s="388">
        <v>12.0</v>
      </c>
      <c r="J8" s="388">
        <v>5775.0</v>
      </c>
      <c r="K8" s="389"/>
      <c r="L8" s="388">
        <v>818.0</v>
      </c>
      <c r="M8" s="389">
        <f t="shared" si="3"/>
        <v>0.09612220917</v>
      </c>
      <c r="N8" s="391">
        <v>0.0</v>
      </c>
      <c r="O8" s="392">
        <v>57.0</v>
      </c>
      <c r="P8" s="392">
        <v>49.0</v>
      </c>
      <c r="Q8" s="392">
        <v>60.0</v>
      </c>
      <c r="R8" s="392">
        <v>47.0</v>
      </c>
      <c r="S8" s="393">
        <f t="shared" si="1"/>
        <v>213</v>
      </c>
      <c r="T8" s="394">
        <v>91.0</v>
      </c>
      <c r="U8" s="395">
        <v>137.0</v>
      </c>
    </row>
    <row r="9" ht="14.25" customHeight="1">
      <c r="A9" s="96" t="s">
        <v>467</v>
      </c>
      <c r="C9" s="63">
        <v>6.0</v>
      </c>
      <c r="D9" s="96" t="s">
        <v>609</v>
      </c>
      <c r="E9" s="63">
        <v>9483.0</v>
      </c>
      <c r="F9" s="388">
        <v>240.0</v>
      </c>
      <c r="G9" s="389">
        <f t="shared" si="2"/>
        <v>0.02530844669</v>
      </c>
      <c r="H9" s="388">
        <v>59.0</v>
      </c>
      <c r="I9" s="388">
        <v>7.0</v>
      </c>
      <c r="J9" s="388">
        <v>9981.0</v>
      </c>
      <c r="K9" s="389"/>
      <c r="L9" s="388">
        <v>1599.0</v>
      </c>
      <c r="M9" s="389">
        <f t="shared" si="3"/>
        <v>0.1686175261</v>
      </c>
      <c r="N9" s="391">
        <v>1.0</v>
      </c>
      <c r="O9" s="392">
        <v>0.0</v>
      </c>
      <c r="P9" s="392">
        <v>0.0</v>
      </c>
      <c r="Q9" s="392">
        <v>0.0</v>
      </c>
      <c r="R9" s="392">
        <v>0.0</v>
      </c>
      <c r="S9" s="393">
        <f t="shared" si="1"/>
        <v>0</v>
      </c>
      <c r="T9" s="394">
        <v>0.0</v>
      </c>
      <c r="U9" s="395">
        <v>0.0</v>
      </c>
    </row>
    <row r="10" ht="14.25" customHeight="1">
      <c r="A10" s="96" t="s">
        <v>467</v>
      </c>
      <c r="C10" s="63">
        <v>7.0</v>
      </c>
      <c r="D10" s="96" t="s">
        <v>610</v>
      </c>
      <c r="E10" s="63">
        <v>5653.0</v>
      </c>
      <c r="F10" s="388">
        <v>149.0</v>
      </c>
      <c r="G10" s="389">
        <f t="shared" si="2"/>
        <v>0.02635768618</v>
      </c>
      <c r="H10" s="388">
        <v>32.0</v>
      </c>
      <c r="I10" s="388">
        <v>6.0</v>
      </c>
      <c r="J10" s="388">
        <v>8291.0</v>
      </c>
      <c r="K10" s="389"/>
      <c r="L10" s="388">
        <v>1059.0</v>
      </c>
      <c r="M10" s="389">
        <f t="shared" si="3"/>
        <v>0.1873341589</v>
      </c>
      <c r="N10" s="391">
        <v>0.0</v>
      </c>
      <c r="O10" s="392">
        <v>0.0</v>
      </c>
      <c r="P10" s="392">
        <v>0.0</v>
      </c>
      <c r="Q10" s="392">
        <v>0.0</v>
      </c>
      <c r="R10" s="392">
        <v>0.0</v>
      </c>
      <c r="S10" s="393">
        <f t="shared" si="1"/>
        <v>0</v>
      </c>
      <c r="T10" s="394">
        <v>0.0</v>
      </c>
      <c r="U10" s="395">
        <v>0.0</v>
      </c>
    </row>
    <row r="11" ht="14.25" customHeight="1">
      <c r="A11" s="96" t="s">
        <v>466</v>
      </c>
      <c r="C11" s="63">
        <v>8.0</v>
      </c>
      <c r="D11" s="96" t="s">
        <v>611</v>
      </c>
      <c r="E11" s="63">
        <v>11427.0</v>
      </c>
      <c r="F11" s="388">
        <v>246.0</v>
      </c>
      <c r="G11" s="389">
        <f t="shared" si="2"/>
        <v>0.02152796009</v>
      </c>
      <c r="H11" s="388">
        <v>52.0</v>
      </c>
      <c r="I11" s="388">
        <v>12.0</v>
      </c>
      <c r="J11" s="388">
        <v>13997.0</v>
      </c>
      <c r="K11" s="389"/>
      <c r="L11" s="388">
        <v>1724.0</v>
      </c>
      <c r="M11" s="389">
        <f t="shared" si="3"/>
        <v>0.1508707447</v>
      </c>
      <c r="N11" s="391">
        <v>1.0</v>
      </c>
      <c r="O11" s="392">
        <v>0.0</v>
      </c>
      <c r="P11" s="392">
        <v>0.0</v>
      </c>
      <c r="Q11" s="392">
        <v>0.0</v>
      </c>
      <c r="R11" s="392">
        <v>0.0</v>
      </c>
      <c r="S11" s="393">
        <f t="shared" si="1"/>
        <v>0</v>
      </c>
      <c r="T11" s="394">
        <v>0.0</v>
      </c>
      <c r="U11" s="395">
        <v>0.0</v>
      </c>
    </row>
    <row r="12" ht="14.25" customHeight="1">
      <c r="A12" s="96" t="s">
        <v>467</v>
      </c>
      <c r="C12" s="63">
        <v>9.0</v>
      </c>
      <c r="D12" s="96" t="s">
        <v>612</v>
      </c>
      <c r="E12" s="63">
        <v>13352.0</v>
      </c>
      <c r="F12" s="388">
        <v>305.0</v>
      </c>
      <c r="G12" s="389">
        <f t="shared" si="2"/>
        <v>0.02284301977</v>
      </c>
      <c r="H12" s="388">
        <v>98.0</v>
      </c>
      <c r="I12" s="388">
        <v>9.0</v>
      </c>
      <c r="J12" s="388">
        <v>15174.0</v>
      </c>
      <c r="K12" s="389"/>
      <c r="L12" s="388">
        <v>2357.0</v>
      </c>
      <c r="M12" s="389">
        <f t="shared" si="3"/>
        <v>0.176527861</v>
      </c>
      <c r="N12" s="391">
        <v>0.0</v>
      </c>
      <c r="O12" s="396">
        <v>73.0</v>
      </c>
      <c r="P12" s="396">
        <v>91.0</v>
      </c>
      <c r="Q12" s="396">
        <v>97.0</v>
      </c>
      <c r="R12" s="396">
        <v>73.0</v>
      </c>
      <c r="S12" s="393">
        <f t="shared" si="1"/>
        <v>334</v>
      </c>
      <c r="T12" s="397">
        <v>160.0</v>
      </c>
      <c r="U12" s="397">
        <v>226.0</v>
      </c>
      <c r="V12" s="367" t="s">
        <v>460</v>
      </c>
      <c r="W12" s="294"/>
      <c r="X12" s="294"/>
      <c r="Y12" s="294"/>
      <c r="Z12" s="294"/>
      <c r="AA12" s="294"/>
      <c r="AB12" s="294"/>
      <c r="AC12" s="294"/>
      <c r="AD12" s="294"/>
      <c r="AE12" s="294"/>
      <c r="AF12" s="295"/>
    </row>
    <row r="13" ht="14.25" customHeight="1">
      <c r="A13" s="96" t="s">
        <v>467</v>
      </c>
      <c r="C13" s="63">
        <v>10.0</v>
      </c>
      <c r="D13" s="96" t="s">
        <v>613</v>
      </c>
      <c r="E13" s="63">
        <v>16899.0</v>
      </c>
      <c r="F13" s="388">
        <v>476.0</v>
      </c>
      <c r="G13" s="389">
        <f t="shared" si="2"/>
        <v>0.02816734718</v>
      </c>
      <c r="H13" s="388">
        <v>104.0</v>
      </c>
      <c r="I13" s="388">
        <v>17.0</v>
      </c>
      <c r="J13" s="388">
        <v>20161.0</v>
      </c>
      <c r="K13" s="389"/>
      <c r="L13" s="388">
        <v>3276.0</v>
      </c>
      <c r="M13" s="389">
        <f t="shared" si="3"/>
        <v>0.1938576247</v>
      </c>
      <c r="N13" s="391">
        <v>0.0</v>
      </c>
      <c r="O13" s="396">
        <v>23.0</v>
      </c>
      <c r="P13" s="396">
        <v>34.0</v>
      </c>
      <c r="Q13" s="396">
        <v>33.0</v>
      </c>
      <c r="R13" s="396">
        <v>35.0</v>
      </c>
      <c r="S13" s="393">
        <f t="shared" si="1"/>
        <v>125</v>
      </c>
      <c r="T13" s="398">
        <v>36.0</v>
      </c>
      <c r="U13" s="398">
        <v>60.0</v>
      </c>
      <c r="V13" s="298" t="s">
        <v>461</v>
      </c>
      <c r="W13" s="274"/>
      <c r="X13" s="275"/>
      <c r="Y13" s="276" t="s">
        <v>462</v>
      </c>
      <c r="Z13" s="275"/>
      <c r="AA13" s="277" t="s">
        <v>463</v>
      </c>
      <c r="AB13" s="275"/>
      <c r="AC13" s="277" t="s">
        <v>464</v>
      </c>
      <c r="AD13" s="275"/>
      <c r="AE13" s="278" t="s">
        <v>465</v>
      </c>
      <c r="AF13" s="299"/>
    </row>
    <row r="14" ht="14.25" customHeight="1">
      <c r="A14" s="96" t="s">
        <v>466</v>
      </c>
      <c r="C14" s="63">
        <v>11.0</v>
      </c>
      <c r="D14" s="96" t="s">
        <v>614</v>
      </c>
      <c r="E14" s="63">
        <v>25198.0</v>
      </c>
      <c r="F14" s="388">
        <v>475.0</v>
      </c>
      <c r="G14" s="389">
        <f t="shared" si="2"/>
        <v>0.01885070244</v>
      </c>
      <c r="H14" s="388">
        <v>112.0</v>
      </c>
      <c r="I14" s="388">
        <v>12.0</v>
      </c>
      <c r="J14" s="388">
        <v>28578.0</v>
      </c>
      <c r="K14" s="389"/>
      <c r="L14" s="388">
        <v>3413.0</v>
      </c>
      <c r="M14" s="389">
        <f t="shared" si="3"/>
        <v>0.1354472577</v>
      </c>
      <c r="N14" s="391">
        <v>0.0</v>
      </c>
      <c r="O14" s="399">
        <v>28.0</v>
      </c>
      <c r="P14" s="399">
        <v>32.0</v>
      </c>
      <c r="Q14" s="399">
        <v>18.0</v>
      </c>
      <c r="R14" s="399">
        <v>19.0</v>
      </c>
      <c r="S14" s="393">
        <f t="shared" si="1"/>
        <v>97</v>
      </c>
      <c r="T14" s="400">
        <v>73.0</v>
      </c>
      <c r="U14" s="400">
        <v>73.0</v>
      </c>
      <c r="V14" s="300" t="s">
        <v>466</v>
      </c>
      <c r="W14" s="193">
        <f t="shared" ref="W14:W17" si="4">SUMIF(A:A,V14,F:F)</f>
        <v>1320</v>
      </c>
      <c r="X14" s="282">
        <f>W14/$F$3</f>
        <v>0.2734051367</v>
      </c>
      <c r="Y14" s="193">
        <f t="shared" ref="Y14:Y17" si="5">SUMIF(A:A,V14,H:H)</f>
        <v>346</v>
      </c>
      <c r="Z14" s="282">
        <f t="shared" ref="Z14:Z17" si="6">Y14/$F$3</f>
        <v>0.07166528583</v>
      </c>
      <c r="AA14" s="63">
        <f t="shared" ref="AA14:AA17" si="7">SUMIF(A:A,V14,I:I)</f>
        <v>41</v>
      </c>
      <c r="AB14" s="282">
        <f t="shared" ref="AB14:AB17" si="8">AA14/$F$3</f>
        <v>0.008492129246</v>
      </c>
      <c r="AC14" s="63">
        <f t="shared" ref="AC14:AC17" si="9">SUMIF(A:A,V14,J:J)</f>
        <v>74222</v>
      </c>
      <c r="AD14" s="282">
        <f t="shared" ref="AD14:AD17" si="10">AC14/$F$3</f>
        <v>15.37323944</v>
      </c>
      <c r="AE14" s="283">
        <f t="shared" ref="AE14:AE17" si="11">SUMIF(A:A,V14,L:L)</f>
        <v>10103</v>
      </c>
      <c r="AF14" s="301">
        <f t="shared" ref="AF14:AF17" si="12">AE14/$F$3</f>
        <v>2.092584921</v>
      </c>
    </row>
    <row r="15" ht="14.25" customHeight="1">
      <c r="A15" s="96" t="s">
        <v>467</v>
      </c>
      <c r="C15" s="63">
        <v>12.0</v>
      </c>
      <c r="D15" s="96" t="s">
        <v>615</v>
      </c>
      <c r="E15" s="63">
        <v>7038.0</v>
      </c>
      <c r="F15" s="388">
        <v>180.0</v>
      </c>
      <c r="G15" s="389">
        <f t="shared" si="2"/>
        <v>0.02557544757</v>
      </c>
      <c r="H15" s="388">
        <v>38.0</v>
      </c>
      <c r="I15" s="388">
        <v>4.0</v>
      </c>
      <c r="J15" s="388">
        <v>8252.0</v>
      </c>
      <c r="K15" s="389"/>
      <c r="L15" s="388">
        <v>1233.0</v>
      </c>
      <c r="M15" s="389">
        <f t="shared" si="3"/>
        <v>0.1751918159</v>
      </c>
      <c r="N15" s="391">
        <v>0.0</v>
      </c>
      <c r="O15" s="399">
        <v>0.0</v>
      </c>
      <c r="P15" s="399">
        <v>0.0</v>
      </c>
      <c r="Q15" s="399">
        <v>0.0</v>
      </c>
      <c r="R15" s="399">
        <v>0.0</v>
      </c>
      <c r="S15" s="393">
        <f t="shared" si="1"/>
        <v>0</v>
      </c>
      <c r="T15" s="400">
        <v>0.0</v>
      </c>
      <c r="U15" s="400">
        <v>0.0</v>
      </c>
      <c r="V15" s="300" t="s">
        <v>9</v>
      </c>
      <c r="W15" s="193">
        <f t="shared" si="4"/>
        <v>0</v>
      </c>
      <c r="X15" s="282">
        <f>W15/F3</f>
        <v>0</v>
      </c>
      <c r="Y15" s="193">
        <f t="shared" si="5"/>
        <v>0</v>
      </c>
      <c r="Z15" s="282">
        <f t="shared" si="6"/>
        <v>0</v>
      </c>
      <c r="AA15" s="63">
        <f t="shared" si="7"/>
        <v>0</v>
      </c>
      <c r="AB15" s="282">
        <f t="shared" si="8"/>
        <v>0</v>
      </c>
      <c r="AC15" s="63">
        <f t="shared" si="9"/>
        <v>0</v>
      </c>
      <c r="AD15" s="282">
        <f t="shared" si="10"/>
        <v>0</v>
      </c>
      <c r="AE15" s="283">
        <f t="shared" si="11"/>
        <v>0</v>
      </c>
      <c r="AF15" s="301">
        <f t="shared" si="12"/>
        <v>0</v>
      </c>
    </row>
    <row r="16" ht="14.25" customHeight="1">
      <c r="A16" s="96" t="s">
        <v>467</v>
      </c>
      <c r="C16" s="63">
        <v>13.0</v>
      </c>
      <c r="D16" s="96" t="s">
        <v>616</v>
      </c>
      <c r="E16" s="63">
        <v>10649.0</v>
      </c>
      <c r="F16" s="388">
        <v>284.0</v>
      </c>
      <c r="G16" s="389">
        <f t="shared" si="2"/>
        <v>0.02666917081</v>
      </c>
      <c r="H16" s="388">
        <v>50.0</v>
      </c>
      <c r="I16" s="388">
        <v>2.0</v>
      </c>
      <c r="J16" s="388">
        <v>12914.0</v>
      </c>
      <c r="K16" s="389"/>
      <c r="L16" s="388">
        <v>1814.0</v>
      </c>
      <c r="M16" s="389">
        <f t="shared" si="3"/>
        <v>0.1703446333</v>
      </c>
      <c r="N16" s="391">
        <v>0.0</v>
      </c>
      <c r="O16" s="399">
        <v>106.0</v>
      </c>
      <c r="P16" s="399">
        <v>85.0</v>
      </c>
      <c r="Q16" s="399">
        <v>100.0</v>
      </c>
      <c r="R16" s="399">
        <v>108.0</v>
      </c>
      <c r="S16" s="393">
        <f t="shared" si="1"/>
        <v>399</v>
      </c>
      <c r="T16" s="400">
        <v>168.0</v>
      </c>
      <c r="U16" s="400">
        <v>222.0</v>
      </c>
      <c r="V16" s="300" t="s">
        <v>459</v>
      </c>
      <c r="W16" s="193">
        <f t="shared" si="4"/>
        <v>0</v>
      </c>
      <c r="X16" s="282">
        <f>W16/F3</f>
        <v>0</v>
      </c>
      <c r="Y16" s="193">
        <f t="shared" si="5"/>
        <v>0</v>
      </c>
      <c r="Z16" s="282">
        <f t="shared" si="6"/>
        <v>0</v>
      </c>
      <c r="AA16" s="63">
        <f t="shared" si="7"/>
        <v>0</v>
      </c>
      <c r="AB16" s="282">
        <f t="shared" si="8"/>
        <v>0</v>
      </c>
      <c r="AC16" s="63">
        <f t="shared" si="9"/>
        <v>0</v>
      </c>
      <c r="AD16" s="282">
        <f t="shared" si="10"/>
        <v>0</v>
      </c>
      <c r="AE16" s="283">
        <f t="shared" si="11"/>
        <v>0</v>
      </c>
      <c r="AF16" s="301">
        <f t="shared" si="12"/>
        <v>0</v>
      </c>
    </row>
    <row r="17" ht="14.25" customHeight="1">
      <c r="A17" s="96" t="s">
        <v>467</v>
      </c>
      <c r="C17" s="63">
        <v>14.0</v>
      </c>
      <c r="D17" s="96" t="s">
        <v>617</v>
      </c>
      <c r="E17" s="63">
        <v>7962.0</v>
      </c>
      <c r="F17" s="388">
        <v>242.0</v>
      </c>
      <c r="G17" s="389">
        <f t="shared" si="2"/>
        <v>0.03039437327</v>
      </c>
      <c r="H17" s="388">
        <v>61.0</v>
      </c>
      <c r="I17" s="388">
        <v>5.0</v>
      </c>
      <c r="J17" s="388">
        <v>10781.0</v>
      </c>
      <c r="K17" s="389"/>
      <c r="L17" s="388">
        <v>1703.0</v>
      </c>
      <c r="M17" s="389">
        <f t="shared" si="3"/>
        <v>0.2138909822</v>
      </c>
      <c r="N17" s="391">
        <v>0.0</v>
      </c>
      <c r="O17" s="399">
        <v>32.0</v>
      </c>
      <c r="P17" s="399">
        <v>41.0</v>
      </c>
      <c r="Q17" s="399">
        <v>25.0</v>
      </c>
      <c r="R17" s="399">
        <v>27.0</v>
      </c>
      <c r="S17" s="393">
        <f t="shared" si="1"/>
        <v>125</v>
      </c>
      <c r="T17" s="400">
        <v>57.0</v>
      </c>
      <c r="U17" s="400">
        <v>125.0</v>
      </c>
      <c r="V17" s="303" t="s">
        <v>467</v>
      </c>
      <c r="W17" s="304">
        <f t="shared" si="4"/>
        <v>3508</v>
      </c>
      <c r="X17" s="305">
        <f>W17/F3</f>
        <v>0.7265948633</v>
      </c>
      <c r="Y17" s="304">
        <f t="shared" si="5"/>
        <v>910</v>
      </c>
      <c r="Z17" s="305">
        <f t="shared" si="6"/>
        <v>0.1884838442</v>
      </c>
      <c r="AA17" s="306">
        <f t="shared" si="7"/>
        <v>117</v>
      </c>
      <c r="AB17" s="305">
        <f t="shared" si="8"/>
        <v>0.02423363712</v>
      </c>
      <c r="AC17" s="306">
        <f t="shared" si="9"/>
        <v>163478</v>
      </c>
      <c r="AD17" s="305">
        <f t="shared" si="10"/>
        <v>33.86039768</v>
      </c>
      <c r="AE17" s="307">
        <f t="shared" si="11"/>
        <v>24345</v>
      </c>
      <c r="AF17" s="311">
        <f t="shared" si="12"/>
        <v>5.042460646</v>
      </c>
    </row>
    <row r="18" ht="14.25" customHeight="1">
      <c r="A18" s="96" t="s">
        <v>467</v>
      </c>
      <c r="C18" s="63">
        <v>15.0</v>
      </c>
      <c r="D18" s="96" t="s">
        <v>618</v>
      </c>
      <c r="E18" s="63">
        <v>6131.0</v>
      </c>
      <c r="F18" s="388">
        <v>176.0</v>
      </c>
      <c r="G18" s="389">
        <f t="shared" si="2"/>
        <v>0.02870657315</v>
      </c>
      <c r="H18" s="388">
        <v>49.0</v>
      </c>
      <c r="I18" s="388">
        <v>12.0</v>
      </c>
      <c r="J18" s="388">
        <v>7502.0</v>
      </c>
      <c r="K18" s="389"/>
      <c r="L18" s="388">
        <v>929.0</v>
      </c>
      <c r="M18" s="389">
        <f t="shared" si="3"/>
        <v>0.1515250367</v>
      </c>
      <c r="N18" s="391">
        <v>2.0</v>
      </c>
      <c r="O18" s="396">
        <v>79.0</v>
      </c>
      <c r="P18" s="396">
        <v>60.0</v>
      </c>
      <c r="Q18" s="396">
        <v>51.0</v>
      </c>
      <c r="R18" s="396">
        <v>67.0</v>
      </c>
      <c r="S18" s="393">
        <f t="shared" si="1"/>
        <v>257</v>
      </c>
      <c r="T18" s="397">
        <v>118.0</v>
      </c>
      <c r="U18" s="397">
        <v>185.0</v>
      </c>
      <c r="V18" s="134"/>
      <c r="W18" s="134"/>
      <c r="X18" s="134"/>
      <c r="Y18" s="134"/>
      <c r="Z18" s="134"/>
    </row>
    <row r="19" ht="14.25" customHeight="1">
      <c r="A19" s="96" t="s">
        <v>467</v>
      </c>
      <c r="C19" s="63">
        <v>16.0</v>
      </c>
      <c r="D19" s="96" t="s">
        <v>619</v>
      </c>
      <c r="E19" s="63">
        <v>10432.0</v>
      </c>
      <c r="F19" s="388">
        <v>223.0</v>
      </c>
      <c r="G19" s="389">
        <f t="shared" si="2"/>
        <v>0.02137653374</v>
      </c>
      <c r="H19" s="388">
        <v>48.0</v>
      </c>
      <c r="I19" s="388">
        <v>3.0</v>
      </c>
      <c r="J19" s="388">
        <v>12672.0</v>
      </c>
      <c r="K19" s="389"/>
      <c r="L19" s="388">
        <v>1730.0</v>
      </c>
      <c r="M19" s="389">
        <f t="shared" si="3"/>
        <v>0.1658358896</v>
      </c>
      <c r="N19" s="391">
        <v>0.0</v>
      </c>
      <c r="O19" s="396">
        <v>0.0</v>
      </c>
      <c r="P19" s="396">
        <v>0.0</v>
      </c>
      <c r="Q19" s="396">
        <v>0.0</v>
      </c>
      <c r="R19" s="396">
        <v>0.0</v>
      </c>
      <c r="S19" s="393">
        <f t="shared" si="1"/>
        <v>0</v>
      </c>
      <c r="T19" s="397">
        <v>0.0</v>
      </c>
      <c r="U19" s="397">
        <v>0.0</v>
      </c>
      <c r="V19" s="134"/>
      <c r="W19" s="134"/>
    </row>
    <row r="20" ht="14.25" customHeight="1">
      <c r="A20" s="96" t="s">
        <v>467</v>
      </c>
      <c r="C20" s="63">
        <v>17.0</v>
      </c>
      <c r="D20" s="96" t="s">
        <v>620</v>
      </c>
      <c r="E20" s="63">
        <v>7056.0</v>
      </c>
      <c r="F20" s="388">
        <v>165.0</v>
      </c>
      <c r="G20" s="389">
        <f t="shared" si="2"/>
        <v>0.02338435374</v>
      </c>
      <c r="H20" s="388">
        <v>36.0</v>
      </c>
      <c r="I20" s="388">
        <v>4.0</v>
      </c>
      <c r="J20" s="388">
        <v>7473.0</v>
      </c>
      <c r="K20" s="389"/>
      <c r="L20" s="388">
        <v>1035.0</v>
      </c>
      <c r="M20" s="389">
        <f t="shared" si="3"/>
        <v>0.1466836735</v>
      </c>
      <c r="N20" s="391">
        <v>0.0</v>
      </c>
      <c r="O20" s="396">
        <v>0.0</v>
      </c>
      <c r="P20" s="396">
        <v>0.0</v>
      </c>
      <c r="Q20" s="396">
        <v>0.0</v>
      </c>
      <c r="R20" s="396">
        <v>0.0</v>
      </c>
      <c r="S20" s="393">
        <f t="shared" si="1"/>
        <v>0</v>
      </c>
      <c r="T20" s="397">
        <v>0.0</v>
      </c>
      <c r="U20" s="397">
        <v>0.0</v>
      </c>
      <c r="V20" s="293" t="s">
        <v>468</v>
      </c>
      <c r="W20" s="294"/>
      <c r="X20" s="294"/>
      <c r="Y20" s="294"/>
      <c r="Z20" s="294"/>
      <c r="AA20" s="294"/>
      <c r="AB20" s="294"/>
      <c r="AC20" s="294"/>
      <c r="AD20" s="294"/>
      <c r="AE20" s="294"/>
      <c r="AF20" s="295"/>
    </row>
    <row r="21" ht="14.25" customHeight="1">
      <c r="A21" s="96" t="s">
        <v>466</v>
      </c>
      <c r="C21" s="63">
        <v>18.0</v>
      </c>
      <c r="D21" s="96" t="s">
        <v>621</v>
      </c>
      <c r="E21" s="63">
        <v>12026.0</v>
      </c>
      <c r="F21" s="388">
        <v>257.0</v>
      </c>
      <c r="G21" s="389">
        <f t="shared" si="2"/>
        <v>0.02137036421</v>
      </c>
      <c r="H21" s="388">
        <v>81.0</v>
      </c>
      <c r="I21" s="388">
        <v>8.0</v>
      </c>
      <c r="J21" s="388">
        <v>13782.0</v>
      </c>
      <c r="K21" s="389"/>
      <c r="L21" s="388">
        <v>2163.0</v>
      </c>
      <c r="M21" s="389">
        <f t="shared" si="3"/>
        <v>0.1798603027</v>
      </c>
      <c r="N21" s="391">
        <v>0.0</v>
      </c>
      <c r="O21" s="396">
        <v>0.0</v>
      </c>
      <c r="P21" s="396">
        <v>0.0</v>
      </c>
      <c r="Q21" s="396">
        <v>0.0</v>
      </c>
      <c r="R21" s="396">
        <v>0.0</v>
      </c>
      <c r="S21" s="393">
        <f t="shared" si="1"/>
        <v>0</v>
      </c>
      <c r="T21" s="398">
        <v>0.0</v>
      </c>
      <c r="U21" s="398">
        <v>0.0</v>
      </c>
      <c r="V21" s="298" t="s">
        <v>461</v>
      </c>
      <c r="W21" s="274"/>
      <c r="X21" s="275"/>
      <c r="Y21" s="276" t="s">
        <v>462</v>
      </c>
      <c r="Z21" s="275"/>
      <c r="AA21" s="277" t="s">
        <v>463</v>
      </c>
      <c r="AB21" s="275"/>
      <c r="AC21" s="277" t="s">
        <v>464</v>
      </c>
      <c r="AD21" s="275"/>
      <c r="AE21" s="370" t="s">
        <v>465</v>
      </c>
      <c r="AF21" s="299"/>
    </row>
    <row r="22" ht="14.25" customHeight="1">
      <c r="A22" s="96" t="s">
        <v>466</v>
      </c>
      <c r="C22" s="63">
        <v>19.0</v>
      </c>
      <c r="D22" s="96" t="s">
        <v>622</v>
      </c>
      <c r="E22" s="63">
        <v>6574.0</v>
      </c>
      <c r="F22" s="388">
        <v>150.0</v>
      </c>
      <c r="G22" s="389">
        <f t="shared" si="2"/>
        <v>0.0228171585</v>
      </c>
      <c r="H22" s="388">
        <v>48.0</v>
      </c>
      <c r="I22" s="388">
        <v>6.0</v>
      </c>
      <c r="J22" s="388">
        <v>6732.0</v>
      </c>
      <c r="K22" s="389"/>
      <c r="L22" s="388">
        <v>1079.0</v>
      </c>
      <c r="M22" s="389">
        <f t="shared" si="3"/>
        <v>0.1641314268</v>
      </c>
      <c r="N22" s="391">
        <v>0.0</v>
      </c>
      <c r="O22" s="399">
        <v>48.0</v>
      </c>
      <c r="P22" s="399">
        <v>43.0</v>
      </c>
      <c r="Q22" s="399">
        <v>47.0</v>
      </c>
      <c r="R22" s="399">
        <v>46.0</v>
      </c>
      <c r="S22" s="393">
        <f t="shared" si="1"/>
        <v>184</v>
      </c>
      <c r="T22" s="400">
        <v>99.0</v>
      </c>
      <c r="U22" s="400">
        <v>110.0</v>
      </c>
      <c r="V22" s="300" t="s">
        <v>466</v>
      </c>
      <c r="W22" s="193">
        <f t="shared" ref="W22:W25" si="13">SUMIF(A:A,V22,F:F)</f>
        <v>1320</v>
      </c>
      <c r="X22" s="282">
        <f t="shared" ref="X22:X25" si="14">W22/$E$3</f>
        <v>0.00657350876</v>
      </c>
      <c r="Y22" s="193">
        <f t="shared" ref="Y22:Y25" si="15">SUMIF(A:A,V22,H:H)</f>
        <v>346</v>
      </c>
      <c r="Z22" s="282">
        <f t="shared" ref="Z22:Z25" si="16">Y22/$E$3</f>
        <v>0.001723056084</v>
      </c>
      <c r="AA22" s="63">
        <f t="shared" ref="AA22:AA25" si="17">SUMIF(A:A,V22,I:I)</f>
        <v>41</v>
      </c>
      <c r="AB22" s="282">
        <f t="shared" ref="AB22:AB25" si="18">AA22/$E$3</f>
        <v>0.000204177166</v>
      </c>
      <c r="AC22" s="63">
        <f t="shared" ref="AC22:AC25" si="19">SUMIF(A:A,V22,J:J)</f>
        <v>74222</v>
      </c>
      <c r="AD22" s="282">
        <f t="shared" ref="AD22:AD25" si="20">AC22/$E$3</f>
        <v>0.3696204297</v>
      </c>
      <c r="AE22" s="283">
        <f t="shared" ref="AE22:AE25" si="21">SUMIF(A:A,V22,L:L)</f>
        <v>10103</v>
      </c>
      <c r="AF22" s="301">
        <f t="shared" ref="AF22:AF25" si="22">AE22/$E$3</f>
        <v>0.05031224167</v>
      </c>
    </row>
    <row r="23" ht="14.25" customHeight="1">
      <c r="A23" s="96" t="s">
        <v>467</v>
      </c>
      <c r="C23" s="63">
        <v>20.0</v>
      </c>
      <c r="D23" s="96" t="s">
        <v>623</v>
      </c>
      <c r="E23" s="63">
        <v>5325.0</v>
      </c>
      <c r="F23" s="388">
        <v>91.0</v>
      </c>
      <c r="G23" s="389">
        <f t="shared" si="2"/>
        <v>0.01708920188</v>
      </c>
      <c r="H23" s="388">
        <v>56.0</v>
      </c>
      <c r="I23" s="388">
        <v>7.0</v>
      </c>
      <c r="J23" s="388">
        <v>5706.0</v>
      </c>
      <c r="K23" s="389"/>
      <c r="L23" s="388">
        <v>940.0</v>
      </c>
      <c r="M23" s="389">
        <f t="shared" si="3"/>
        <v>0.1765258216</v>
      </c>
      <c r="N23" s="391">
        <v>0.0</v>
      </c>
      <c r="O23" s="399">
        <v>0.0</v>
      </c>
      <c r="P23" s="399">
        <v>0.0</v>
      </c>
      <c r="Q23" s="399">
        <v>0.0</v>
      </c>
      <c r="R23" s="399">
        <v>0.0</v>
      </c>
      <c r="S23" s="393">
        <f t="shared" si="1"/>
        <v>0</v>
      </c>
      <c r="T23" s="400">
        <v>0.0</v>
      </c>
      <c r="U23" s="400">
        <v>0.0</v>
      </c>
      <c r="V23" s="300" t="s">
        <v>9</v>
      </c>
      <c r="W23" s="193">
        <f t="shared" si="13"/>
        <v>0</v>
      </c>
      <c r="X23" s="282">
        <f t="shared" si="14"/>
        <v>0</v>
      </c>
      <c r="Y23" s="193">
        <f t="shared" si="15"/>
        <v>0</v>
      </c>
      <c r="Z23" s="282">
        <f t="shared" si="16"/>
        <v>0</v>
      </c>
      <c r="AA23" s="63">
        <f t="shared" si="17"/>
        <v>0</v>
      </c>
      <c r="AB23" s="282">
        <f t="shared" si="18"/>
        <v>0</v>
      </c>
      <c r="AC23" s="63">
        <f t="shared" si="19"/>
        <v>0</v>
      </c>
      <c r="AD23" s="282">
        <f t="shared" si="20"/>
        <v>0</v>
      </c>
      <c r="AE23" s="283">
        <f t="shared" si="21"/>
        <v>0</v>
      </c>
      <c r="AF23" s="301">
        <f t="shared" si="22"/>
        <v>0</v>
      </c>
    </row>
    <row r="24" ht="14.25" customHeight="1">
      <c r="A24" s="96" t="s">
        <v>467</v>
      </c>
      <c r="C24" s="63">
        <v>21.0</v>
      </c>
      <c r="D24" s="96" t="s">
        <v>624</v>
      </c>
      <c r="E24" s="63">
        <v>7139.0</v>
      </c>
      <c r="F24" s="388">
        <v>182.0</v>
      </c>
      <c r="G24" s="389">
        <f t="shared" si="2"/>
        <v>0.02549376663</v>
      </c>
      <c r="H24" s="388">
        <v>58.0</v>
      </c>
      <c r="I24" s="388">
        <v>5.0</v>
      </c>
      <c r="J24" s="388">
        <v>6599.0</v>
      </c>
      <c r="K24" s="389"/>
      <c r="L24" s="388">
        <v>1128.0</v>
      </c>
      <c r="M24" s="389">
        <f t="shared" si="3"/>
        <v>0.1580053229</v>
      </c>
      <c r="N24" s="391">
        <v>0.0</v>
      </c>
      <c r="O24" s="399">
        <v>0.0</v>
      </c>
      <c r="P24" s="399">
        <v>0.0</v>
      </c>
      <c r="Q24" s="399">
        <v>0.0</v>
      </c>
      <c r="R24" s="399">
        <v>0.0</v>
      </c>
      <c r="S24" s="393">
        <f t="shared" si="1"/>
        <v>0</v>
      </c>
      <c r="T24" s="400">
        <v>0.0</v>
      </c>
      <c r="U24" s="400">
        <v>0.0</v>
      </c>
      <c r="V24" s="300" t="s">
        <v>459</v>
      </c>
      <c r="W24" s="193">
        <f t="shared" si="13"/>
        <v>0</v>
      </c>
      <c r="X24" s="282">
        <f t="shared" si="14"/>
        <v>0</v>
      </c>
      <c r="Y24" s="193">
        <f t="shared" si="15"/>
        <v>0</v>
      </c>
      <c r="Z24" s="282">
        <f t="shared" si="16"/>
        <v>0</v>
      </c>
      <c r="AA24" s="63">
        <f t="shared" si="17"/>
        <v>0</v>
      </c>
      <c r="AB24" s="282">
        <f t="shared" si="18"/>
        <v>0</v>
      </c>
      <c r="AC24" s="63">
        <f t="shared" si="19"/>
        <v>0</v>
      </c>
      <c r="AD24" s="282">
        <f t="shared" si="20"/>
        <v>0</v>
      </c>
      <c r="AE24" s="283">
        <f t="shared" si="21"/>
        <v>0</v>
      </c>
      <c r="AF24" s="302">
        <f t="shared" si="22"/>
        <v>0</v>
      </c>
    </row>
    <row r="25" ht="14.25" customHeight="1">
      <c r="A25" s="96" t="s">
        <v>9</v>
      </c>
      <c r="C25" s="63">
        <v>22.0</v>
      </c>
      <c r="D25" s="96" t="s">
        <v>625</v>
      </c>
      <c r="E25" s="63">
        <v>60.0</v>
      </c>
      <c r="F25" s="388">
        <v>0.0</v>
      </c>
      <c r="G25" s="389">
        <f t="shared" si="2"/>
        <v>0</v>
      </c>
      <c r="H25" s="388">
        <v>0.0</v>
      </c>
      <c r="I25" s="388">
        <v>0.0</v>
      </c>
      <c r="J25" s="388">
        <v>0.0</v>
      </c>
      <c r="K25" s="389"/>
      <c r="L25" s="388">
        <v>0.0</v>
      </c>
      <c r="M25" s="389">
        <f t="shared" si="3"/>
        <v>0</v>
      </c>
      <c r="N25" s="391">
        <v>0.0</v>
      </c>
      <c r="O25" s="399">
        <v>46.0</v>
      </c>
      <c r="P25" s="399">
        <v>46.0</v>
      </c>
      <c r="Q25" s="399">
        <v>61.0</v>
      </c>
      <c r="R25" s="399">
        <v>66.0</v>
      </c>
      <c r="S25" s="393">
        <f t="shared" si="1"/>
        <v>219</v>
      </c>
      <c r="T25" s="400">
        <v>102.0</v>
      </c>
      <c r="U25" s="400">
        <v>133.0</v>
      </c>
      <c r="V25" s="303" t="s">
        <v>467</v>
      </c>
      <c r="W25" s="304">
        <f t="shared" si="13"/>
        <v>3508</v>
      </c>
      <c r="X25" s="305">
        <f t="shared" si="14"/>
        <v>0.01746959752</v>
      </c>
      <c r="Y25" s="304">
        <f t="shared" si="15"/>
        <v>910</v>
      </c>
      <c r="Z25" s="305">
        <f t="shared" si="16"/>
        <v>0.004531737099</v>
      </c>
      <c r="AA25" s="306">
        <f t="shared" si="17"/>
        <v>117</v>
      </c>
      <c r="AB25" s="305">
        <f t="shared" si="18"/>
        <v>0.0005826519128</v>
      </c>
      <c r="AC25" s="306">
        <f t="shared" si="19"/>
        <v>163478</v>
      </c>
      <c r="AD25" s="305">
        <f t="shared" si="20"/>
        <v>0.8141091402</v>
      </c>
      <c r="AE25" s="307">
        <f t="shared" si="21"/>
        <v>24345</v>
      </c>
      <c r="AF25" s="308">
        <f t="shared" si="22"/>
        <v>0.1212364172</v>
      </c>
    </row>
    <row r="26" ht="14.25" customHeight="1">
      <c r="A26" s="96" t="s">
        <v>466</v>
      </c>
      <c r="C26" s="63">
        <v>23.0</v>
      </c>
      <c r="D26" s="96" t="s">
        <v>626</v>
      </c>
      <c r="E26" s="63">
        <v>7477.0</v>
      </c>
      <c r="F26" s="388">
        <v>192.0</v>
      </c>
      <c r="G26" s="389">
        <f t="shared" si="2"/>
        <v>0.02567874816</v>
      </c>
      <c r="H26" s="388">
        <v>53.0</v>
      </c>
      <c r="I26" s="388">
        <v>3.0</v>
      </c>
      <c r="J26" s="388">
        <v>11133.0</v>
      </c>
      <c r="K26" s="389"/>
      <c r="L26" s="388">
        <v>1724.0</v>
      </c>
      <c r="M26" s="389">
        <f t="shared" si="3"/>
        <v>0.2305737595</v>
      </c>
      <c r="N26" s="391">
        <v>0.0</v>
      </c>
      <c r="O26" s="396">
        <v>3.0</v>
      </c>
      <c r="P26" s="396">
        <v>7.0</v>
      </c>
      <c r="Q26" s="396">
        <v>6.0</v>
      </c>
      <c r="R26" s="396">
        <v>10.0</v>
      </c>
      <c r="S26" s="393">
        <f t="shared" si="1"/>
        <v>26</v>
      </c>
      <c r="T26" s="397">
        <v>7.0</v>
      </c>
      <c r="U26" s="397">
        <v>30.0</v>
      </c>
      <c r="V26" s="134"/>
      <c r="W26" s="134"/>
    </row>
    <row r="27" ht="14.25" customHeight="1">
      <c r="C27" s="63">
        <v>24.0</v>
      </c>
      <c r="D27" s="96" t="s">
        <v>602</v>
      </c>
      <c r="F27" s="388">
        <v>0.0</v>
      </c>
      <c r="H27" s="388">
        <v>0.0</v>
      </c>
      <c r="I27" s="388">
        <v>0.0</v>
      </c>
      <c r="J27" s="388">
        <v>4973.0</v>
      </c>
      <c r="K27" s="389"/>
      <c r="L27" s="388">
        <v>0.0</v>
      </c>
      <c r="M27" s="389"/>
      <c r="N27" s="390">
        <v>0.0</v>
      </c>
      <c r="O27" s="396">
        <v>9.0</v>
      </c>
      <c r="P27" s="396">
        <v>25.0</v>
      </c>
      <c r="Q27" s="396">
        <v>24.0</v>
      </c>
      <c r="R27" s="396">
        <v>23.0</v>
      </c>
      <c r="S27" s="393">
        <f t="shared" si="1"/>
        <v>81</v>
      </c>
      <c r="T27" s="397">
        <v>41.0</v>
      </c>
      <c r="U27" s="397">
        <v>64.0</v>
      </c>
      <c r="V27" s="134"/>
      <c r="W27" s="134"/>
    </row>
    <row r="28" ht="14.25" customHeight="1">
      <c r="N28" s="401"/>
      <c r="O28" s="402"/>
      <c r="P28" s="402"/>
      <c r="Q28" s="402"/>
      <c r="R28" s="402"/>
      <c r="S28" s="402"/>
      <c r="T28" s="402"/>
      <c r="U28" s="402"/>
      <c r="V28" s="403" t="s">
        <v>469</v>
      </c>
      <c r="W28" s="404"/>
      <c r="X28" s="404"/>
      <c r="Y28" s="404"/>
      <c r="Z28" s="404"/>
      <c r="AA28" s="404"/>
      <c r="AB28" s="404"/>
      <c r="AC28" s="404"/>
      <c r="AD28" s="404"/>
      <c r="AE28" s="404"/>
      <c r="AF28" s="405"/>
    </row>
    <row r="29" ht="14.25" customHeight="1">
      <c r="N29" s="401"/>
      <c r="O29" s="406"/>
      <c r="P29" s="406"/>
      <c r="Q29" s="406"/>
      <c r="R29" s="406"/>
      <c r="S29" s="406"/>
      <c r="T29" s="406"/>
      <c r="U29" s="406"/>
      <c r="V29" s="407" t="s">
        <v>461</v>
      </c>
      <c r="W29" s="274"/>
      <c r="X29" s="275"/>
      <c r="Y29" s="276" t="s">
        <v>462</v>
      </c>
      <c r="Z29" s="275"/>
      <c r="AA29" s="277" t="s">
        <v>463</v>
      </c>
      <c r="AB29" s="275"/>
      <c r="AC29" s="277" t="s">
        <v>464</v>
      </c>
      <c r="AD29" s="275"/>
      <c r="AE29" s="370" t="s">
        <v>465</v>
      </c>
      <c r="AF29" s="408"/>
    </row>
    <row r="30" ht="14.25" customHeight="1">
      <c r="N30" s="401"/>
      <c r="O30" s="193"/>
      <c r="P30" s="193"/>
      <c r="Q30" s="193"/>
      <c r="R30" s="193"/>
      <c r="S30" s="193"/>
      <c r="T30" s="193"/>
      <c r="U30" s="193"/>
      <c r="V30" s="409" t="s">
        <v>466</v>
      </c>
      <c r="W30" s="193">
        <f t="shared" ref="W30:W33" si="23">SUMIF(A:A,V30,F:F)</f>
        <v>1320</v>
      </c>
      <c r="X30" s="282">
        <f>SUM(SUMIF($A:$A,$V30,F:F)/SUMIF($A:$A,$V30,$E:$E))</f>
        <v>0.02105196007</v>
      </c>
      <c r="Y30" s="193">
        <f t="shared" ref="Y30:Y33" si="24">SUMIF(A:A,V30,H:H)</f>
        <v>346</v>
      </c>
      <c r="Z30" s="282">
        <f>SUM(SUMIF($A:$A,$V30,H:H)/SUMIF($A:$A,$V30,$E:$E))</f>
        <v>0.00551816529</v>
      </c>
      <c r="AA30" s="63">
        <f t="shared" ref="AA30:AA33" si="25">SUMIF(A:A,V30,I:I)</f>
        <v>41</v>
      </c>
      <c r="AB30" s="282">
        <f>SUM(SUMIF($A:$A,$V30,I:I)/SUMIF($A:$A,$V30,$E:$E))</f>
        <v>0.0006538866384</v>
      </c>
      <c r="AC30" s="63">
        <f t="shared" ref="AC30:AC33" si="26">SUMIF(A:A,V30,J:J)</f>
        <v>74222</v>
      </c>
      <c r="AD30" s="282">
        <f>SUM(SUMIF($A:$A,$V30,J:J)/SUMIF($A:$A,$V30,$E:$E))</f>
        <v>1.183726197</v>
      </c>
      <c r="AE30" s="283">
        <f t="shared" ref="AE30:AE33" si="27">SUMIF(A:A,V30,L:L)</f>
        <v>10103</v>
      </c>
      <c r="AF30" s="374">
        <f>SUM(SUMIF($A:$A,$V30,L:L)/SUMIF($A:$A,$V30,$E:$E))</f>
        <v>0.1611272368</v>
      </c>
    </row>
    <row r="31" ht="14.25" customHeight="1">
      <c r="N31" s="401"/>
      <c r="O31" s="193"/>
      <c r="P31" s="193"/>
      <c r="Q31" s="193"/>
      <c r="R31" s="193"/>
      <c r="S31" s="193"/>
      <c r="T31" s="193"/>
      <c r="U31" s="193"/>
      <c r="V31" s="409" t="s">
        <v>9</v>
      </c>
      <c r="W31" s="193">
        <f t="shared" si="23"/>
        <v>0</v>
      </c>
      <c r="X31" s="282">
        <f>SUM(SUMIF(A:A,V31,F:F)/SUMIF(A:A,V31,E:E))</f>
        <v>0</v>
      </c>
      <c r="Y31" s="193">
        <f t="shared" si="24"/>
        <v>0</v>
      </c>
      <c r="Z31" s="410">
        <v>0.0</v>
      </c>
      <c r="AA31" s="63">
        <f t="shared" si="25"/>
        <v>0</v>
      </c>
      <c r="AB31" s="411">
        <v>0.0</v>
      </c>
      <c r="AC31" s="63">
        <f t="shared" si="26"/>
        <v>0</v>
      </c>
      <c r="AD31" s="411">
        <v>0.0</v>
      </c>
      <c r="AE31" s="283">
        <f t="shared" si="27"/>
        <v>0</v>
      </c>
      <c r="AF31" s="412">
        <v>0.0</v>
      </c>
    </row>
    <row r="32" ht="14.25" customHeight="1">
      <c r="N32" s="401"/>
      <c r="O32" s="193"/>
      <c r="P32" s="193"/>
      <c r="Q32" s="193"/>
      <c r="R32" s="193"/>
      <c r="S32" s="193"/>
      <c r="T32" s="193"/>
      <c r="U32" s="193"/>
      <c r="V32" s="409" t="s">
        <v>459</v>
      </c>
      <c r="W32" s="193">
        <f t="shared" si="23"/>
        <v>0</v>
      </c>
      <c r="X32" s="282">
        <v>0.0</v>
      </c>
      <c r="Y32" s="193">
        <f t="shared" si="24"/>
        <v>0</v>
      </c>
      <c r="Z32" s="410">
        <v>0.0</v>
      </c>
      <c r="AA32" s="63">
        <f t="shared" si="25"/>
        <v>0</v>
      </c>
      <c r="AB32" s="411">
        <v>0.0</v>
      </c>
      <c r="AC32" s="63">
        <f t="shared" si="26"/>
        <v>0</v>
      </c>
      <c r="AD32" s="411">
        <v>0.0</v>
      </c>
      <c r="AE32" s="283">
        <f t="shared" si="27"/>
        <v>0</v>
      </c>
      <c r="AF32" s="412">
        <v>0.0</v>
      </c>
    </row>
    <row r="33" ht="14.25" customHeight="1">
      <c r="N33" s="401"/>
      <c r="O33" s="193"/>
      <c r="P33" s="193"/>
      <c r="Q33" s="193"/>
      <c r="R33" s="193"/>
      <c r="S33" s="193"/>
      <c r="T33" s="193"/>
      <c r="U33" s="193"/>
      <c r="V33" s="413" t="s">
        <v>467</v>
      </c>
      <c r="W33" s="376">
        <f t="shared" si="23"/>
        <v>3508</v>
      </c>
      <c r="X33" s="375">
        <f>SUM(SUMIF(A:A,V33,F:F)/SUMIF(A:A,V33,E:E))</f>
        <v>0.02472564263</v>
      </c>
      <c r="Y33" s="376">
        <f t="shared" si="24"/>
        <v>910</v>
      </c>
      <c r="Z33" s="375">
        <f>SUM(SUMIF($A:$A,$V33,H:H)/SUMIF($A:$A,$V33,$E:$E))</f>
        <v>0.006414006499</v>
      </c>
      <c r="AA33" s="377">
        <f t="shared" si="25"/>
        <v>117</v>
      </c>
      <c r="AB33" s="375">
        <f>SUM(SUMIF($A:$A,$V33,I:I)/SUMIF($A:$A,$V33,$E:$E))</f>
        <v>0.0008246579784</v>
      </c>
      <c r="AC33" s="377">
        <f t="shared" si="26"/>
        <v>163478</v>
      </c>
      <c r="AD33" s="375">
        <f>SUM(SUMIF($A:$A,$V33,J:J)/SUMIF($A:$A,$V33,$E:$E))</f>
        <v>1.152251598</v>
      </c>
      <c r="AE33" s="378">
        <f t="shared" si="27"/>
        <v>24345</v>
      </c>
      <c r="AF33" s="379">
        <f>SUM(SUMIF($A:$A,$V33,L:L)/SUMIF($A:$A,$V33,$E:$E))</f>
        <v>0.1715922947</v>
      </c>
    </row>
    <row r="34" ht="14.25" customHeight="1">
      <c r="N34" s="401"/>
    </row>
    <row r="35" ht="14.25" customHeight="1">
      <c r="N35" s="401"/>
    </row>
    <row r="36" ht="14.25" customHeight="1">
      <c r="N36" s="401"/>
    </row>
    <row r="37" ht="14.25" customHeight="1">
      <c r="N37" s="401"/>
    </row>
    <row r="38" ht="14.25" customHeight="1">
      <c r="N38" s="401"/>
    </row>
    <row r="39" ht="14.25" customHeight="1">
      <c r="N39" s="401"/>
    </row>
    <row r="40" ht="14.25" customHeight="1">
      <c r="N40" s="401"/>
    </row>
    <row r="41" ht="14.25" customHeight="1">
      <c r="N41" s="401"/>
    </row>
    <row r="42" ht="14.25" customHeight="1">
      <c r="N42" s="401"/>
    </row>
    <row r="43" ht="14.25" customHeight="1">
      <c r="N43" s="401"/>
    </row>
    <row r="44" ht="14.25" customHeight="1">
      <c r="N44" s="401"/>
    </row>
    <row r="45" ht="14.25" customHeight="1">
      <c r="N45" s="401"/>
    </row>
    <row r="46" ht="14.25" customHeight="1">
      <c r="N46" s="401"/>
    </row>
    <row r="47" ht="14.25" customHeight="1">
      <c r="N47" s="401"/>
    </row>
    <row r="48" ht="14.25" customHeight="1">
      <c r="N48" s="401"/>
    </row>
    <row r="49" ht="14.25" customHeight="1">
      <c r="N49" s="401"/>
    </row>
    <row r="50" ht="14.25" customHeight="1">
      <c r="N50" s="401"/>
    </row>
    <row r="51" ht="14.25" customHeight="1">
      <c r="N51" s="401"/>
    </row>
    <row r="52" ht="14.25" customHeight="1">
      <c r="N52" s="401"/>
    </row>
    <row r="53" ht="14.25" customHeight="1">
      <c r="N53" s="401"/>
    </row>
    <row r="54" ht="14.25" customHeight="1">
      <c r="N54" s="401"/>
    </row>
    <row r="55" ht="14.25" customHeight="1">
      <c r="N55" s="401"/>
    </row>
    <row r="56" ht="14.25" customHeight="1">
      <c r="N56" s="401"/>
    </row>
    <row r="57" ht="14.25" customHeight="1">
      <c r="N57" s="401"/>
    </row>
    <row r="58" ht="14.25" customHeight="1">
      <c r="N58" s="401"/>
    </row>
    <row r="59" ht="14.25" customHeight="1">
      <c r="N59" s="401"/>
    </row>
    <row r="60" ht="14.25" customHeight="1">
      <c r="N60" s="401"/>
    </row>
    <row r="61" ht="14.25" customHeight="1">
      <c r="N61" s="401"/>
    </row>
    <row r="62" ht="14.25" customHeight="1">
      <c r="N62" s="401"/>
    </row>
    <row r="63" ht="14.25" customHeight="1">
      <c r="N63" s="401"/>
    </row>
    <row r="64" ht="14.25" customHeight="1">
      <c r="N64" s="401"/>
    </row>
    <row r="65" ht="14.25" customHeight="1">
      <c r="N65" s="401"/>
    </row>
    <row r="66" ht="14.25" customHeight="1">
      <c r="N66" s="401"/>
    </row>
    <row r="67" ht="14.25" customHeight="1">
      <c r="N67" s="401"/>
    </row>
    <row r="68" ht="14.25" customHeight="1">
      <c r="N68" s="401"/>
    </row>
    <row r="69" ht="14.25" customHeight="1">
      <c r="N69" s="401"/>
    </row>
    <row r="70" ht="14.25" customHeight="1">
      <c r="N70" s="401"/>
    </row>
    <row r="71" ht="14.25" customHeight="1">
      <c r="N71" s="401"/>
    </row>
    <row r="72" ht="14.25" customHeight="1">
      <c r="N72" s="401"/>
    </row>
    <row r="73" ht="14.25" customHeight="1">
      <c r="N73" s="401"/>
    </row>
    <row r="74" ht="14.25" customHeight="1">
      <c r="N74" s="401"/>
    </row>
    <row r="75" ht="14.25" customHeight="1">
      <c r="N75" s="401"/>
    </row>
    <row r="76" ht="14.25" customHeight="1">
      <c r="N76" s="401"/>
    </row>
    <row r="77" ht="14.25" customHeight="1">
      <c r="N77" s="401"/>
    </row>
    <row r="78" ht="14.25" customHeight="1">
      <c r="N78" s="401"/>
    </row>
    <row r="79" ht="14.25" customHeight="1">
      <c r="N79" s="401"/>
    </row>
    <row r="80" ht="14.25" customHeight="1">
      <c r="N80" s="401"/>
    </row>
    <row r="81" ht="14.25" customHeight="1">
      <c r="N81" s="401"/>
    </row>
    <row r="82" ht="14.25" customHeight="1">
      <c r="N82" s="401"/>
    </row>
    <row r="83" ht="14.25" customHeight="1">
      <c r="N83" s="401"/>
    </row>
    <row r="84" ht="14.25" customHeight="1">
      <c r="N84" s="401"/>
    </row>
    <row r="85" ht="14.25" customHeight="1">
      <c r="N85" s="401"/>
    </row>
    <row r="86" ht="14.25" customHeight="1">
      <c r="N86" s="401"/>
    </row>
    <row r="87" ht="14.25" customHeight="1">
      <c r="N87" s="401"/>
    </row>
    <row r="88" ht="14.25" customHeight="1">
      <c r="N88" s="401"/>
    </row>
    <row r="89" ht="14.25" customHeight="1">
      <c r="N89" s="401"/>
    </row>
    <row r="90" ht="14.25" customHeight="1">
      <c r="N90" s="401"/>
    </row>
    <row r="91" ht="14.25" customHeight="1">
      <c r="N91" s="401"/>
    </row>
    <row r="92" ht="14.25" customHeight="1">
      <c r="N92" s="401"/>
    </row>
    <row r="93" ht="14.25" customHeight="1">
      <c r="N93" s="401"/>
    </row>
    <row r="94" ht="14.25" customHeight="1">
      <c r="N94" s="401"/>
    </row>
    <row r="95" ht="14.25" customHeight="1">
      <c r="N95" s="401"/>
    </row>
    <row r="96" ht="14.25" customHeight="1">
      <c r="N96" s="401"/>
    </row>
    <row r="97" ht="14.25" customHeight="1">
      <c r="N97" s="401"/>
    </row>
    <row r="98" ht="14.25" customHeight="1">
      <c r="N98" s="401"/>
    </row>
    <row r="99" ht="14.25" customHeight="1">
      <c r="N99" s="401"/>
    </row>
    <row r="100" ht="14.25" customHeight="1">
      <c r="N100" s="401"/>
    </row>
    <row r="101" ht="14.25" customHeight="1">
      <c r="N101" s="401"/>
    </row>
    <row r="102" ht="14.25" customHeight="1">
      <c r="N102" s="401"/>
    </row>
    <row r="103" ht="14.25" customHeight="1">
      <c r="N103" s="401"/>
    </row>
    <row r="104" ht="14.25" customHeight="1">
      <c r="N104" s="401"/>
    </row>
    <row r="105" ht="14.25" customHeight="1">
      <c r="N105" s="401"/>
    </row>
    <row r="106" ht="14.25" customHeight="1">
      <c r="N106" s="401"/>
    </row>
    <row r="107" ht="14.25" customHeight="1">
      <c r="N107" s="401"/>
    </row>
    <row r="108" ht="14.25" customHeight="1">
      <c r="N108" s="401"/>
    </row>
    <row r="109" ht="14.25" customHeight="1">
      <c r="N109" s="401"/>
    </row>
    <row r="110" ht="14.25" customHeight="1">
      <c r="N110" s="401"/>
    </row>
    <row r="111" ht="14.25" customHeight="1">
      <c r="N111" s="401"/>
    </row>
    <row r="112" ht="14.25" customHeight="1">
      <c r="N112" s="401"/>
    </row>
    <row r="113" ht="14.25" customHeight="1">
      <c r="N113" s="401"/>
    </row>
    <row r="114" ht="14.25" customHeight="1">
      <c r="N114" s="401"/>
    </row>
    <row r="115" ht="14.25" customHeight="1">
      <c r="N115" s="401"/>
    </row>
    <row r="116" ht="14.25" customHeight="1">
      <c r="N116" s="401"/>
    </row>
    <row r="117" ht="14.25" customHeight="1">
      <c r="N117" s="401"/>
    </row>
    <row r="118" ht="14.25" customHeight="1">
      <c r="N118" s="401"/>
    </row>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C$3:$U$118"/>
  <mergeCells count="28">
    <mergeCell ref="C1:G1"/>
    <mergeCell ref="H1:I1"/>
    <mergeCell ref="N1:N2"/>
    <mergeCell ref="O1:S1"/>
    <mergeCell ref="T1:T2"/>
    <mergeCell ref="U1:U2"/>
    <mergeCell ref="F2:G2"/>
    <mergeCell ref="L2:M2"/>
    <mergeCell ref="J1:L1"/>
    <mergeCell ref="J2:K2"/>
    <mergeCell ref="V12:AF12"/>
    <mergeCell ref="Y13:Z13"/>
    <mergeCell ref="AA13:AB13"/>
    <mergeCell ref="AC13:AD13"/>
    <mergeCell ref="AE13:AF13"/>
    <mergeCell ref="V28:AF28"/>
    <mergeCell ref="V29:X29"/>
    <mergeCell ref="Y29:Z29"/>
    <mergeCell ref="AA29:AB29"/>
    <mergeCell ref="AC29:AD29"/>
    <mergeCell ref="AE29:AF29"/>
    <mergeCell ref="V13:X13"/>
    <mergeCell ref="V20:AF20"/>
    <mergeCell ref="V21:X21"/>
    <mergeCell ref="Y21:Z21"/>
    <mergeCell ref="AA21:AB21"/>
    <mergeCell ref="AC21:AD21"/>
    <mergeCell ref="AE21:AF21"/>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6D7A8"/>
    <outlinePr summaryBelow="0" summaryRight="0"/>
  </sheetPr>
  <sheetViews>
    <sheetView rightToLeft="1" workbookViewId="0"/>
  </sheetViews>
  <sheetFormatPr customHeight="1" defaultColWidth="12.63" defaultRowHeight="15.0"/>
  <cols>
    <col customWidth="1" min="1" max="2" width="12.63"/>
    <col customWidth="1" min="3" max="3" width="8.13"/>
    <col customWidth="1" min="4" max="4" width="7.0"/>
    <col customWidth="1" min="5" max="5" width="8.25"/>
    <col customWidth="1" min="6" max="6" width="5.88"/>
    <col customWidth="1" min="7" max="7" width="8.0"/>
    <col customWidth="1" min="8" max="8" width="9.25"/>
    <col customWidth="1" min="9" max="9" width="7.63"/>
    <col customWidth="1" min="10" max="10" width="7.88"/>
    <col customWidth="1" min="12" max="15" width="8.75"/>
    <col customWidth="1" min="16" max="16" width="6.63"/>
    <col customWidth="1" min="17" max="17" width="8.88"/>
    <col customWidth="1" min="18" max="18" width="9.13"/>
  </cols>
  <sheetData>
    <row r="1">
      <c r="A1" s="414" t="s">
        <v>603</v>
      </c>
      <c r="D1" s="415">
        <f>'ירושלים בשכונות'!H1</f>
        <v>44210</v>
      </c>
      <c r="I1" s="383">
        <f>'ירושלים בשכונות'!L1</f>
        <v>44207</v>
      </c>
      <c r="J1" s="202"/>
      <c r="K1" s="327" t="s">
        <v>479</v>
      </c>
      <c r="L1" s="212" t="s">
        <v>627</v>
      </c>
      <c r="M1" s="9"/>
      <c r="N1" s="9"/>
      <c r="O1" s="9"/>
      <c r="P1" s="10"/>
      <c r="Q1" s="205" t="s">
        <v>481</v>
      </c>
      <c r="R1" s="205" t="s">
        <v>482</v>
      </c>
    </row>
    <row r="2">
      <c r="A2" s="214"/>
      <c r="B2" s="330" t="s">
        <v>451</v>
      </c>
      <c r="C2" s="217" t="s">
        <v>453</v>
      </c>
      <c r="D2" s="218"/>
      <c r="E2" s="330" t="s">
        <v>484</v>
      </c>
      <c r="F2" s="330" t="s">
        <v>455</v>
      </c>
      <c r="G2" s="217" t="s">
        <v>456</v>
      </c>
      <c r="H2" s="218"/>
      <c r="I2" s="217" t="s">
        <v>457</v>
      </c>
      <c r="J2" s="218"/>
      <c r="L2" s="331">
        <v>44207.0</v>
      </c>
      <c r="M2" s="331">
        <v>44208.0</v>
      </c>
      <c r="N2" s="331">
        <v>44209.0</v>
      </c>
      <c r="O2" s="331">
        <v>44210.0</v>
      </c>
      <c r="P2" s="332" t="s">
        <v>458</v>
      </c>
    </row>
    <row r="3">
      <c r="A3" s="416"/>
      <c r="B3" s="417">
        <v>61648.0</v>
      </c>
      <c r="C3" s="418">
        <v>1750.0</v>
      </c>
      <c r="D3" s="419">
        <f t="shared" ref="D3:D8" si="1">C3/B3</f>
        <v>0.02838697119</v>
      </c>
      <c r="E3" s="420">
        <v>207.0</v>
      </c>
      <c r="F3" s="421">
        <v>7.0</v>
      </c>
      <c r="G3" s="422">
        <v>50561.0</v>
      </c>
      <c r="H3" s="423"/>
      <c r="I3" s="422">
        <v>9222.0</v>
      </c>
      <c r="J3" s="424">
        <f t="shared" ref="J3:J8" si="2">I3/B3</f>
        <v>0.1495912276</v>
      </c>
      <c r="K3" s="234">
        <v>2.0</v>
      </c>
      <c r="L3" s="231">
        <v>186.0</v>
      </c>
      <c r="M3" s="232">
        <v>201.0</v>
      </c>
      <c r="N3" s="232">
        <v>343.0</v>
      </c>
      <c r="O3" s="233">
        <v>198.0</v>
      </c>
      <c r="P3" s="385">
        <f t="shared" ref="P3:P9" si="3">SUM(L3:O3)</f>
        <v>928</v>
      </c>
      <c r="Q3" s="341">
        <v>493.0</v>
      </c>
      <c r="R3" s="341">
        <v>692.0</v>
      </c>
    </row>
    <row r="4">
      <c r="A4" s="425" t="s">
        <v>628</v>
      </c>
      <c r="B4" s="426">
        <v>3842.0</v>
      </c>
      <c r="C4" s="427">
        <v>122.0</v>
      </c>
      <c r="D4" s="282">
        <f t="shared" si="1"/>
        <v>0.03175429464</v>
      </c>
      <c r="E4" s="428">
        <v>36.0</v>
      </c>
      <c r="F4" s="429">
        <v>2.0</v>
      </c>
      <c r="G4" s="388">
        <v>3747.0</v>
      </c>
      <c r="H4" s="411"/>
      <c r="I4" s="388">
        <v>699.0</v>
      </c>
      <c r="J4" s="430">
        <f t="shared" si="2"/>
        <v>0.1819364914</v>
      </c>
      <c r="K4" s="431">
        <v>1.0</v>
      </c>
      <c r="L4" s="432">
        <v>15.0</v>
      </c>
      <c r="M4" s="431">
        <v>11.0</v>
      </c>
      <c r="N4" s="431">
        <v>42.0</v>
      </c>
      <c r="O4" s="433">
        <v>5.0</v>
      </c>
      <c r="P4" s="434">
        <f t="shared" si="3"/>
        <v>73</v>
      </c>
      <c r="Q4" s="435">
        <v>31.0</v>
      </c>
      <c r="R4" s="435">
        <v>36.0</v>
      </c>
    </row>
    <row r="5">
      <c r="A5" s="425" t="s">
        <v>629</v>
      </c>
      <c r="B5" s="426">
        <v>5626.0</v>
      </c>
      <c r="C5" s="427">
        <v>205.0</v>
      </c>
      <c r="D5" s="282">
        <f t="shared" si="1"/>
        <v>0.03643796658</v>
      </c>
      <c r="E5" s="428">
        <v>35.0</v>
      </c>
      <c r="F5" s="429">
        <v>0.0</v>
      </c>
      <c r="G5" s="388">
        <v>5154.0</v>
      </c>
      <c r="H5" s="411"/>
      <c r="I5" s="388">
        <v>1042.0</v>
      </c>
      <c r="J5" s="430">
        <f t="shared" si="2"/>
        <v>0.185211518</v>
      </c>
      <c r="K5" s="431">
        <v>0.0</v>
      </c>
      <c r="L5" s="432">
        <v>21.0</v>
      </c>
      <c r="M5" s="431">
        <v>24.0</v>
      </c>
      <c r="N5" s="431">
        <v>52.0</v>
      </c>
      <c r="O5" s="433">
        <v>22.0</v>
      </c>
      <c r="P5" s="434">
        <f t="shared" si="3"/>
        <v>119</v>
      </c>
      <c r="Q5" s="435">
        <v>56.0</v>
      </c>
      <c r="R5" s="435">
        <v>45.0</v>
      </c>
    </row>
    <row r="6">
      <c r="A6" s="425" t="s">
        <v>630</v>
      </c>
      <c r="B6" s="426">
        <v>10879.0</v>
      </c>
      <c r="C6" s="427">
        <v>381.0</v>
      </c>
      <c r="D6" s="282">
        <f t="shared" si="1"/>
        <v>0.03502160125</v>
      </c>
      <c r="E6" s="428">
        <v>43.0</v>
      </c>
      <c r="F6" s="429">
        <v>0.0</v>
      </c>
      <c r="G6" s="388">
        <v>10796.0</v>
      </c>
      <c r="H6" s="411"/>
      <c r="I6" s="388">
        <v>1910.0</v>
      </c>
      <c r="J6" s="430">
        <f t="shared" si="2"/>
        <v>0.1755676073</v>
      </c>
      <c r="K6" s="431">
        <v>0.0</v>
      </c>
      <c r="L6" s="432">
        <v>26.0</v>
      </c>
      <c r="M6" s="431">
        <v>37.0</v>
      </c>
      <c r="N6" s="431">
        <v>57.0</v>
      </c>
      <c r="O6" s="433">
        <v>47.0</v>
      </c>
      <c r="P6" s="434">
        <f t="shared" si="3"/>
        <v>167</v>
      </c>
      <c r="Q6" s="435">
        <v>115.0</v>
      </c>
      <c r="R6" s="435">
        <v>140.0</v>
      </c>
    </row>
    <row r="7">
      <c r="A7" s="425" t="s">
        <v>631</v>
      </c>
      <c r="B7" s="426">
        <v>4529.0</v>
      </c>
      <c r="C7" s="427">
        <v>165.0</v>
      </c>
      <c r="D7" s="282">
        <f t="shared" si="1"/>
        <v>0.03643188342</v>
      </c>
      <c r="E7" s="428">
        <v>9.0</v>
      </c>
      <c r="F7" s="429">
        <v>1.0</v>
      </c>
      <c r="G7" s="388">
        <v>4506.0</v>
      </c>
      <c r="H7" s="411"/>
      <c r="I7" s="388">
        <v>760.0</v>
      </c>
      <c r="J7" s="430">
        <f t="shared" si="2"/>
        <v>0.167807463</v>
      </c>
      <c r="K7" s="431">
        <v>0.0</v>
      </c>
      <c r="L7" s="432">
        <v>18.0</v>
      </c>
      <c r="M7" s="431">
        <v>24.0</v>
      </c>
      <c r="N7" s="431">
        <v>33.0</v>
      </c>
      <c r="O7" s="433">
        <v>16.0</v>
      </c>
      <c r="P7" s="434">
        <f t="shared" si="3"/>
        <v>91</v>
      </c>
      <c r="Q7" s="435">
        <v>53.0</v>
      </c>
      <c r="R7" s="435">
        <v>53.0</v>
      </c>
    </row>
    <row r="8">
      <c r="A8" s="425" t="s">
        <v>632</v>
      </c>
      <c r="B8" s="426">
        <v>34394.0</v>
      </c>
      <c r="C8" s="427">
        <v>877.0</v>
      </c>
      <c r="D8" s="282">
        <f t="shared" si="1"/>
        <v>0.02549863348</v>
      </c>
      <c r="E8" s="428">
        <v>84.0</v>
      </c>
      <c r="F8" s="429">
        <v>4.0</v>
      </c>
      <c r="G8" s="388">
        <v>25385.0</v>
      </c>
      <c r="H8" s="411"/>
      <c r="I8" s="388">
        <v>4811.0</v>
      </c>
      <c r="J8" s="430">
        <f t="shared" si="2"/>
        <v>0.1398790487</v>
      </c>
      <c r="K8" s="431">
        <v>1.0</v>
      </c>
      <c r="L8" s="432">
        <v>106.0</v>
      </c>
      <c r="M8" s="431">
        <v>105.0</v>
      </c>
      <c r="N8" s="431">
        <v>159.0</v>
      </c>
      <c r="O8" s="433">
        <v>108.0</v>
      </c>
      <c r="P8" s="434">
        <f t="shared" si="3"/>
        <v>478</v>
      </c>
      <c r="Q8" s="435">
        <v>238.0</v>
      </c>
      <c r="R8" s="435">
        <v>288.0</v>
      </c>
    </row>
    <row r="9">
      <c r="A9" s="96" t="s">
        <v>602</v>
      </c>
      <c r="B9" s="436">
        <v>0.0</v>
      </c>
      <c r="C9" s="388">
        <v>0.0</v>
      </c>
      <c r="D9" s="436"/>
      <c r="E9" s="429">
        <v>0.0</v>
      </c>
      <c r="F9" s="429">
        <v>0.0</v>
      </c>
      <c r="G9" s="388">
        <v>973.0</v>
      </c>
      <c r="H9" s="411"/>
      <c r="I9" s="388">
        <v>0.0</v>
      </c>
      <c r="J9" s="430"/>
      <c r="L9" s="437">
        <v>0.0</v>
      </c>
      <c r="M9" s="438">
        <v>0.0</v>
      </c>
      <c r="N9" s="438">
        <v>0.0</v>
      </c>
      <c r="O9" s="439">
        <v>0.0</v>
      </c>
      <c r="P9" s="440">
        <f t="shared" si="3"/>
        <v>0</v>
      </c>
      <c r="Q9" s="435">
        <v>0.0</v>
      </c>
      <c r="R9" s="435">
        <v>130.0</v>
      </c>
    </row>
    <row r="11">
      <c r="I11" s="441" t="s">
        <v>633</v>
      </c>
    </row>
    <row r="12">
      <c r="A12" s="441" t="s">
        <v>634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G2:H2"/>
    <mergeCell ref="I2:J2"/>
    <mergeCell ref="A1:C1"/>
    <mergeCell ref="D1:F1"/>
    <mergeCell ref="K1:K2"/>
    <mergeCell ref="L1:P1"/>
    <mergeCell ref="Q1:Q2"/>
    <mergeCell ref="R1:R2"/>
    <mergeCell ref="C2:D2"/>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38761D"/>
    <outlinePr summaryBelow="0" summaryRight="0"/>
  </sheetPr>
  <sheetViews>
    <sheetView rightToLeft="1" workbookViewId="0">
      <pane ySplit="3.0" topLeftCell="A4" activePane="bottomLeft" state="frozen"/>
      <selection activeCell="B5" sqref="B5" pane="bottomLeft"/>
    </sheetView>
  </sheetViews>
  <sheetFormatPr customHeight="1" defaultColWidth="12.63" defaultRowHeight="15.0"/>
  <cols>
    <col customWidth="1" hidden="1" min="1" max="1" width="4.13"/>
    <col customWidth="1" hidden="1" min="2" max="2" width="12.63"/>
    <col customWidth="1" min="3" max="3" width="3.63"/>
    <col customWidth="1" min="4" max="4" width="12.63"/>
    <col customWidth="1" min="5" max="5" width="8.63"/>
    <col customWidth="1" min="6" max="6" width="6.88"/>
    <col customWidth="1" min="7" max="7" width="7.13"/>
    <col customWidth="1" min="8" max="8" width="8.0"/>
    <col customWidth="1" min="9" max="9" width="6.13"/>
    <col customWidth="1" min="10" max="10" width="11.0"/>
    <col customWidth="1" min="11" max="11" width="9.0"/>
    <col customWidth="1" min="12" max="12" width="7.75"/>
    <col customWidth="1" min="13" max="13" width="8.25"/>
    <col customWidth="1" min="14" max="14" width="8.75"/>
    <col customWidth="1" min="15" max="15" width="6.88"/>
    <col customWidth="1" min="16" max="16" width="7.25"/>
    <col customWidth="1" min="17" max="17" width="6.5"/>
    <col customWidth="1" min="18" max="18" width="6.88"/>
    <col customWidth="1" min="19" max="19" width="6.63"/>
    <col customWidth="1" min="20" max="20" width="7.75"/>
    <col customWidth="1" min="21" max="21" width="8.0"/>
  </cols>
  <sheetData>
    <row r="1">
      <c r="C1" s="207" t="s">
        <v>603</v>
      </c>
      <c r="H1" s="382">
        <f>'ירושלים בשכונות'!H1</f>
        <v>44210</v>
      </c>
      <c r="J1" s="325" t="s">
        <v>478</v>
      </c>
      <c r="M1" s="383">
        <f>'ירושלים בשכונות'!L1</f>
        <v>44207</v>
      </c>
      <c r="O1" s="212" t="s">
        <v>445</v>
      </c>
      <c r="P1" s="9"/>
      <c r="Q1" s="9"/>
      <c r="R1" s="9"/>
      <c r="S1" s="10"/>
      <c r="T1" s="205" t="s">
        <v>481</v>
      </c>
      <c r="U1" s="205" t="s">
        <v>482</v>
      </c>
    </row>
    <row r="2">
      <c r="D2" s="214"/>
      <c r="E2" s="215" t="s">
        <v>451</v>
      </c>
      <c r="F2" s="217" t="s">
        <v>453</v>
      </c>
      <c r="H2" s="330" t="s">
        <v>484</v>
      </c>
      <c r="I2" s="215" t="s">
        <v>455</v>
      </c>
      <c r="J2" s="217" t="s">
        <v>456</v>
      </c>
      <c r="L2" s="217" t="s">
        <v>457</v>
      </c>
      <c r="N2" s="327" t="s">
        <v>479</v>
      </c>
      <c r="O2" s="331">
        <v>44207.0</v>
      </c>
      <c r="P2" s="331">
        <v>44208.0</v>
      </c>
      <c r="Q2" s="331">
        <v>44209.0</v>
      </c>
      <c r="R2" s="331">
        <v>44210.0</v>
      </c>
      <c r="S2" s="332" t="s">
        <v>458</v>
      </c>
    </row>
    <row r="3">
      <c r="D3" s="221"/>
      <c r="E3" s="222">
        <v>126846.0</v>
      </c>
      <c r="F3" s="225">
        <v>2272.0</v>
      </c>
      <c r="G3" s="226">
        <f>F3/E3</f>
        <v>0.01791148322</v>
      </c>
      <c r="H3" s="336">
        <v>529.0</v>
      </c>
      <c r="I3" s="336">
        <v>21.0</v>
      </c>
      <c r="J3" s="225">
        <v>110284.0</v>
      </c>
      <c r="K3" s="226"/>
      <c r="L3" s="225">
        <v>12187.0</v>
      </c>
      <c r="M3" s="230">
        <f>L3/E3</f>
        <v>0.0960771329</v>
      </c>
      <c r="N3" s="336"/>
      <c r="O3" s="231">
        <v>193.0</v>
      </c>
      <c r="P3" s="232">
        <v>178.0</v>
      </c>
      <c r="Q3" s="232">
        <v>201.0</v>
      </c>
      <c r="R3" s="233">
        <v>211.0</v>
      </c>
      <c r="S3" s="442">
        <f t="shared" ref="S3:S8" si="1">SUM(O3:R3)</f>
        <v>783</v>
      </c>
      <c r="T3" s="341">
        <v>359.0</v>
      </c>
      <c r="U3" s="341">
        <v>452.0</v>
      </c>
    </row>
    <row r="4">
      <c r="A4" s="96" t="s">
        <v>467</v>
      </c>
      <c r="C4" s="63">
        <v>1.0</v>
      </c>
      <c r="D4" s="96" t="s">
        <v>635</v>
      </c>
      <c r="E4" s="63">
        <v>13768.0</v>
      </c>
      <c r="F4" s="388">
        <v>219.0</v>
      </c>
      <c r="G4" s="389">
        <f t="shared" ref="G4:G7" si="2">IF(F4=0,0,F4/E4)</f>
        <v>0.01590644974</v>
      </c>
      <c r="H4" s="388">
        <v>44.0</v>
      </c>
      <c r="I4" s="388">
        <v>4.0</v>
      </c>
      <c r="J4" s="388">
        <v>10893.0</v>
      </c>
      <c r="K4" s="389"/>
      <c r="L4" s="390">
        <v>2022.0</v>
      </c>
      <c r="M4" s="389">
        <f t="shared" ref="M4:M7" si="3">IF(L4=0,0,L4/$E4)</f>
        <v>0.1468622894</v>
      </c>
      <c r="N4" s="443"/>
      <c r="O4" s="431">
        <v>44.0</v>
      </c>
      <c r="P4" s="431">
        <v>34.0</v>
      </c>
      <c r="Q4" s="431">
        <v>46.0</v>
      </c>
      <c r="R4" s="431">
        <v>36.0</v>
      </c>
      <c r="S4" s="444">
        <f t="shared" si="1"/>
        <v>160</v>
      </c>
      <c r="T4" s="435">
        <v>98.0</v>
      </c>
      <c r="U4" s="435">
        <v>138.0</v>
      </c>
    </row>
    <row r="5">
      <c r="A5" s="96" t="s">
        <v>467</v>
      </c>
      <c r="C5" s="63">
        <v>2.0</v>
      </c>
      <c r="D5" s="96" t="s">
        <v>636</v>
      </c>
      <c r="E5" s="63">
        <v>25001.0</v>
      </c>
      <c r="F5" s="388">
        <v>179.0</v>
      </c>
      <c r="G5" s="389">
        <f t="shared" si="2"/>
        <v>0.007159713611</v>
      </c>
      <c r="H5" s="388">
        <v>58.0</v>
      </c>
      <c r="I5" s="388">
        <v>2.0</v>
      </c>
      <c r="J5" s="388">
        <v>8261.0</v>
      </c>
      <c r="K5" s="389"/>
      <c r="L5" s="388">
        <v>1363.0</v>
      </c>
      <c r="M5" s="389">
        <f t="shared" si="3"/>
        <v>0.05451781929</v>
      </c>
      <c r="N5" s="443"/>
      <c r="O5" s="431">
        <v>94.0</v>
      </c>
      <c r="P5" s="431">
        <v>85.0</v>
      </c>
      <c r="Q5" s="431">
        <v>86.0</v>
      </c>
      <c r="R5" s="431">
        <v>94.0</v>
      </c>
      <c r="S5" s="444">
        <f t="shared" si="1"/>
        <v>359</v>
      </c>
      <c r="T5" s="435">
        <v>147.0</v>
      </c>
      <c r="U5" s="435">
        <v>186.0</v>
      </c>
    </row>
    <row r="6">
      <c r="A6" s="96" t="s">
        <v>467</v>
      </c>
      <c r="C6" s="63">
        <v>3.0</v>
      </c>
      <c r="D6" s="96" t="s">
        <v>637</v>
      </c>
      <c r="E6" s="63">
        <v>25234.0</v>
      </c>
      <c r="F6" s="388">
        <v>876.0</v>
      </c>
      <c r="G6" s="389">
        <f t="shared" si="2"/>
        <v>0.03471506697</v>
      </c>
      <c r="H6" s="388">
        <v>58.0</v>
      </c>
      <c r="I6" s="388">
        <v>7.0</v>
      </c>
      <c r="J6" s="388">
        <v>31376.0</v>
      </c>
      <c r="K6" s="389"/>
      <c r="L6" s="388">
        <v>3571.0</v>
      </c>
      <c r="M6" s="389">
        <f t="shared" si="3"/>
        <v>0.1415154157</v>
      </c>
      <c r="N6" s="443"/>
      <c r="O6" s="431">
        <v>40.0</v>
      </c>
      <c r="P6" s="431">
        <v>43.0</v>
      </c>
      <c r="Q6" s="431">
        <v>47.0</v>
      </c>
      <c r="R6" s="431">
        <v>61.0</v>
      </c>
      <c r="S6" s="444">
        <f t="shared" si="1"/>
        <v>191</v>
      </c>
      <c r="T6" s="435">
        <v>90.0</v>
      </c>
      <c r="U6" s="435">
        <v>91.0</v>
      </c>
    </row>
    <row r="7">
      <c r="A7" s="96" t="s">
        <v>467</v>
      </c>
      <c r="C7" s="63">
        <v>4.0</v>
      </c>
      <c r="D7" s="96" t="s">
        <v>638</v>
      </c>
      <c r="E7" s="63">
        <v>14680.0</v>
      </c>
      <c r="F7" s="388">
        <v>412.0</v>
      </c>
      <c r="G7" s="389">
        <f t="shared" si="2"/>
        <v>0.0280653951</v>
      </c>
      <c r="H7" s="388">
        <v>41.0</v>
      </c>
      <c r="I7" s="388">
        <v>1.0</v>
      </c>
      <c r="J7" s="388">
        <v>13096.0</v>
      </c>
      <c r="K7" s="389"/>
      <c r="L7" s="388">
        <v>1851.0</v>
      </c>
      <c r="M7" s="389">
        <f t="shared" si="3"/>
        <v>0.1260899183</v>
      </c>
      <c r="N7" s="443"/>
      <c r="O7" s="431">
        <v>2.0</v>
      </c>
      <c r="P7" s="431">
        <v>1.0</v>
      </c>
      <c r="Q7" s="431">
        <v>0.0</v>
      </c>
      <c r="R7" s="431">
        <v>2.0</v>
      </c>
      <c r="S7" s="444">
        <f t="shared" si="1"/>
        <v>5</v>
      </c>
      <c r="T7" s="435">
        <v>8.0</v>
      </c>
      <c r="U7" s="435">
        <v>13.0</v>
      </c>
    </row>
    <row r="8">
      <c r="A8" s="96" t="s">
        <v>467</v>
      </c>
      <c r="C8" s="63">
        <v>5.0</v>
      </c>
      <c r="D8" s="96" t="s">
        <v>602</v>
      </c>
      <c r="F8" s="388">
        <v>0.0</v>
      </c>
      <c r="G8" s="389"/>
      <c r="H8" s="388">
        <v>0.0</v>
      </c>
      <c r="I8" s="431">
        <v>0.0</v>
      </c>
      <c r="J8" s="388">
        <v>5439.0</v>
      </c>
      <c r="L8" s="388">
        <v>0.0</v>
      </c>
      <c r="N8" s="443"/>
      <c r="O8" s="431">
        <v>13.0</v>
      </c>
      <c r="P8" s="431">
        <v>15.0</v>
      </c>
      <c r="Q8" s="431">
        <v>22.0</v>
      </c>
      <c r="R8" s="431">
        <v>18.0</v>
      </c>
      <c r="S8" s="444">
        <f t="shared" si="1"/>
        <v>68</v>
      </c>
      <c r="T8" s="435">
        <v>16.0</v>
      </c>
      <c r="U8" s="435">
        <v>24.0</v>
      </c>
    </row>
    <row r="9">
      <c r="A9" s="63"/>
    </row>
    <row r="10">
      <c r="A10" s="63"/>
      <c r="C10" s="322">
        <v>1.0</v>
      </c>
      <c r="D10" s="445" t="s">
        <v>639</v>
      </c>
    </row>
    <row r="11">
      <c r="A11" s="63"/>
    </row>
    <row r="12">
      <c r="A12" s="63"/>
    </row>
    <row r="13">
      <c r="A13" s="63"/>
      <c r="C13" s="322">
        <v>2.0</v>
      </c>
      <c r="D13" s="441" t="s">
        <v>640</v>
      </c>
    </row>
    <row r="14">
      <c r="C14" s="322">
        <v>3.0</v>
      </c>
      <c r="D14" s="446" t="s">
        <v>641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C$3:$M$8"/>
  <mergeCells count="10">
    <mergeCell ref="J2:K2"/>
    <mergeCell ref="L2:M2"/>
    <mergeCell ref="D10:M12"/>
    <mergeCell ref="C1:G1"/>
    <mergeCell ref="H1:I1"/>
    <mergeCell ref="J1:L1"/>
    <mergeCell ref="O1:S1"/>
    <mergeCell ref="T1:T2"/>
    <mergeCell ref="U1:U2"/>
    <mergeCell ref="F2:G2"/>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3D85C6"/>
    <outlinePr summaryBelow="0" summaryRight="0"/>
  </sheetPr>
  <sheetViews>
    <sheetView rightToLeft="1" workbookViewId="0">
      <pane ySplit="1.0" topLeftCell="A2" activePane="bottomLeft" state="frozen"/>
      <selection activeCell="B3" sqref="B3" pane="bottomLeft"/>
    </sheetView>
  </sheetViews>
  <sheetFormatPr customHeight="1" defaultColWidth="12.63" defaultRowHeight="15.0"/>
  <cols>
    <col customWidth="1" min="1" max="2" width="12.63"/>
    <col customWidth="1" min="3" max="3" width="90.0"/>
    <col customWidth="1" min="4" max="6" width="12.63"/>
  </cols>
  <sheetData>
    <row r="1">
      <c r="A1" s="446" t="s">
        <v>24</v>
      </c>
      <c r="B1" s="446" t="s">
        <v>642</v>
      </c>
      <c r="C1" s="446" t="s">
        <v>643</v>
      </c>
    </row>
    <row r="2">
      <c r="A2" s="447">
        <v>44145.0</v>
      </c>
      <c r="B2" s="448" t="s">
        <v>644</v>
      </c>
      <c r="C2" s="449" t="s">
        <v>645</v>
      </c>
    </row>
    <row r="3">
      <c r="A3" s="447">
        <v>44145.0</v>
      </c>
      <c r="B3" s="448" t="s">
        <v>644</v>
      </c>
      <c r="C3" s="446" t="s">
        <v>646</v>
      </c>
    </row>
    <row r="4">
      <c r="A4" s="450">
        <v>44146.0</v>
      </c>
      <c r="C4" s="446" t="s">
        <v>647</v>
      </c>
    </row>
    <row r="5">
      <c r="A5" s="450">
        <v>44150.0</v>
      </c>
      <c r="C5" s="446" t="s">
        <v>648</v>
      </c>
    </row>
    <row r="6">
      <c r="A6" s="450">
        <v>44153.0</v>
      </c>
      <c r="B6" s="446" t="s">
        <v>649</v>
      </c>
      <c r="C6" s="446" t="s">
        <v>650</v>
      </c>
    </row>
    <row r="7">
      <c r="A7" s="450">
        <v>44156.0</v>
      </c>
      <c r="B7" s="446" t="s">
        <v>649</v>
      </c>
      <c r="C7" s="446" t="s">
        <v>651</v>
      </c>
    </row>
    <row r="8" ht="16.5" customHeight="1">
      <c r="A8" s="451">
        <v>44158.0</v>
      </c>
      <c r="B8" s="446" t="s">
        <v>649</v>
      </c>
      <c r="C8" s="446" t="s">
        <v>652</v>
      </c>
    </row>
    <row r="9">
      <c r="A9" s="452">
        <v>44168.0</v>
      </c>
      <c r="B9" s="446" t="s">
        <v>649</v>
      </c>
      <c r="C9" s="446" t="s">
        <v>653</v>
      </c>
    </row>
    <row r="10">
      <c r="A10" s="452">
        <v>44170.0</v>
      </c>
      <c r="B10" s="446" t="s">
        <v>654</v>
      </c>
      <c r="C10" s="446" t="s">
        <v>655</v>
      </c>
    </row>
    <row r="11">
      <c r="A11" s="452">
        <v>44170.0</v>
      </c>
      <c r="B11" s="446" t="s">
        <v>649</v>
      </c>
      <c r="C11" s="446" t="s">
        <v>656</v>
      </c>
    </row>
    <row r="12">
      <c r="A12" s="453">
        <v>44172.0</v>
      </c>
      <c r="B12" s="446" t="s">
        <v>649</v>
      </c>
      <c r="C12" s="446" t="s">
        <v>657</v>
      </c>
    </row>
    <row r="13">
      <c r="A13" s="453">
        <v>44174.0</v>
      </c>
      <c r="B13" s="446" t="s">
        <v>649</v>
      </c>
      <c r="C13" s="446" t="s">
        <v>658</v>
      </c>
    </row>
    <row r="14">
      <c r="A14" s="453">
        <v>44174.0</v>
      </c>
      <c r="B14" s="446" t="s">
        <v>649</v>
      </c>
      <c r="C14" s="446" t="s">
        <v>659</v>
      </c>
    </row>
    <row r="15">
      <c r="A15" s="453">
        <v>44179.0</v>
      </c>
      <c r="B15" s="446" t="s">
        <v>649</v>
      </c>
      <c r="C15" s="446" t="s">
        <v>660</v>
      </c>
    </row>
    <row r="16">
      <c r="A16" s="453">
        <v>44179.0</v>
      </c>
      <c r="B16" s="446" t="s">
        <v>649</v>
      </c>
      <c r="C16" s="446" t="s">
        <v>661</v>
      </c>
    </row>
    <row r="17">
      <c r="A17" s="454">
        <v>44195.0</v>
      </c>
      <c r="B17" s="446" t="s">
        <v>649</v>
      </c>
      <c r="C17" s="441" t="s">
        <v>662</v>
      </c>
    </row>
    <row r="18">
      <c r="A18" s="454">
        <v>44199.0</v>
      </c>
      <c r="B18" s="441" t="s">
        <v>663</v>
      </c>
      <c r="C18" s="441" t="s">
        <v>664</v>
      </c>
    </row>
    <row r="19">
      <c r="A19" s="454">
        <v>44199.0</v>
      </c>
      <c r="B19" s="441" t="s">
        <v>649</v>
      </c>
      <c r="C19" s="441" t="s">
        <v>665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4A7D6"/>
    <outlinePr summaryBelow="0" summaryRight="0"/>
  </sheetPr>
  <sheetViews>
    <sheetView rightToLeft="1" workbookViewId="0">
      <pane ySplit="2.0" topLeftCell="A3" activePane="bottomLeft" state="frozen"/>
      <selection activeCell="B4" sqref="B4" pane="bottomLeft"/>
    </sheetView>
  </sheetViews>
  <sheetFormatPr customHeight="1" defaultColWidth="12.63" defaultRowHeight="15.0"/>
  <cols>
    <col customWidth="1" min="1" max="1" width="10.13"/>
    <col customWidth="1" min="2" max="2" width="7.63"/>
    <col customWidth="1" min="3" max="3" width="8.25"/>
    <col customWidth="1" min="4" max="5" width="8.63"/>
    <col customWidth="1" min="6" max="6" width="8.88"/>
    <col customWidth="1" min="7" max="8" width="8.63"/>
    <col customWidth="1" min="9" max="9" width="7.88"/>
    <col customWidth="1" min="10" max="16" width="7.5"/>
    <col customWidth="1" min="17" max="17" width="8.13"/>
    <col customWidth="1" min="18" max="18" width="8.75"/>
  </cols>
  <sheetData>
    <row r="1">
      <c r="A1" s="455"/>
      <c r="B1" s="456" t="s">
        <v>666</v>
      </c>
      <c r="D1" s="457" t="s">
        <v>667</v>
      </c>
      <c r="I1" s="458"/>
      <c r="J1" s="459" t="s">
        <v>668</v>
      </c>
      <c r="Q1" s="460" t="s">
        <v>455</v>
      </c>
    </row>
    <row r="2" ht="50.25" customHeight="1">
      <c r="A2" s="461"/>
      <c r="B2" s="462" t="s">
        <v>666</v>
      </c>
      <c r="C2" s="462" t="s">
        <v>669</v>
      </c>
      <c r="D2" s="463" t="s">
        <v>14</v>
      </c>
      <c r="E2" s="463" t="s">
        <v>670</v>
      </c>
      <c r="F2" s="464" t="s">
        <v>671</v>
      </c>
      <c r="G2" s="463" t="s">
        <v>453</v>
      </c>
      <c r="H2" s="463" t="s">
        <v>672</v>
      </c>
      <c r="I2" s="465" t="s">
        <v>673</v>
      </c>
      <c r="J2" s="466" t="s">
        <v>674</v>
      </c>
      <c r="K2" s="466" t="s">
        <v>675</v>
      </c>
      <c r="L2" s="466" t="s">
        <v>676</v>
      </c>
      <c r="M2" s="467" t="s">
        <v>677</v>
      </c>
      <c r="N2" s="466" t="s">
        <v>678</v>
      </c>
      <c r="O2" s="466" t="s">
        <v>679</v>
      </c>
      <c r="Q2" s="468" t="s">
        <v>680</v>
      </c>
      <c r="R2" s="468" t="s">
        <v>474</v>
      </c>
      <c r="S2" s="469"/>
      <c r="T2" s="469"/>
      <c r="U2" s="469"/>
      <c r="V2" s="469"/>
      <c r="W2" s="469"/>
      <c r="X2" s="469"/>
      <c r="Y2" s="469"/>
      <c r="Z2" s="469"/>
    </row>
    <row r="3">
      <c r="A3" s="470">
        <v>44213.0</v>
      </c>
      <c r="B3" s="471">
        <v>64432.0</v>
      </c>
      <c r="C3" s="472">
        <v>0.09</v>
      </c>
      <c r="D3" s="473">
        <v>5629.0</v>
      </c>
      <c r="E3" s="473">
        <v>548332.0</v>
      </c>
      <c r="F3" s="473">
        <v>-796.0</v>
      </c>
      <c r="G3" s="473">
        <v>81044.0</v>
      </c>
      <c r="H3" s="473">
        <v>-2567.0</v>
      </c>
      <c r="I3" s="474">
        <v>8196.0</v>
      </c>
      <c r="J3" s="475">
        <v>77493.0</v>
      </c>
      <c r="K3" s="475">
        <v>1606.0</v>
      </c>
      <c r="L3" s="476">
        <v>352.0</v>
      </c>
      <c r="M3" s="476">
        <v>282.0</v>
      </c>
      <c r="N3" s="476">
        <v>825.0</v>
      </c>
      <c r="O3" s="476"/>
      <c r="P3" s="476">
        <v>768.0</v>
      </c>
      <c r="Q3" s="477">
        <v>4005.0</v>
      </c>
      <c r="R3" s="478">
        <v>46.0</v>
      </c>
      <c r="S3" s="395"/>
      <c r="T3" s="395"/>
      <c r="U3" s="395"/>
      <c r="V3" s="395"/>
      <c r="W3" s="395"/>
      <c r="X3" s="395"/>
      <c r="Y3" s="395"/>
      <c r="Z3" s="395"/>
    </row>
    <row r="4">
      <c r="A4" s="470">
        <v>44212.0</v>
      </c>
      <c r="B4" s="471">
        <v>71689.0</v>
      </c>
      <c r="C4" s="472">
        <v>0.072</v>
      </c>
      <c r="D4" s="473">
        <v>5060.0</v>
      </c>
      <c r="E4" s="473">
        <v>543499.0</v>
      </c>
      <c r="F4" s="473">
        <v>5413.0</v>
      </c>
      <c r="G4" s="473">
        <v>83611.0</v>
      </c>
      <c r="H4" s="473">
        <v>4527.0</v>
      </c>
      <c r="I4" s="474">
        <v>533.0</v>
      </c>
      <c r="J4" s="475">
        <v>79745.0</v>
      </c>
      <c r="K4" s="475">
        <v>1988.0</v>
      </c>
      <c r="L4" s="476">
        <v>338.0</v>
      </c>
      <c r="M4" s="476">
        <v>274.0</v>
      </c>
      <c r="N4" s="476">
        <v>846.0</v>
      </c>
      <c r="O4" s="476"/>
      <c r="P4" s="476">
        <v>694.0</v>
      </c>
      <c r="Q4" s="477">
        <v>3959.0</v>
      </c>
      <c r="R4" s="478">
        <v>67.0</v>
      </c>
      <c r="S4" s="395"/>
      <c r="T4" s="395"/>
      <c r="U4" s="395"/>
      <c r="V4" s="395"/>
      <c r="W4" s="395"/>
      <c r="X4" s="395"/>
      <c r="Y4" s="395"/>
      <c r="Z4" s="395"/>
    </row>
    <row r="5">
      <c r="A5" s="470">
        <v>44211.0</v>
      </c>
      <c r="B5" s="471">
        <v>101722.0</v>
      </c>
      <c r="C5" s="472">
        <v>0.085</v>
      </c>
      <c r="D5" s="473">
        <v>8398.0</v>
      </c>
      <c r="E5" s="473">
        <v>533026.0</v>
      </c>
      <c r="F5" s="473">
        <v>-5186.0</v>
      </c>
      <c r="G5" s="473">
        <v>79084.0</v>
      </c>
      <c r="H5" s="473">
        <v>448.0</v>
      </c>
      <c r="I5" s="474">
        <v>7950.0</v>
      </c>
      <c r="J5" s="475">
        <v>75271.0</v>
      </c>
      <c r="K5" s="475">
        <v>1988.0</v>
      </c>
      <c r="L5" s="476">
        <v>351.0</v>
      </c>
      <c r="M5" s="476">
        <v>291.0</v>
      </c>
      <c r="N5" s="476">
        <v>790.0</v>
      </c>
      <c r="O5" s="476"/>
      <c r="P5" s="476">
        <v>684.0</v>
      </c>
      <c r="Q5" s="477">
        <v>3892.0</v>
      </c>
      <c r="R5" s="478">
        <v>22.0</v>
      </c>
      <c r="S5" s="395"/>
      <c r="T5" s="395"/>
      <c r="U5" s="395"/>
      <c r="V5" s="395"/>
      <c r="W5" s="395"/>
      <c r="X5" s="395"/>
      <c r="Y5" s="395"/>
      <c r="Z5" s="395"/>
    </row>
    <row r="6">
      <c r="A6" s="470">
        <v>44210.0</v>
      </c>
      <c r="B6" s="471">
        <v>123111.0</v>
      </c>
      <c r="C6" s="472">
        <v>0.077</v>
      </c>
      <c r="D6" s="473">
        <v>9192.0</v>
      </c>
      <c r="E6" s="473">
        <v>529814.0</v>
      </c>
      <c r="F6" s="479">
        <v>562.0</v>
      </c>
      <c r="G6" s="473">
        <v>78636.0</v>
      </c>
      <c r="H6" s="473">
        <v>415.0</v>
      </c>
      <c r="I6" s="474">
        <v>8777.0</v>
      </c>
      <c r="J6" s="475">
        <v>74853.0</v>
      </c>
      <c r="K6" s="475">
        <v>1988.0</v>
      </c>
      <c r="L6" s="476">
        <v>330.0</v>
      </c>
      <c r="M6" s="476">
        <v>247.0</v>
      </c>
      <c r="N6" s="476">
        <v>758.0</v>
      </c>
      <c r="O6" s="476"/>
      <c r="P6" s="476">
        <v>707.0</v>
      </c>
      <c r="Q6" s="477">
        <v>3870.0</v>
      </c>
      <c r="R6" s="478">
        <v>53.0</v>
      </c>
      <c r="S6" s="395"/>
      <c r="T6" s="395"/>
      <c r="U6" s="395"/>
      <c r="V6" s="395"/>
      <c r="W6" s="395"/>
      <c r="X6" s="395"/>
      <c r="Y6" s="395"/>
      <c r="Z6" s="395"/>
    </row>
    <row r="7">
      <c r="A7" s="470">
        <v>44209.0</v>
      </c>
      <c r="B7" s="471">
        <v>121669.0</v>
      </c>
      <c r="C7" s="472">
        <v>0.079</v>
      </c>
      <c r="D7" s="473">
        <v>9420.0</v>
      </c>
      <c r="E7" s="473">
        <v>520060.0</v>
      </c>
      <c r="F7" s="479">
        <v>577.0</v>
      </c>
      <c r="G7" s="473">
        <v>78221.0</v>
      </c>
      <c r="H7" s="473">
        <v>2090.0</v>
      </c>
      <c r="I7" s="474">
        <v>7330.0</v>
      </c>
      <c r="J7" s="475">
        <v>74346.0</v>
      </c>
      <c r="K7" s="475">
        <v>2090.0</v>
      </c>
      <c r="L7" s="476">
        <v>314.0</v>
      </c>
      <c r="M7" s="476">
        <v>258.0</v>
      </c>
      <c r="N7" s="476">
        <v>740.0</v>
      </c>
      <c r="O7" s="476"/>
      <c r="P7" s="476">
        <v>731.0</v>
      </c>
      <c r="Q7" s="477">
        <v>3817.0</v>
      </c>
      <c r="R7" s="478">
        <v>46.0</v>
      </c>
      <c r="S7" s="395"/>
      <c r="T7" s="395"/>
      <c r="U7" s="395"/>
      <c r="V7" s="395"/>
      <c r="W7" s="395"/>
      <c r="X7" s="395"/>
      <c r="Y7" s="395"/>
      <c r="Z7" s="395"/>
    </row>
    <row r="8">
      <c r="A8" s="470">
        <v>44208.0</v>
      </c>
      <c r="B8" s="471">
        <v>128715.0</v>
      </c>
      <c r="C8" s="472">
        <v>0.073</v>
      </c>
      <c r="D8" s="473">
        <v>9226.0</v>
      </c>
      <c r="E8" s="473">
        <v>510063.0</v>
      </c>
      <c r="F8" s="479">
        <v>-236.0</v>
      </c>
      <c r="G8" s="473">
        <v>76131.0</v>
      </c>
      <c r="H8" s="473">
        <v>3768.0</v>
      </c>
      <c r="I8" s="474">
        <v>5458.0</v>
      </c>
      <c r="J8" s="475">
        <v>72832.0</v>
      </c>
      <c r="K8" s="475">
        <v>1562.0</v>
      </c>
      <c r="L8" s="476">
        <v>336.0</v>
      </c>
      <c r="M8" s="476">
        <v>269.0</v>
      </c>
      <c r="N8" s="476">
        <v>727.0</v>
      </c>
      <c r="O8" s="476"/>
      <c r="P8" s="476">
        <v>674.0</v>
      </c>
      <c r="Q8" s="477">
        <v>3771.0</v>
      </c>
      <c r="R8" s="478">
        <v>67.0</v>
      </c>
      <c r="S8" s="395"/>
      <c r="T8" s="395"/>
      <c r="U8" s="395"/>
      <c r="V8" s="395"/>
      <c r="W8" s="395"/>
      <c r="X8" s="395"/>
      <c r="Y8" s="395"/>
      <c r="Z8" s="395"/>
    </row>
    <row r="9">
      <c r="A9" s="470">
        <v>44207.0</v>
      </c>
      <c r="B9" s="471">
        <v>129983.0</v>
      </c>
      <c r="C9" s="472">
        <v>0.076</v>
      </c>
      <c r="D9" s="473">
        <v>9665.0</v>
      </c>
      <c r="E9" s="473">
        <v>501073.0</v>
      </c>
      <c r="F9" s="479">
        <v>89.0</v>
      </c>
      <c r="G9" s="473">
        <v>72363.0</v>
      </c>
      <c r="H9" s="473">
        <v>4622.0</v>
      </c>
      <c r="I9" s="474">
        <v>5043.0</v>
      </c>
      <c r="J9" s="475">
        <v>69195.0</v>
      </c>
      <c r="K9" s="475">
        <v>1435.0</v>
      </c>
      <c r="L9" s="476">
        <v>327.0</v>
      </c>
      <c r="M9" s="476">
        <v>262.0</v>
      </c>
      <c r="N9" s="476">
        <v>742.0</v>
      </c>
      <c r="O9" s="476"/>
      <c r="P9" s="476">
        <v>664.0</v>
      </c>
      <c r="Q9" s="477">
        <v>3704.0</v>
      </c>
      <c r="R9" s="478">
        <v>33.0</v>
      </c>
      <c r="S9" s="395"/>
      <c r="T9" s="395"/>
      <c r="U9" s="395"/>
      <c r="V9" s="395"/>
      <c r="W9" s="395"/>
      <c r="X9" s="395"/>
      <c r="Y9" s="395"/>
      <c r="Z9" s="395"/>
    </row>
    <row r="10">
      <c r="A10" s="470">
        <v>44206.0</v>
      </c>
      <c r="B10" s="471">
        <v>97238.0</v>
      </c>
      <c r="C10" s="472">
        <v>0.072</v>
      </c>
      <c r="D10" s="473">
        <v>6896.0</v>
      </c>
      <c r="E10" s="473">
        <v>491319.0</v>
      </c>
      <c r="F10" s="479"/>
      <c r="G10" s="473">
        <v>67741.0</v>
      </c>
      <c r="H10" s="473">
        <v>1752.0</v>
      </c>
      <c r="I10" s="474"/>
      <c r="J10" s="475">
        <v>64633.0</v>
      </c>
      <c r="K10" s="475">
        <v>1435.0</v>
      </c>
      <c r="L10" s="476">
        <v>304.0</v>
      </c>
      <c r="M10" s="476">
        <v>244.0</v>
      </c>
      <c r="N10" s="476">
        <v>729.0</v>
      </c>
      <c r="O10" s="476"/>
      <c r="P10" s="476">
        <v>640.0</v>
      </c>
      <c r="Q10" s="477">
        <v>3671.0</v>
      </c>
      <c r="R10" s="478">
        <v>26.0</v>
      </c>
      <c r="S10" s="395"/>
      <c r="T10" s="395"/>
      <c r="U10" s="395"/>
      <c r="V10" s="395"/>
      <c r="W10" s="395"/>
      <c r="X10" s="395"/>
      <c r="Y10" s="395"/>
      <c r="Z10" s="395"/>
    </row>
    <row r="11">
      <c r="A11" s="470">
        <v>44205.0</v>
      </c>
      <c r="B11" s="471">
        <v>83681.0</v>
      </c>
      <c r="C11" s="472">
        <v>0.063</v>
      </c>
      <c r="D11" s="473">
        <v>5138.0</v>
      </c>
      <c r="E11" s="473">
        <v>486575.0</v>
      </c>
      <c r="F11" s="479">
        <v>131.0</v>
      </c>
      <c r="G11" s="473">
        <v>69493.0</v>
      </c>
      <c r="H11" s="473">
        <v>1713.0</v>
      </c>
      <c r="I11" s="474">
        <v>3376.0</v>
      </c>
      <c r="J11" s="475">
        <v>66595.0</v>
      </c>
      <c r="K11" s="475">
        <v>1256.0</v>
      </c>
      <c r="L11" s="476">
        <v>300.0</v>
      </c>
      <c r="M11" s="476">
        <v>236.0</v>
      </c>
      <c r="N11" s="476">
        <v>675.0</v>
      </c>
      <c r="O11" s="476">
        <v>308.0</v>
      </c>
      <c r="P11" s="476">
        <v>168.0</v>
      </c>
      <c r="Q11" s="477">
        <v>3645.0</v>
      </c>
      <c r="R11" s="478">
        <v>49.0</v>
      </c>
      <c r="S11" s="395"/>
      <c r="T11" s="395"/>
      <c r="U11" s="395"/>
      <c r="V11" s="395"/>
      <c r="W11" s="395"/>
      <c r="X11" s="395"/>
      <c r="Y11" s="395"/>
      <c r="Z11" s="395"/>
    </row>
    <row r="12">
      <c r="A12" s="470">
        <v>44204.0</v>
      </c>
      <c r="B12" s="471">
        <v>123233.0</v>
      </c>
      <c r="C12" s="472">
        <v>0.066</v>
      </c>
      <c r="D12" s="473">
        <v>8024.0</v>
      </c>
      <c r="E12" s="473">
        <v>481306.0</v>
      </c>
      <c r="F12" s="479">
        <v>43.0</v>
      </c>
      <c r="G12" s="473">
        <v>65008.0</v>
      </c>
      <c r="H12" s="479">
        <v>350.0</v>
      </c>
      <c r="I12" s="474">
        <v>7643.0</v>
      </c>
      <c r="J12" s="475">
        <v>62244.0</v>
      </c>
      <c r="K12" s="475">
        <v>1256.0</v>
      </c>
      <c r="L12" s="476">
        <v>283.0</v>
      </c>
      <c r="M12" s="476">
        <v>224.0</v>
      </c>
      <c r="N12" s="476">
        <v>637.0</v>
      </c>
      <c r="O12" s="476">
        <v>263.0</v>
      </c>
      <c r="P12" s="476">
        <v>101.0</v>
      </c>
      <c r="Q12" s="477">
        <v>3596.0</v>
      </c>
      <c r="R12" s="478">
        <v>31.0</v>
      </c>
      <c r="S12" s="395"/>
      <c r="T12" s="395"/>
      <c r="U12" s="395"/>
      <c r="V12" s="395"/>
      <c r="W12" s="395"/>
      <c r="X12" s="395"/>
      <c r="Y12" s="395"/>
      <c r="Z12" s="395"/>
    </row>
    <row r="13">
      <c r="A13" s="470">
        <v>44203.0</v>
      </c>
      <c r="B13" s="471">
        <v>125025.0</v>
      </c>
      <c r="C13" s="472">
        <v>0.062</v>
      </c>
      <c r="D13" s="473">
        <v>7611.0</v>
      </c>
      <c r="E13" s="473">
        <v>473239.0</v>
      </c>
      <c r="F13" s="479">
        <v>21.0</v>
      </c>
      <c r="G13" s="473">
        <v>65514.0</v>
      </c>
      <c r="H13" s="479">
        <v>700.0</v>
      </c>
      <c r="I13" s="474">
        <v>6875.0</v>
      </c>
      <c r="J13" s="475">
        <v>62777.0</v>
      </c>
      <c r="K13" s="475">
        <v>1256.0</v>
      </c>
      <c r="L13" s="476">
        <v>285.0</v>
      </c>
      <c r="M13" s="476">
        <v>220.0</v>
      </c>
      <c r="N13" s="476">
        <v>588.0</v>
      </c>
      <c r="O13" s="476">
        <v>248.0</v>
      </c>
      <c r="P13" s="476">
        <v>140.0</v>
      </c>
      <c r="Q13" s="477">
        <v>3565.0</v>
      </c>
      <c r="R13" s="478">
        <v>36.0</v>
      </c>
      <c r="S13" s="395"/>
      <c r="T13" s="395"/>
      <c r="U13" s="395"/>
      <c r="V13" s="395"/>
      <c r="W13" s="395"/>
      <c r="X13" s="395"/>
      <c r="Y13" s="395"/>
      <c r="Z13" s="395"/>
    </row>
    <row r="14">
      <c r="A14" s="470">
        <v>44202.0</v>
      </c>
      <c r="B14" s="471">
        <v>130256.0</v>
      </c>
      <c r="C14" s="472">
        <v>0.062</v>
      </c>
      <c r="D14" s="473">
        <v>7856.0</v>
      </c>
      <c r="E14" s="473">
        <v>465607.0</v>
      </c>
      <c r="F14" s="479">
        <v>22.0</v>
      </c>
      <c r="G14" s="473">
        <v>64180.0</v>
      </c>
      <c r="H14" s="479">
        <v>737.0</v>
      </c>
      <c r="I14" s="474">
        <v>7086.0</v>
      </c>
      <c r="J14" s="475">
        <v>58877.0</v>
      </c>
      <c r="K14" s="475">
        <v>1214.0</v>
      </c>
      <c r="L14" s="476">
        <v>273.0</v>
      </c>
      <c r="M14" s="476">
        <v>226.0</v>
      </c>
      <c r="N14" s="476">
        <v>617.0</v>
      </c>
      <c r="O14" s="476">
        <v>240.0</v>
      </c>
      <c r="P14" s="476">
        <v>104.0</v>
      </c>
      <c r="Q14" s="477">
        <v>3529.0</v>
      </c>
      <c r="R14" s="478">
        <v>33.0</v>
      </c>
      <c r="S14" s="395"/>
      <c r="T14" s="395"/>
      <c r="U14" s="395"/>
      <c r="V14" s="395"/>
      <c r="W14" s="395"/>
      <c r="X14" s="395"/>
      <c r="Y14" s="395"/>
      <c r="Z14" s="395"/>
    </row>
    <row r="15">
      <c r="A15" s="470">
        <v>44201.0</v>
      </c>
      <c r="B15" s="471">
        <v>129711.0</v>
      </c>
      <c r="C15" s="472">
        <v>0.045</v>
      </c>
      <c r="D15" s="473">
        <v>8196.0</v>
      </c>
      <c r="E15" s="473">
        <v>457729.0</v>
      </c>
      <c r="F15" s="479">
        <v>27.0</v>
      </c>
      <c r="G15" s="473">
        <v>58932.0</v>
      </c>
      <c r="H15" s="473">
        <v>4313.0</v>
      </c>
      <c r="I15" s="474">
        <v>3832.0</v>
      </c>
      <c r="J15" s="475">
        <v>56538.0</v>
      </c>
      <c r="K15" s="476">
        <v>983.0</v>
      </c>
      <c r="L15" s="476">
        <v>272.0</v>
      </c>
      <c r="M15" s="476">
        <v>211.0</v>
      </c>
      <c r="N15" s="476">
        <v>571.0</v>
      </c>
      <c r="O15" s="476">
        <v>260.0</v>
      </c>
      <c r="P15" s="476">
        <v>97.0</v>
      </c>
      <c r="Q15" s="477">
        <v>3496.0</v>
      </c>
      <c r="R15" s="478">
        <v>51.0</v>
      </c>
      <c r="S15" s="395"/>
      <c r="T15" s="395"/>
      <c r="U15" s="395"/>
      <c r="V15" s="395"/>
      <c r="W15" s="395"/>
      <c r="X15" s="395"/>
      <c r="Y15" s="395"/>
      <c r="Z15" s="395"/>
    </row>
    <row r="16">
      <c r="A16" s="470">
        <v>44200.0</v>
      </c>
      <c r="B16" s="471">
        <v>114814.0</v>
      </c>
      <c r="C16" s="472">
        <v>0.074</v>
      </c>
      <c r="D16" s="473">
        <v>8371.0</v>
      </c>
      <c r="E16" s="473">
        <v>449506.0</v>
      </c>
      <c r="F16" s="479">
        <v>23.0</v>
      </c>
      <c r="G16" s="473">
        <v>53912.0</v>
      </c>
      <c r="H16" s="473">
        <v>4264.0</v>
      </c>
      <c r="I16" s="474">
        <v>4082.0</v>
      </c>
      <c r="J16" s="475">
        <v>51764.0</v>
      </c>
      <c r="K16" s="476">
        <v>803.0</v>
      </c>
      <c r="L16" s="476">
        <v>259.0</v>
      </c>
      <c r="M16" s="476">
        <v>179.0</v>
      </c>
      <c r="N16" s="476">
        <v>513.0</v>
      </c>
      <c r="O16" s="476">
        <v>221.0</v>
      </c>
      <c r="P16" s="476">
        <v>173.0</v>
      </c>
      <c r="Q16" s="477">
        <v>3445.0</v>
      </c>
      <c r="R16" s="478">
        <v>25.0</v>
      </c>
      <c r="S16" s="395"/>
      <c r="T16" s="395"/>
      <c r="U16" s="395"/>
      <c r="V16" s="395"/>
      <c r="W16" s="395"/>
      <c r="X16" s="395"/>
      <c r="Y16" s="395"/>
      <c r="Z16" s="395"/>
    </row>
    <row r="17">
      <c r="A17" s="470">
        <v>44199.0</v>
      </c>
      <c r="B17" s="471">
        <v>79907.0</v>
      </c>
      <c r="C17" s="472">
        <v>0.066</v>
      </c>
      <c r="D17" s="473">
        <v>5205.0</v>
      </c>
      <c r="E17" s="473">
        <v>441112.0</v>
      </c>
      <c r="F17" s="479">
        <v>71.0</v>
      </c>
      <c r="G17" s="473">
        <v>48372.0</v>
      </c>
      <c r="H17" s="473">
        <v>1476.0</v>
      </c>
      <c r="I17" s="474">
        <v>3701.0</v>
      </c>
      <c r="J17" s="475">
        <v>47078.0</v>
      </c>
      <c r="K17" s="476">
        <v>0.0</v>
      </c>
      <c r="L17" s="476">
        <v>258.0</v>
      </c>
      <c r="M17" s="476">
        <v>207.0</v>
      </c>
      <c r="N17" s="476">
        <v>508.0</v>
      </c>
      <c r="O17" s="476">
        <v>225.0</v>
      </c>
      <c r="P17" s="476">
        <v>96.0</v>
      </c>
      <c r="Q17" s="477">
        <v>3420.0</v>
      </c>
      <c r="R17" s="478">
        <v>28.0</v>
      </c>
      <c r="S17" s="395"/>
      <c r="T17" s="395"/>
      <c r="U17" s="395"/>
      <c r="V17" s="395"/>
      <c r="W17" s="395"/>
      <c r="X17" s="395"/>
      <c r="Y17" s="395"/>
      <c r="Z17" s="395"/>
    </row>
    <row r="20">
      <c r="D20" s="480"/>
    </row>
    <row r="21">
      <c r="D21" s="480"/>
    </row>
    <row r="22">
      <c r="D22" s="480"/>
    </row>
    <row r="23">
      <c r="D23" s="480"/>
    </row>
    <row r="24">
      <c r="D24" s="480"/>
    </row>
    <row r="25">
      <c r="D25" s="480"/>
    </row>
  </sheetData>
  <mergeCells count="5">
    <mergeCell ref="B1:C1"/>
    <mergeCell ref="D1:H1"/>
    <mergeCell ref="J1:P1"/>
    <mergeCell ref="Q1:R1"/>
    <mergeCell ref="O2:P2"/>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2020-09-01T18:38:13Z</dcterms:created>
  <dc:creator>‏‏משתמש Windows</dc:creator>
</cp:coreProperties>
</file>