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1\Documents\דוד\‏‏תיקיה חדשה\"/>
    </mc:Choice>
  </mc:AlternateContent>
  <xr:revisionPtr revIDLastSave="0" documentId="13_ncr:1_{17B03514-7A67-4F21-A373-21FB4B7AAE3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גיליון1" sheetId="1" r:id="rId1"/>
    <sheet name="גיליון2" sheetId="2" r:id="rId2"/>
    <sheet name="גיליון3" sheetId="3" r:id="rId3"/>
  </sheets>
  <calcPr calcId="191029"/>
</workbook>
</file>

<file path=xl/calcChain.xml><?xml version="1.0" encoding="utf-8"?>
<calcChain xmlns="http://schemas.openxmlformats.org/spreadsheetml/2006/main">
  <c r="I64" i="1" l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J64" i="1" l="1"/>
  <c r="H64" i="1"/>
  <c r="J62" i="1"/>
  <c r="H62" i="1"/>
  <c r="J61" i="1"/>
  <c r="H61" i="1"/>
  <c r="H60" i="1"/>
  <c r="J60" i="1" s="1"/>
  <c r="J59" i="1"/>
  <c r="H59" i="1"/>
  <c r="J58" i="1"/>
  <c r="H58" i="1"/>
  <c r="J57" i="1"/>
  <c r="H57" i="1"/>
  <c r="H56" i="1"/>
  <c r="J55" i="1"/>
  <c r="H55" i="1"/>
  <c r="J54" i="1"/>
  <c r="H54" i="1"/>
  <c r="H53" i="1"/>
  <c r="J53" i="1" s="1"/>
  <c r="H52" i="1"/>
  <c r="J51" i="1"/>
  <c r="H51" i="1"/>
  <c r="H50" i="1"/>
  <c r="J49" i="1"/>
  <c r="H49" i="1"/>
  <c r="H48" i="1"/>
  <c r="J47" i="1"/>
  <c r="H47" i="1"/>
  <c r="H46" i="1"/>
  <c r="J46" i="1" s="1"/>
  <c r="K46" i="1" s="1"/>
  <c r="H45" i="1"/>
  <c r="J45" i="1" s="1"/>
  <c r="K45" i="1" s="1"/>
  <c r="H44" i="1"/>
  <c r="J44" i="1" s="1"/>
  <c r="K44" i="1" s="1"/>
  <c r="H43" i="1"/>
  <c r="H42" i="1"/>
  <c r="J42" i="1" s="1"/>
  <c r="K42" i="1" s="1"/>
  <c r="J41" i="1"/>
  <c r="K41" i="1" s="1"/>
  <c r="H41" i="1"/>
  <c r="H39" i="1"/>
  <c r="J39" i="1" s="1"/>
  <c r="H38" i="1"/>
  <c r="J38" i="1" s="1"/>
  <c r="K38" i="1" s="1"/>
  <c r="H37" i="1"/>
  <c r="J37" i="1" s="1"/>
  <c r="K37" i="1" s="1"/>
  <c r="H36" i="1"/>
  <c r="H35" i="1"/>
  <c r="J35" i="1" s="1"/>
  <c r="K35" i="1" s="1"/>
  <c r="H34" i="1"/>
  <c r="H33" i="1"/>
  <c r="J33" i="1" s="1"/>
  <c r="K33" i="1" s="1"/>
  <c r="H32" i="1"/>
  <c r="J32" i="1" s="1"/>
  <c r="K32" i="1" s="1"/>
  <c r="H31" i="1"/>
  <c r="J31" i="1" s="1"/>
  <c r="K31" i="1" s="1"/>
  <c r="H30" i="1"/>
  <c r="J30" i="1" s="1"/>
  <c r="K30" i="1" s="1"/>
  <c r="J29" i="1"/>
  <c r="K29" i="1" s="1"/>
  <c r="H29" i="1"/>
  <c r="H28" i="1"/>
  <c r="J28" i="1" s="1"/>
  <c r="J27" i="1"/>
  <c r="H27" i="1"/>
  <c r="H26" i="1"/>
  <c r="J26" i="1" s="1"/>
  <c r="H25" i="1"/>
  <c r="J25" i="1" s="1"/>
  <c r="K25" i="1" s="1"/>
  <c r="H24" i="1"/>
  <c r="J24" i="1" s="1"/>
  <c r="K24" i="1" s="1"/>
  <c r="J23" i="1"/>
  <c r="K23" i="1" s="1"/>
  <c r="H23" i="1"/>
  <c r="H22" i="1"/>
  <c r="J21" i="1"/>
  <c r="H21" i="1"/>
  <c r="H20" i="1"/>
  <c r="J20" i="1" s="1"/>
  <c r="H19" i="1"/>
  <c r="J19" i="1" s="1"/>
  <c r="H18" i="1"/>
  <c r="J18" i="1" s="1"/>
  <c r="H17" i="1"/>
  <c r="J17" i="1" s="1"/>
  <c r="H16" i="1"/>
  <c r="J16" i="1" s="1"/>
  <c r="K16" i="1" s="1"/>
  <c r="H15" i="1"/>
  <c r="H14" i="1"/>
  <c r="H13" i="1"/>
  <c r="H12" i="1"/>
  <c r="H11" i="1"/>
  <c r="J11" i="1" s="1"/>
  <c r="K11" i="1" s="1"/>
  <c r="J10" i="1"/>
  <c r="K10" i="1" s="1"/>
  <c r="H10" i="1"/>
  <c r="H9" i="1"/>
  <c r="J9" i="1" s="1"/>
  <c r="K9" i="1" s="1"/>
  <c r="H8" i="1"/>
  <c r="H7" i="1"/>
  <c r="J7" i="1" s="1"/>
  <c r="K7" i="1" s="1"/>
  <c r="H6" i="1"/>
  <c r="J6" i="1" s="1"/>
  <c r="H5" i="1"/>
  <c r="M4" i="1"/>
  <c r="H4" i="1"/>
  <c r="M3" i="1"/>
  <c r="H3" i="1"/>
  <c r="J3" i="1" s="1"/>
  <c r="J5" i="1" l="1"/>
  <c r="J22" i="1"/>
  <c r="K21" i="1" s="1"/>
  <c r="J50" i="1"/>
  <c r="J52" i="1"/>
  <c r="J56" i="1"/>
  <c r="M5" i="1"/>
  <c r="N5" i="1" s="1"/>
  <c r="K26" i="1"/>
  <c r="J34" i="1"/>
  <c r="K34" i="1" s="1"/>
  <c r="J48" i="1"/>
  <c r="K19" i="1"/>
  <c r="J8" i="1"/>
  <c r="K8" i="1" s="1"/>
  <c r="J12" i="1"/>
  <c r="J14" i="1"/>
  <c r="K17" i="1"/>
  <c r="J13" i="1"/>
  <c r="J15" i="1"/>
  <c r="J36" i="1"/>
  <c r="K36" i="1" s="1"/>
  <c r="K52" i="1"/>
  <c r="J4" i="1"/>
  <c r="K47" i="1" l="1"/>
  <c r="K3" i="1"/>
  <c r="K12" i="1"/>
</calcChain>
</file>

<file path=xl/sharedStrings.xml><?xml version="1.0" encoding="utf-8"?>
<sst xmlns="http://schemas.openxmlformats.org/spreadsheetml/2006/main" count="85" uniqueCount="23">
  <si>
    <t>03-04/</t>
  </si>
  <si>
    <t xml:space="preserve">מס' </t>
  </si>
  <si>
    <t>שם העוסק</t>
  </si>
  <si>
    <t>ע.מ.</t>
  </si>
  <si>
    <t>מס' רישוי</t>
  </si>
  <si>
    <t>קבוצה</t>
  </si>
  <si>
    <t>צריכה 1</t>
  </si>
  <si>
    <t>צריכה 2</t>
  </si>
  <si>
    <t>סה"כ צריכה</t>
  </si>
  <si>
    <t>ש' החזר</t>
  </si>
  <si>
    <t>להחזר</t>
  </si>
  <si>
    <t>סה"כ החזר</t>
  </si>
  <si>
    <t>הערות</t>
  </si>
  <si>
    <t>משאית</t>
  </si>
  <si>
    <t>צמ"ה</t>
  </si>
  <si>
    <t>טרקטור</t>
  </si>
  <si>
    <t>טבלת נתונים</t>
  </si>
  <si>
    <t>מוניות</t>
  </si>
  <si>
    <t>א.צ.ז</t>
  </si>
  <si>
    <t>מורי נהיגה</t>
  </si>
  <si>
    <t>רכב חדש</t>
  </si>
  <si>
    <t xml:space="preserve">  </t>
  </si>
  <si>
    <t>ש החזר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</si>
</sst>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b/>
      <u/>
      <sz val="16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" fontId="5" fillId="3" borderId="2" xfId="0" applyNumberFormat="1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4" fillId="3" borderId="4" xfId="0" applyNumberFormat="1" applyFont="1" applyFill="1" applyBorder="1" applyAlignment="1">
      <alignment horizontal="center"/>
    </xf>
    <xf numFmtId="1" fontId="4" fillId="3" borderId="2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" fontId="5" fillId="0" borderId="2" xfId="0" applyNumberFormat="1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3" fontId="5" fillId="3" borderId="2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3" fontId="4" fillId="3" borderId="6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0" fillId="0" borderId="10" xfId="0" applyBorder="1"/>
    <xf numFmtId="0" fontId="4" fillId="0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1" fontId="5" fillId="0" borderId="10" xfId="0" applyNumberFormat="1" applyFont="1" applyFill="1" applyBorder="1" applyAlignment="1">
      <alignment horizontal="center"/>
    </xf>
    <xf numFmtId="3" fontId="4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family val="2"/>
        <scheme val="none"/>
      </font>
      <fill>
        <patternFill patternType="solid">
          <fgColor indexed="64"/>
          <bgColor indexed="44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ck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34B30F-05CF-49DA-B71C-1176FD5EFB5C}" name="טבלה1" displayName="טבלה1" ref="A2:L64" totalsRowShown="0" headerRowDxfId="4" headerRowBorderDxfId="18" tableBorderDxfId="19" totalsRowBorderDxfId="17">
  <autoFilter ref="A2:L64" xr:uid="{FD46D8C5-7C55-4FF9-BEE5-9CB2D099E19E}"/>
  <tableColumns count="12">
    <tableColumn id="1" xr3:uid="{55AC8525-E0FF-461D-848E-9BE091E7E406}" name="מס' " dataDxfId="16"/>
    <tableColumn id="2" xr3:uid="{5562AAF3-5329-4F39-96A6-1A7C1D3CFFF7}" name="שם העוסק" dataDxfId="15"/>
    <tableColumn id="3" xr3:uid="{92C4EDED-76F0-408E-B6F1-5A8F96538280}" name="ע.מ." dataDxfId="14"/>
    <tableColumn id="4" xr3:uid="{7BF31151-4E97-40F1-8660-DC91223CA661}" name="מס' רישוי" dataDxfId="13"/>
    <tableColumn id="5" xr3:uid="{95B22E5D-32C9-4E31-93CF-01216DC22706}" name="קבוצה" dataDxfId="12"/>
    <tableColumn id="6" xr3:uid="{FC5FB063-D497-4526-881C-BEB1E87CA5F3}" name="צריכה 1" dataDxfId="11"/>
    <tableColumn id="7" xr3:uid="{3555847F-A0F6-490D-A124-FDF8CB74E3B0}" name="צריכה 2" dataDxfId="10"/>
    <tableColumn id="8" xr3:uid="{5BD9FE74-F327-489B-966E-148AD8C354AB}" name="סה&quot;כ צריכה" dataDxfId="9">
      <calculatedColumnFormula>F3+G3</calculatedColumnFormula>
    </tableColumn>
    <tableColumn id="9" xr3:uid="{F722F963-0F37-4F8B-953D-5E1B01F6ECB9}" name="ש' החזר" dataDxfId="8"/>
    <tableColumn id="10" xr3:uid="{99D2C66E-D650-4661-89D1-9CFD566A956D}" name="להחזר" dataDxfId="7">
      <calculatedColumnFormula>I3*H3</calculatedColumnFormula>
    </tableColumn>
    <tableColumn id="11" xr3:uid="{8AB72A5E-6B6A-4D9B-9228-FE1CC97FE13C}" name="סה&quot;כ החזר" dataDxfId="6"/>
    <tableColumn id="12" xr3:uid="{027766FD-FC9E-4FDC-8217-B3E5E87FC442}" name="הערות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8409F9-6219-47E0-80A2-CAF972D007E0}" name="טבלה2" displayName="טבלה2" ref="P9:Q15" totalsRowShown="0" headerRowDxfId="0" dataDxfId="1">
  <autoFilter ref="P9:Q15" xr:uid="{1BD7F1A1-79FC-4C76-ABAD-23AF3CF3C124}"/>
  <tableColumns count="2">
    <tableColumn id="1" xr3:uid="{037C50D1-C44C-421C-BAA5-8D1D8C4F2715}" name="קבוצה" dataDxfId="3"/>
    <tableColumn id="2" xr3:uid="{BB1228A7-B9C8-4034-A378-903712363643}" name="ש החזר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rightToLeft="1" tabSelected="1" topLeftCell="A4" workbookViewId="0">
      <selection activeCell="I21" sqref="I21"/>
    </sheetView>
  </sheetViews>
  <sheetFormatPr defaultRowHeight="14.25" x14ac:dyDescent="0.2"/>
  <cols>
    <col min="2" max="2" width="13" customWidth="1"/>
    <col min="3" max="3" width="11.75" customWidth="1"/>
    <col min="4" max="4" width="12" customWidth="1"/>
    <col min="6" max="7" width="10.5" customWidth="1"/>
    <col min="8" max="8" width="14.375" customWidth="1"/>
    <col min="9" max="9" width="11.125" customWidth="1"/>
    <col min="10" max="10" width="9.125" customWidth="1"/>
    <col min="11" max="11" width="13.875" customWidth="1"/>
    <col min="16" max="16" width="10.875" bestFit="1" customWidth="1"/>
    <col min="258" max="259" width="11.75" customWidth="1"/>
    <col min="260" max="260" width="11.375" customWidth="1"/>
    <col min="514" max="515" width="11.75" customWidth="1"/>
    <col min="516" max="516" width="11.375" customWidth="1"/>
    <col min="770" max="771" width="11.75" customWidth="1"/>
    <col min="772" max="772" width="11.375" customWidth="1"/>
    <col min="1026" max="1027" width="11.75" customWidth="1"/>
    <col min="1028" max="1028" width="11.375" customWidth="1"/>
    <col min="1282" max="1283" width="11.75" customWidth="1"/>
    <col min="1284" max="1284" width="11.375" customWidth="1"/>
    <col min="1538" max="1539" width="11.75" customWidth="1"/>
    <col min="1540" max="1540" width="11.375" customWidth="1"/>
    <col min="1794" max="1795" width="11.75" customWidth="1"/>
    <col min="1796" max="1796" width="11.375" customWidth="1"/>
    <col min="2050" max="2051" width="11.75" customWidth="1"/>
    <col min="2052" max="2052" width="11.375" customWidth="1"/>
    <col min="2306" max="2307" width="11.75" customWidth="1"/>
    <col min="2308" max="2308" width="11.375" customWidth="1"/>
    <col min="2562" max="2563" width="11.75" customWidth="1"/>
    <col min="2564" max="2564" width="11.375" customWidth="1"/>
    <col min="2818" max="2819" width="11.75" customWidth="1"/>
    <col min="2820" max="2820" width="11.375" customWidth="1"/>
    <col min="3074" max="3075" width="11.75" customWidth="1"/>
    <col min="3076" max="3076" width="11.375" customWidth="1"/>
    <col min="3330" max="3331" width="11.75" customWidth="1"/>
    <col min="3332" max="3332" width="11.375" customWidth="1"/>
    <col min="3586" max="3587" width="11.75" customWidth="1"/>
    <col min="3588" max="3588" width="11.375" customWidth="1"/>
    <col min="3842" max="3843" width="11.75" customWidth="1"/>
    <col min="3844" max="3844" width="11.375" customWidth="1"/>
    <col min="4098" max="4099" width="11.75" customWidth="1"/>
    <col min="4100" max="4100" width="11.375" customWidth="1"/>
    <col min="4354" max="4355" width="11.75" customWidth="1"/>
    <col min="4356" max="4356" width="11.375" customWidth="1"/>
    <col min="4610" max="4611" width="11.75" customWidth="1"/>
    <col min="4612" max="4612" width="11.375" customWidth="1"/>
    <col min="4866" max="4867" width="11.75" customWidth="1"/>
    <col min="4868" max="4868" width="11.375" customWidth="1"/>
    <col min="5122" max="5123" width="11.75" customWidth="1"/>
    <col min="5124" max="5124" width="11.375" customWidth="1"/>
    <col min="5378" max="5379" width="11.75" customWidth="1"/>
    <col min="5380" max="5380" width="11.375" customWidth="1"/>
    <col min="5634" max="5635" width="11.75" customWidth="1"/>
    <col min="5636" max="5636" width="11.375" customWidth="1"/>
    <col min="5890" max="5891" width="11.75" customWidth="1"/>
    <col min="5892" max="5892" width="11.375" customWidth="1"/>
    <col min="6146" max="6147" width="11.75" customWidth="1"/>
    <col min="6148" max="6148" width="11.375" customWidth="1"/>
    <col min="6402" max="6403" width="11.75" customWidth="1"/>
    <col min="6404" max="6404" width="11.375" customWidth="1"/>
    <col min="6658" max="6659" width="11.75" customWidth="1"/>
    <col min="6660" max="6660" width="11.375" customWidth="1"/>
    <col min="6914" max="6915" width="11.75" customWidth="1"/>
    <col min="6916" max="6916" width="11.375" customWidth="1"/>
    <col min="7170" max="7171" width="11.75" customWidth="1"/>
    <col min="7172" max="7172" width="11.375" customWidth="1"/>
    <col min="7426" max="7427" width="11.75" customWidth="1"/>
    <col min="7428" max="7428" width="11.375" customWidth="1"/>
    <col min="7682" max="7683" width="11.75" customWidth="1"/>
    <col min="7684" max="7684" width="11.375" customWidth="1"/>
    <col min="7938" max="7939" width="11.75" customWidth="1"/>
    <col min="7940" max="7940" width="11.375" customWidth="1"/>
    <col min="8194" max="8195" width="11.75" customWidth="1"/>
    <col min="8196" max="8196" width="11.375" customWidth="1"/>
    <col min="8450" max="8451" width="11.75" customWidth="1"/>
    <col min="8452" max="8452" width="11.375" customWidth="1"/>
    <col min="8706" max="8707" width="11.75" customWidth="1"/>
    <col min="8708" max="8708" width="11.375" customWidth="1"/>
    <col min="8962" max="8963" width="11.75" customWidth="1"/>
    <col min="8964" max="8964" width="11.375" customWidth="1"/>
    <col min="9218" max="9219" width="11.75" customWidth="1"/>
    <col min="9220" max="9220" width="11.375" customWidth="1"/>
    <col min="9474" max="9475" width="11.75" customWidth="1"/>
    <col min="9476" max="9476" width="11.375" customWidth="1"/>
    <col min="9730" max="9731" width="11.75" customWidth="1"/>
    <col min="9732" max="9732" width="11.375" customWidth="1"/>
    <col min="9986" max="9987" width="11.75" customWidth="1"/>
    <col min="9988" max="9988" width="11.375" customWidth="1"/>
    <col min="10242" max="10243" width="11.75" customWidth="1"/>
    <col min="10244" max="10244" width="11.375" customWidth="1"/>
    <col min="10498" max="10499" width="11.75" customWidth="1"/>
    <col min="10500" max="10500" width="11.375" customWidth="1"/>
    <col min="10754" max="10755" width="11.75" customWidth="1"/>
    <col min="10756" max="10756" width="11.375" customWidth="1"/>
    <col min="11010" max="11011" width="11.75" customWidth="1"/>
    <col min="11012" max="11012" width="11.375" customWidth="1"/>
    <col min="11266" max="11267" width="11.75" customWidth="1"/>
    <col min="11268" max="11268" width="11.375" customWidth="1"/>
    <col min="11522" max="11523" width="11.75" customWidth="1"/>
    <col min="11524" max="11524" width="11.375" customWidth="1"/>
    <col min="11778" max="11779" width="11.75" customWidth="1"/>
    <col min="11780" max="11780" width="11.375" customWidth="1"/>
    <col min="12034" max="12035" width="11.75" customWidth="1"/>
    <col min="12036" max="12036" width="11.375" customWidth="1"/>
    <col min="12290" max="12291" width="11.75" customWidth="1"/>
    <col min="12292" max="12292" width="11.375" customWidth="1"/>
    <col min="12546" max="12547" width="11.75" customWidth="1"/>
    <col min="12548" max="12548" width="11.375" customWidth="1"/>
    <col min="12802" max="12803" width="11.75" customWidth="1"/>
    <col min="12804" max="12804" width="11.375" customWidth="1"/>
    <col min="13058" max="13059" width="11.75" customWidth="1"/>
    <col min="13060" max="13060" width="11.375" customWidth="1"/>
    <col min="13314" max="13315" width="11.75" customWidth="1"/>
    <col min="13316" max="13316" width="11.375" customWidth="1"/>
    <col min="13570" max="13571" width="11.75" customWidth="1"/>
    <col min="13572" max="13572" width="11.375" customWidth="1"/>
    <col min="13826" max="13827" width="11.75" customWidth="1"/>
    <col min="13828" max="13828" width="11.375" customWidth="1"/>
    <col min="14082" max="14083" width="11.75" customWidth="1"/>
    <col min="14084" max="14084" width="11.375" customWidth="1"/>
    <col min="14338" max="14339" width="11.75" customWidth="1"/>
    <col min="14340" max="14340" width="11.375" customWidth="1"/>
    <col min="14594" max="14595" width="11.75" customWidth="1"/>
    <col min="14596" max="14596" width="11.375" customWidth="1"/>
    <col min="14850" max="14851" width="11.75" customWidth="1"/>
    <col min="14852" max="14852" width="11.375" customWidth="1"/>
    <col min="15106" max="15107" width="11.75" customWidth="1"/>
    <col min="15108" max="15108" width="11.375" customWidth="1"/>
    <col min="15362" max="15363" width="11.75" customWidth="1"/>
    <col min="15364" max="15364" width="11.375" customWidth="1"/>
    <col min="15618" max="15619" width="11.75" customWidth="1"/>
    <col min="15620" max="15620" width="11.375" customWidth="1"/>
    <col min="15874" max="15875" width="11.75" customWidth="1"/>
    <col min="15876" max="15876" width="11.375" customWidth="1"/>
    <col min="16130" max="16131" width="11.75" customWidth="1"/>
    <col min="16132" max="16132" width="11.375" customWidth="1"/>
  </cols>
  <sheetData>
    <row r="1" spans="1:17" ht="20.25" x14ac:dyDescent="0.3">
      <c r="K1" s="1">
        <v>2020</v>
      </c>
      <c r="L1" s="2" t="s">
        <v>0</v>
      </c>
    </row>
    <row r="2" spans="1:17" ht="18" x14ac:dyDescent="0.25">
      <c r="A2" s="32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  <c r="K2" s="33" t="s">
        <v>11</v>
      </c>
      <c r="L2" s="34" t="s">
        <v>12</v>
      </c>
      <c r="M2" s="3"/>
      <c r="N2" s="3"/>
    </row>
    <row r="3" spans="1:17" ht="16.5" x14ac:dyDescent="0.25">
      <c r="A3" s="4">
        <v>10</v>
      </c>
      <c r="B3" s="5"/>
      <c r="C3" s="5"/>
      <c r="D3" s="5"/>
      <c r="E3" s="5" t="s">
        <v>13</v>
      </c>
      <c r="F3" s="5"/>
      <c r="G3" s="5"/>
      <c r="H3" s="6">
        <f t="shared" ref="H3:H64" si="0">F3+G3</f>
        <v>0</v>
      </c>
      <c r="I3" s="5">
        <f>VLOOKUP(טבלה1[[#This Row],[קבוצה]],טבלה2[#All],2,0)</f>
        <v>0.98375000000000001</v>
      </c>
      <c r="J3" s="7">
        <f t="shared" ref="J3:J64" si="1">I3*H3</f>
        <v>0</v>
      </c>
      <c r="K3" s="7">
        <f>J3+J4+J5</f>
        <v>0</v>
      </c>
      <c r="L3" s="8"/>
      <c r="M3" s="9">
        <f>L3*I3</f>
        <v>0</v>
      </c>
      <c r="N3" s="9"/>
    </row>
    <row r="4" spans="1:17" ht="16.5" x14ac:dyDescent="0.25">
      <c r="A4" s="4">
        <v>10</v>
      </c>
      <c r="B4" s="5"/>
      <c r="C4" s="5"/>
      <c r="D4" s="5"/>
      <c r="E4" s="5" t="s">
        <v>14</v>
      </c>
      <c r="F4" s="5"/>
      <c r="G4" s="5"/>
      <c r="H4" s="6">
        <f t="shared" si="0"/>
        <v>0</v>
      </c>
      <c r="I4" s="5">
        <f>VLOOKUP(טבלה1[[#This Row],[קבוצה]],טבלה2[#All],2,0)</f>
        <v>1.4726900000000001</v>
      </c>
      <c r="J4" s="7">
        <f t="shared" si="1"/>
        <v>0</v>
      </c>
      <c r="K4" s="7"/>
      <c r="L4" s="8"/>
      <c r="M4" s="9">
        <f>L4*I4</f>
        <v>0</v>
      </c>
      <c r="N4" s="9"/>
    </row>
    <row r="5" spans="1:17" ht="16.5" x14ac:dyDescent="0.25">
      <c r="A5" s="4">
        <v>10</v>
      </c>
      <c r="B5" s="5"/>
      <c r="C5" s="5"/>
      <c r="D5" s="5"/>
      <c r="E5" s="5" t="s">
        <v>14</v>
      </c>
      <c r="F5" s="5"/>
      <c r="G5" s="5"/>
      <c r="H5" s="6">
        <f t="shared" si="0"/>
        <v>0</v>
      </c>
      <c r="I5" s="5">
        <f>VLOOKUP(טבלה1[[#This Row],[קבוצה]],טבלה2[#All],2,0)</f>
        <v>1.4726900000000001</v>
      </c>
      <c r="J5" s="7">
        <f t="shared" si="1"/>
        <v>0</v>
      </c>
      <c r="K5" s="7"/>
      <c r="L5" s="8"/>
      <c r="M5" s="9">
        <f>L5*I5</f>
        <v>0</v>
      </c>
      <c r="N5" s="9">
        <f>M5+M4+M3</f>
        <v>0</v>
      </c>
    </row>
    <row r="6" spans="1:17" ht="16.5" x14ac:dyDescent="0.25">
      <c r="A6" s="10">
        <v>52</v>
      </c>
      <c r="B6" s="11"/>
      <c r="C6" s="11"/>
      <c r="D6" s="11"/>
      <c r="E6" s="11" t="s">
        <v>13</v>
      </c>
      <c r="F6" s="11"/>
      <c r="G6" s="11"/>
      <c r="H6" s="12">
        <f>F6+G6</f>
        <v>0</v>
      </c>
      <c r="I6" s="11">
        <f>VLOOKUP(טבלה1[[#This Row],[קבוצה]],טבלה2[#All],2,0)</f>
        <v>0.98375000000000001</v>
      </c>
      <c r="J6" s="13">
        <f t="shared" si="1"/>
        <v>0</v>
      </c>
      <c r="K6" s="13"/>
      <c r="L6" s="14"/>
      <c r="M6" s="9"/>
      <c r="N6" s="9"/>
    </row>
    <row r="7" spans="1:17" ht="16.5" x14ac:dyDescent="0.25">
      <c r="A7" s="4">
        <v>64</v>
      </c>
      <c r="B7" s="5"/>
      <c r="C7" s="5"/>
      <c r="D7" s="5"/>
      <c r="E7" s="5" t="s">
        <v>15</v>
      </c>
      <c r="F7" s="5"/>
      <c r="G7" s="5"/>
      <c r="H7" s="6">
        <f t="shared" si="0"/>
        <v>0</v>
      </c>
      <c r="I7" s="5">
        <f>VLOOKUP(טבלה1[[#This Row],[קבוצה]],טבלה2[#All],2,0)</f>
        <v>1.4726900000000001</v>
      </c>
      <c r="J7" s="7">
        <f t="shared" si="1"/>
        <v>0</v>
      </c>
      <c r="K7" s="7">
        <f>J7</f>
        <v>0</v>
      </c>
      <c r="L7" s="8"/>
      <c r="M7" s="9"/>
      <c r="N7" s="9"/>
      <c r="P7" s="15" t="s">
        <v>16</v>
      </c>
      <c r="Q7" s="15"/>
    </row>
    <row r="8" spans="1:17" ht="16.5" x14ac:dyDescent="0.25">
      <c r="A8" s="4">
        <v>87</v>
      </c>
      <c r="B8" s="5"/>
      <c r="C8" s="5"/>
      <c r="D8" s="5"/>
      <c r="E8" s="5" t="s">
        <v>17</v>
      </c>
      <c r="F8" s="5"/>
      <c r="G8" s="5"/>
      <c r="H8" s="6">
        <f>F8+G8</f>
        <v>0</v>
      </c>
      <c r="I8" s="5">
        <f>VLOOKUP(טבלה1[[#This Row],[קבוצה]],טבלה2[#All],2,0)</f>
        <v>0.66271000000000002</v>
      </c>
      <c r="J8" s="7">
        <f>I8*H8</f>
        <v>0</v>
      </c>
      <c r="K8" s="7">
        <f>J8</f>
        <v>0</v>
      </c>
      <c r="L8" s="8"/>
      <c r="M8" s="9"/>
      <c r="N8" s="9"/>
      <c r="P8" s="15"/>
      <c r="Q8" s="15"/>
    </row>
    <row r="9" spans="1:17" ht="16.5" x14ac:dyDescent="0.25">
      <c r="A9" s="10">
        <v>129</v>
      </c>
      <c r="B9" s="11"/>
      <c r="C9" s="11"/>
      <c r="D9" s="11"/>
      <c r="E9" s="11" t="s">
        <v>18</v>
      </c>
      <c r="F9" s="11"/>
      <c r="G9" s="11"/>
      <c r="H9" s="12">
        <f t="shared" si="0"/>
        <v>0</v>
      </c>
      <c r="I9" s="11">
        <f>VLOOKUP(טבלה1[[#This Row],[קבוצה]],טבלה2[#All],2,0)</f>
        <v>0.98375000000000001</v>
      </c>
      <c r="J9" s="13">
        <f>I9*H9</f>
        <v>0</v>
      </c>
      <c r="K9" s="13">
        <f>J9</f>
        <v>0</v>
      </c>
      <c r="L9" s="14"/>
      <c r="M9" s="9"/>
      <c r="N9" s="9"/>
      <c r="P9" s="15" t="s">
        <v>5</v>
      </c>
      <c r="Q9" s="15" t="s">
        <v>22</v>
      </c>
    </row>
    <row r="10" spans="1:17" ht="16.5" x14ac:dyDescent="0.25">
      <c r="A10" s="4">
        <v>164</v>
      </c>
      <c r="B10" s="5"/>
      <c r="C10" s="5"/>
      <c r="D10" s="5"/>
      <c r="E10" s="5" t="s">
        <v>17</v>
      </c>
      <c r="F10" s="5"/>
      <c r="G10" s="5"/>
      <c r="H10" s="6">
        <f t="shared" si="0"/>
        <v>0</v>
      </c>
      <c r="I10" s="5">
        <f>VLOOKUP(טבלה1[[#This Row],[קבוצה]],טבלה2[#All],2,0)</f>
        <v>0.66271000000000002</v>
      </c>
      <c r="J10" s="7">
        <f t="shared" si="1"/>
        <v>0</v>
      </c>
      <c r="K10" s="7">
        <f>J10</f>
        <v>0</v>
      </c>
      <c r="L10" s="8"/>
      <c r="M10" s="9"/>
      <c r="N10" s="9"/>
      <c r="P10" s="15" t="s">
        <v>14</v>
      </c>
      <c r="Q10" s="15">
        <v>1.4726900000000001</v>
      </c>
    </row>
    <row r="11" spans="1:17" ht="16.5" x14ac:dyDescent="0.25">
      <c r="A11" s="10">
        <v>209</v>
      </c>
      <c r="B11" s="11"/>
      <c r="C11" s="11"/>
      <c r="D11" s="11"/>
      <c r="E11" s="11" t="s">
        <v>13</v>
      </c>
      <c r="F11" s="11"/>
      <c r="G11" s="11"/>
      <c r="H11" s="12">
        <f>F11+G11</f>
        <v>0</v>
      </c>
      <c r="I11" s="11">
        <f>VLOOKUP(טבלה1[[#This Row],[קבוצה]],טבלה2[#All],2,0)</f>
        <v>0.98375000000000001</v>
      </c>
      <c r="J11" s="13">
        <f>I11*H11</f>
        <v>0</v>
      </c>
      <c r="K11" s="13">
        <f>J11</f>
        <v>0</v>
      </c>
      <c r="L11" s="14"/>
      <c r="M11" s="9"/>
      <c r="N11" s="9"/>
      <c r="P11" s="15" t="s">
        <v>13</v>
      </c>
      <c r="Q11" s="15">
        <v>0.98375000000000001</v>
      </c>
    </row>
    <row r="12" spans="1:17" ht="16.5" x14ac:dyDescent="0.25">
      <c r="A12" s="4">
        <v>213</v>
      </c>
      <c r="B12" s="5"/>
      <c r="C12" s="5"/>
      <c r="D12" s="5"/>
      <c r="E12" s="5" t="s">
        <v>14</v>
      </c>
      <c r="F12" s="5"/>
      <c r="G12" s="5"/>
      <c r="H12" s="6">
        <f t="shared" si="0"/>
        <v>0</v>
      </c>
      <c r="I12" s="5">
        <f>VLOOKUP(טבלה1[[#This Row],[קבוצה]],טבלה2[#All],2,0)</f>
        <v>1.4726900000000001</v>
      </c>
      <c r="J12" s="7">
        <f t="shared" si="1"/>
        <v>0</v>
      </c>
      <c r="K12" s="7">
        <f>J12+J13+J14+J15</f>
        <v>0</v>
      </c>
      <c r="L12" s="8"/>
      <c r="M12" s="9"/>
      <c r="N12" s="9"/>
      <c r="P12" s="15" t="s">
        <v>17</v>
      </c>
      <c r="Q12" s="15">
        <v>0.66271000000000002</v>
      </c>
    </row>
    <row r="13" spans="1:17" ht="16.5" x14ac:dyDescent="0.25">
      <c r="A13" s="4">
        <v>213</v>
      </c>
      <c r="B13" s="5"/>
      <c r="C13" s="5"/>
      <c r="D13" s="5"/>
      <c r="E13" s="5" t="s">
        <v>14</v>
      </c>
      <c r="F13" s="5"/>
      <c r="G13" s="5"/>
      <c r="H13" s="6">
        <f>F13+G13</f>
        <v>0</v>
      </c>
      <c r="I13" s="5">
        <f>VLOOKUP(טבלה1[[#This Row],[קבוצה]],טבלה2[#All],2,0)</f>
        <v>1.4726900000000001</v>
      </c>
      <c r="J13" s="7">
        <f>I13*H13</f>
        <v>0</v>
      </c>
      <c r="K13" s="7"/>
      <c r="L13" s="8"/>
      <c r="M13" s="9"/>
      <c r="N13" s="9"/>
      <c r="P13" s="15" t="s">
        <v>19</v>
      </c>
      <c r="Q13" s="15">
        <v>0.98375000000000001</v>
      </c>
    </row>
    <row r="14" spans="1:17" ht="16.5" x14ac:dyDescent="0.25">
      <c r="A14" s="4">
        <v>213</v>
      </c>
      <c r="B14" s="5"/>
      <c r="C14" s="5"/>
      <c r="D14" s="5"/>
      <c r="E14" s="5" t="s">
        <v>14</v>
      </c>
      <c r="F14" s="5"/>
      <c r="G14" s="5"/>
      <c r="H14" s="6">
        <f>F14+G14</f>
        <v>0</v>
      </c>
      <c r="I14" s="5">
        <f>VLOOKUP(טבלה1[[#This Row],[קבוצה]],טבלה2[#All],2,0)</f>
        <v>1.4726900000000001</v>
      </c>
      <c r="J14" s="7">
        <f>I14*H14</f>
        <v>0</v>
      </c>
      <c r="K14" s="7"/>
      <c r="L14" s="8"/>
      <c r="M14" s="9"/>
      <c r="N14" s="9"/>
      <c r="P14" s="15" t="s">
        <v>15</v>
      </c>
      <c r="Q14" s="15">
        <v>1.4726900000000001</v>
      </c>
    </row>
    <row r="15" spans="1:17" ht="16.5" x14ac:dyDescent="0.25">
      <c r="A15" s="4">
        <v>213</v>
      </c>
      <c r="B15" s="5"/>
      <c r="C15" s="5"/>
      <c r="D15" s="5"/>
      <c r="E15" s="5" t="s">
        <v>14</v>
      </c>
      <c r="F15" s="5"/>
      <c r="G15" s="5"/>
      <c r="H15" s="6">
        <f>F15+G15</f>
        <v>0</v>
      </c>
      <c r="I15" s="5">
        <f>VLOOKUP(טבלה1[[#This Row],[קבוצה]],טבלה2[#All],2,0)</f>
        <v>1.4726900000000001</v>
      </c>
      <c r="J15" s="7">
        <f>I15*H15</f>
        <v>0</v>
      </c>
      <c r="K15" s="7"/>
      <c r="L15" s="8"/>
      <c r="M15" s="9"/>
      <c r="N15" s="9"/>
      <c r="P15" s="15" t="s">
        <v>18</v>
      </c>
      <c r="Q15" s="15">
        <v>0.98375000000000001</v>
      </c>
    </row>
    <row r="16" spans="1:17" ht="16.5" x14ac:dyDescent="0.25">
      <c r="A16" s="10">
        <v>230</v>
      </c>
      <c r="B16" s="11"/>
      <c r="C16" s="11"/>
      <c r="D16" s="11"/>
      <c r="E16" s="11" t="s">
        <v>17</v>
      </c>
      <c r="F16" s="11"/>
      <c r="G16" s="11"/>
      <c r="H16" s="12">
        <f t="shared" si="0"/>
        <v>0</v>
      </c>
      <c r="I16" s="11">
        <f>VLOOKUP(טבלה1[[#This Row],[קבוצה]],טבלה2[#All],2,0)</f>
        <v>0.66271000000000002</v>
      </c>
      <c r="J16" s="13">
        <f t="shared" si="1"/>
        <v>0</v>
      </c>
      <c r="K16" s="13">
        <f>J16</f>
        <v>0</v>
      </c>
      <c r="L16" s="14"/>
      <c r="M16" s="9"/>
      <c r="N16" s="9"/>
    </row>
    <row r="17" spans="1:14" ht="16.5" x14ac:dyDescent="0.25">
      <c r="A17" s="4">
        <v>251</v>
      </c>
      <c r="B17" s="5"/>
      <c r="C17" s="5"/>
      <c r="D17" s="5"/>
      <c r="E17" s="5" t="s">
        <v>14</v>
      </c>
      <c r="F17" s="5"/>
      <c r="G17" s="5"/>
      <c r="H17" s="6">
        <f t="shared" si="0"/>
        <v>0</v>
      </c>
      <c r="I17" s="5">
        <f>VLOOKUP(טבלה1[[#This Row],[קבוצה]],טבלה2[#All],2,0)</f>
        <v>1.4726900000000001</v>
      </c>
      <c r="J17" s="7">
        <f t="shared" si="1"/>
        <v>0</v>
      </c>
      <c r="K17" s="7">
        <f>J17+J18</f>
        <v>0</v>
      </c>
      <c r="L17" s="8"/>
      <c r="M17" s="9"/>
      <c r="N17" s="9"/>
    </row>
    <row r="18" spans="1:14" ht="16.5" x14ac:dyDescent="0.25">
      <c r="A18" s="4">
        <v>251</v>
      </c>
      <c r="B18" s="5"/>
      <c r="C18" s="5"/>
      <c r="D18" s="5"/>
      <c r="E18" s="5" t="s">
        <v>14</v>
      </c>
      <c r="F18" s="5"/>
      <c r="G18" s="5"/>
      <c r="H18" s="6">
        <f>F18+G18</f>
        <v>0</v>
      </c>
      <c r="I18" s="5">
        <f>VLOOKUP(טבלה1[[#This Row],[קבוצה]],טבלה2[#All],2,0)</f>
        <v>1.4726900000000001</v>
      </c>
      <c r="J18" s="7">
        <f>I18*H18</f>
        <v>0</v>
      </c>
      <c r="K18" s="7"/>
      <c r="L18" s="8"/>
      <c r="M18" s="9"/>
      <c r="N18" s="9"/>
    </row>
    <row r="19" spans="1:14" ht="16.5" x14ac:dyDescent="0.25">
      <c r="A19" s="10">
        <v>300</v>
      </c>
      <c r="B19" s="11"/>
      <c r="C19" s="11"/>
      <c r="D19" s="11"/>
      <c r="E19" s="11" t="s">
        <v>17</v>
      </c>
      <c r="F19" s="11"/>
      <c r="G19" s="11"/>
      <c r="H19" s="11">
        <f t="shared" si="0"/>
        <v>0</v>
      </c>
      <c r="I19" s="11">
        <f>VLOOKUP(טבלה1[[#This Row],[קבוצה]],טבלה2[#All],2,0)</f>
        <v>0.66271000000000002</v>
      </c>
      <c r="J19" s="16">
        <f t="shared" si="1"/>
        <v>0</v>
      </c>
      <c r="K19" s="17">
        <f>J19+J20</f>
        <v>0</v>
      </c>
      <c r="L19" s="18"/>
      <c r="M19" s="9"/>
      <c r="N19" s="9"/>
    </row>
    <row r="20" spans="1:14" ht="16.5" x14ac:dyDescent="0.25">
      <c r="A20" s="10">
        <v>300</v>
      </c>
      <c r="B20" s="11"/>
      <c r="C20" s="11"/>
      <c r="D20" s="11"/>
      <c r="E20" s="11" t="s">
        <v>17</v>
      </c>
      <c r="F20" s="11"/>
      <c r="G20" s="11"/>
      <c r="H20" s="11">
        <f>F20+G20</f>
        <v>0</v>
      </c>
      <c r="I20" s="11">
        <f>VLOOKUP(טבלה1[[#This Row],[קבוצה]],טבלה2[#All],2,0)</f>
        <v>0.66271000000000002</v>
      </c>
      <c r="J20" s="16">
        <f>I20*H20</f>
        <v>0</v>
      </c>
      <c r="K20" s="17"/>
      <c r="L20" s="18"/>
      <c r="M20" s="9"/>
      <c r="N20" s="9"/>
    </row>
    <row r="21" spans="1:14" ht="16.5" x14ac:dyDescent="0.25">
      <c r="A21" s="4">
        <v>311</v>
      </c>
      <c r="B21" s="5"/>
      <c r="C21" s="5"/>
      <c r="D21" s="5"/>
      <c r="E21" s="5" t="s">
        <v>14</v>
      </c>
      <c r="F21" s="5"/>
      <c r="G21" s="5"/>
      <c r="H21" s="6">
        <f t="shared" si="0"/>
        <v>0</v>
      </c>
      <c r="I21" s="5">
        <f>VLOOKUP(טבלה1[[#This Row],[קבוצה]],טבלה2[#All],2,0)</f>
        <v>1.4726900000000001</v>
      </c>
      <c r="J21" s="7">
        <f t="shared" si="1"/>
        <v>0</v>
      </c>
      <c r="K21" s="7">
        <f>J21+J22</f>
        <v>0</v>
      </c>
      <c r="L21" s="8"/>
      <c r="M21" s="9"/>
      <c r="N21" s="9"/>
    </row>
    <row r="22" spans="1:14" ht="16.5" x14ac:dyDescent="0.25">
      <c r="A22" s="4">
        <v>311</v>
      </c>
      <c r="B22" s="5"/>
      <c r="C22" s="5"/>
      <c r="D22" s="5"/>
      <c r="E22" s="5" t="s">
        <v>14</v>
      </c>
      <c r="F22" s="5"/>
      <c r="G22" s="5"/>
      <c r="H22" s="6">
        <f t="shared" si="0"/>
        <v>0</v>
      </c>
      <c r="I22" s="5">
        <f>VLOOKUP(טבלה1[[#This Row],[קבוצה]],טבלה2[#All],2,0)</f>
        <v>1.4726900000000001</v>
      </c>
      <c r="J22" s="7">
        <f t="shared" si="1"/>
        <v>0</v>
      </c>
      <c r="K22" s="7"/>
      <c r="L22" s="8"/>
      <c r="M22" s="9"/>
      <c r="N22" s="9"/>
    </row>
    <row r="23" spans="1:14" ht="16.5" x14ac:dyDescent="0.25">
      <c r="A23" s="10">
        <v>317</v>
      </c>
      <c r="B23" s="11"/>
      <c r="C23" s="11"/>
      <c r="D23" s="11"/>
      <c r="E23" s="11" t="s">
        <v>14</v>
      </c>
      <c r="F23" s="11"/>
      <c r="G23" s="11"/>
      <c r="H23" s="12">
        <f t="shared" si="0"/>
        <v>0</v>
      </c>
      <c r="I23" s="11">
        <f>VLOOKUP(טבלה1[[#This Row],[קבוצה]],טבלה2[#All],2,0)</f>
        <v>1.4726900000000001</v>
      </c>
      <c r="J23" s="13">
        <f t="shared" si="1"/>
        <v>0</v>
      </c>
      <c r="K23" s="13">
        <f t="shared" ref="K23:K42" si="2">J23</f>
        <v>0</v>
      </c>
      <c r="L23" s="14"/>
      <c r="M23" s="9"/>
      <c r="N23" s="9"/>
    </row>
    <row r="24" spans="1:14" ht="16.5" x14ac:dyDescent="0.25">
      <c r="A24" s="4">
        <v>331</v>
      </c>
      <c r="B24" s="5"/>
      <c r="C24" s="5"/>
      <c r="D24" s="5"/>
      <c r="E24" s="5" t="s">
        <v>17</v>
      </c>
      <c r="F24" s="5"/>
      <c r="G24" s="5"/>
      <c r="H24" s="6">
        <f t="shared" si="0"/>
        <v>0</v>
      </c>
      <c r="I24" s="5">
        <f>VLOOKUP(טבלה1[[#This Row],[קבוצה]],טבלה2[#All],2,0)</f>
        <v>0.66271000000000002</v>
      </c>
      <c r="J24" s="7">
        <f t="shared" si="1"/>
        <v>0</v>
      </c>
      <c r="K24" s="7">
        <f t="shared" si="2"/>
        <v>0</v>
      </c>
      <c r="L24" s="8"/>
      <c r="M24" s="9"/>
      <c r="N24" s="9"/>
    </row>
    <row r="25" spans="1:14" ht="16.5" x14ac:dyDescent="0.25">
      <c r="A25" s="10">
        <v>344</v>
      </c>
      <c r="B25" s="11"/>
      <c r="C25" s="11"/>
      <c r="D25" s="11"/>
      <c r="E25" s="11" t="s">
        <v>13</v>
      </c>
      <c r="F25" s="11"/>
      <c r="G25" s="11"/>
      <c r="H25" s="12">
        <f t="shared" si="0"/>
        <v>0</v>
      </c>
      <c r="I25" s="11">
        <f>VLOOKUP(טבלה1[[#This Row],[קבוצה]],טבלה2[#All],2,0)</f>
        <v>0.98375000000000001</v>
      </c>
      <c r="J25" s="13">
        <f t="shared" si="1"/>
        <v>0</v>
      </c>
      <c r="K25" s="13">
        <f t="shared" si="2"/>
        <v>0</v>
      </c>
      <c r="L25" s="14"/>
      <c r="M25" s="9"/>
      <c r="N25" s="9"/>
    </row>
    <row r="26" spans="1:14" ht="16.5" x14ac:dyDescent="0.25">
      <c r="A26" s="4">
        <v>347</v>
      </c>
      <c r="B26" s="5"/>
      <c r="C26" s="5"/>
      <c r="D26" s="5"/>
      <c r="E26" s="5" t="s">
        <v>14</v>
      </c>
      <c r="F26" s="5"/>
      <c r="G26" s="5"/>
      <c r="H26" s="6">
        <f>F26+G26</f>
        <v>0</v>
      </c>
      <c r="I26" s="5">
        <f>VLOOKUP(טבלה1[[#This Row],[קבוצה]],טבלה2[#All],2,0)</f>
        <v>1.4726900000000001</v>
      </c>
      <c r="J26" s="7">
        <f t="shared" si="1"/>
        <v>0</v>
      </c>
      <c r="K26" s="7">
        <f>J26+J28+J27</f>
        <v>0</v>
      </c>
      <c r="L26" s="8"/>
      <c r="M26" s="9"/>
      <c r="N26" s="9"/>
    </row>
    <row r="27" spans="1:14" ht="16.5" x14ac:dyDescent="0.25">
      <c r="A27" s="4">
        <v>347</v>
      </c>
      <c r="B27" s="5"/>
      <c r="C27" s="5"/>
      <c r="D27" s="5"/>
      <c r="E27" s="5" t="s">
        <v>14</v>
      </c>
      <c r="F27" s="5"/>
      <c r="G27" s="5"/>
      <c r="H27" s="6">
        <f>F27+G27</f>
        <v>0</v>
      </c>
      <c r="I27" s="5">
        <f>VLOOKUP(טבלה1[[#This Row],[קבוצה]],טבלה2[#All],2,0)</f>
        <v>1.4726900000000001</v>
      </c>
      <c r="J27" s="7">
        <f t="shared" si="1"/>
        <v>0</v>
      </c>
      <c r="K27" s="7"/>
      <c r="L27" s="8"/>
      <c r="M27" s="9"/>
      <c r="N27" s="9"/>
    </row>
    <row r="28" spans="1:14" ht="16.5" x14ac:dyDescent="0.25">
      <c r="A28" s="4">
        <v>347</v>
      </c>
      <c r="B28" s="5"/>
      <c r="C28" s="5"/>
      <c r="D28" s="5"/>
      <c r="E28" s="5" t="s">
        <v>14</v>
      </c>
      <c r="F28" s="5"/>
      <c r="G28" s="5"/>
      <c r="H28" s="6">
        <f>F28+G28</f>
        <v>0</v>
      </c>
      <c r="I28" s="5">
        <f>VLOOKUP(טבלה1[[#This Row],[קבוצה]],טבלה2[#All],2,0)</f>
        <v>1.4726900000000001</v>
      </c>
      <c r="J28" s="7">
        <f>I28*H28</f>
        <v>0</v>
      </c>
      <c r="K28" s="7"/>
      <c r="L28" s="8"/>
      <c r="M28" s="9"/>
      <c r="N28" s="9"/>
    </row>
    <row r="29" spans="1:14" ht="16.5" x14ac:dyDescent="0.25">
      <c r="A29" s="10">
        <v>348</v>
      </c>
      <c r="B29" s="11"/>
      <c r="C29" s="11"/>
      <c r="D29" s="11"/>
      <c r="E29" s="11" t="s">
        <v>19</v>
      </c>
      <c r="F29" s="11"/>
      <c r="G29" s="11"/>
      <c r="H29" s="12">
        <f t="shared" si="0"/>
        <v>0</v>
      </c>
      <c r="I29" s="11">
        <f>VLOOKUP(טבלה1[[#This Row],[קבוצה]],טבלה2[#All],2,0)</f>
        <v>0.98375000000000001</v>
      </c>
      <c r="J29" s="13">
        <f t="shared" si="1"/>
        <v>0</v>
      </c>
      <c r="K29" s="13">
        <f t="shared" si="2"/>
        <v>0</v>
      </c>
      <c r="L29" s="14"/>
      <c r="M29" s="9"/>
      <c r="N29" s="9"/>
    </row>
    <row r="30" spans="1:14" ht="16.5" x14ac:dyDescent="0.25">
      <c r="A30" s="4">
        <v>349</v>
      </c>
      <c r="B30" s="5"/>
      <c r="C30" s="5"/>
      <c r="D30" s="5"/>
      <c r="E30" s="5" t="s">
        <v>17</v>
      </c>
      <c r="F30" s="5"/>
      <c r="G30" s="5"/>
      <c r="H30" s="6">
        <f>F30+G30</f>
        <v>0</v>
      </c>
      <c r="I30" s="5">
        <f>VLOOKUP(טבלה1[[#This Row],[קבוצה]],טבלה2[#All],2,0)</f>
        <v>0.66271000000000002</v>
      </c>
      <c r="J30" s="7">
        <f>I30*H30</f>
        <v>0</v>
      </c>
      <c r="K30" s="7">
        <f t="shared" si="2"/>
        <v>0</v>
      </c>
      <c r="L30" s="8"/>
      <c r="M30" s="9"/>
      <c r="N30" s="9"/>
    </row>
    <row r="31" spans="1:14" ht="16.5" x14ac:dyDescent="0.25">
      <c r="A31" s="10">
        <v>380</v>
      </c>
      <c r="B31" s="11"/>
      <c r="C31" s="11"/>
      <c r="D31" s="11"/>
      <c r="E31" s="11" t="s">
        <v>14</v>
      </c>
      <c r="F31" s="11"/>
      <c r="G31" s="11"/>
      <c r="H31" s="12">
        <f t="shared" si="0"/>
        <v>0</v>
      </c>
      <c r="I31" s="11">
        <f>VLOOKUP(טבלה1[[#This Row],[קבוצה]],טבלה2[#All],2,0)</f>
        <v>1.4726900000000001</v>
      </c>
      <c r="J31" s="13">
        <f t="shared" si="1"/>
        <v>0</v>
      </c>
      <c r="K31" s="13">
        <f t="shared" si="2"/>
        <v>0</v>
      </c>
      <c r="L31" s="14"/>
      <c r="M31" s="9"/>
      <c r="N31" s="9"/>
    </row>
    <row r="32" spans="1:14" ht="16.5" x14ac:dyDescent="0.25">
      <c r="A32" s="4">
        <v>427</v>
      </c>
      <c r="B32" s="5"/>
      <c r="C32" s="5"/>
      <c r="D32" s="19"/>
      <c r="E32" s="5" t="s">
        <v>19</v>
      </c>
      <c r="F32" s="5"/>
      <c r="G32" s="5"/>
      <c r="H32" s="6">
        <f t="shared" si="0"/>
        <v>0</v>
      </c>
      <c r="I32" s="19">
        <f>VLOOKUP(טבלה1[[#This Row],[קבוצה]],טבלה2[#All],2,0)</f>
        <v>0.98375000000000001</v>
      </c>
      <c r="J32" s="7">
        <f t="shared" si="1"/>
        <v>0</v>
      </c>
      <c r="K32" s="7">
        <f t="shared" si="2"/>
        <v>0</v>
      </c>
      <c r="L32" s="8"/>
      <c r="M32" s="20"/>
      <c r="N32" s="9"/>
    </row>
    <row r="33" spans="1:14" ht="16.5" x14ac:dyDescent="0.25">
      <c r="A33" s="11">
        <v>435</v>
      </c>
      <c r="B33" s="11"/>
      <c r="C33" s="11"/>
      <c r="D33" s="11"/>
      <c r="E33" s="11" t="s">
        <v>14</v>
      </c>
      <c r="F33" s="11"/>
      <c r="G33" s="11"/>
      <c r="H33" s="11">
        <f t="shared" si="0"/>
        <v>0</v>
      </c>
      <c r="I33" s="11">
        <f>VLOOKUP(טבלה1[[#This Row],[קבוצה]],טבלה2[#All],2,0)</f>
        <v>1.4726900000000001</v>
      </c>
      <c r="J33" s="11">
        <f t="shared" si="1"/>
        <v>0</v>
      </c>
      <c r="K33" s="11">
        <f t="shared" si="2"/>
        <v>0</v>
      </c>
      <c r="L33" s="14"/>
      <c r="M33" s="9"/>
      <c r="N33" s="9"/>
    </row>
    <row r="34" spans="1:14" ht="16.5" x14ac:dyDescent="0.25">
      <c r="A34" s="21">
        <v>438</v>
      </c>
      <c r="B34" s="19"/>
      <c r="C34" s="19"/>
      <c r="D34" s="19"/>
      <c r="E34" s="19" t="s">
        <v>14</v>
      </c>
      <c r="F34" s="19"/>
      <c r="G34" s="19"/>
      <c r="H34" s="22">
        <f t="shared" si="0"/>
        <v>0</v>
      </c>
      <c r="I34" s="19">
        <f>VLOOKUP(טבלה1[[#This Row],[קבוצה]],טבלה2[#All],2,0)</f>
        <v>1.4726900000000001</v>
      </c>
      <c r="J34" s="23">
        <f t="shared" si="1"/>
        <v>0</v>
      </c>
      <c r="K34" s="23">
        <f t="shared" si="2"/>
        <v>0</v>
      </c>
      <c r="L34" s="24"/>
      <c r="M34" s="9"/>
      <c r="N34" s="9"/>
    </row>
    <row r="35" spans="1:14" ht="16.5" x14ac:dyDescent="0.25">
      <c r="A35" s="21">
        <v>438</v>
      </c>
      <c r="B35" s="19"/>
      <c r="C35" s="19"/>
      <c r="D35" s="19"/>
      <c r="E35" s="19" t="s">
        <v>14</v>
      </c>
      <c r="F35" s="19"/>
      <c r="G35" s="19"/>
      <c r="H35" s="22">
        <f>F35+G35</f>
        <v>0</v>
      </c>
      <c r="I35" s="19">
        <f>VLOOKUP(טבלה1[[#This Row],[קבוצה]],טבלה2[#All],2,0)</f>
        <v>1.4726900000000001</v>
      </c>
      <c r="J35" s="23">
        <f>I35*H35</f>
        <v>0</v>
      </c>
      <c r="K35" s="23">
        <f>J35</f>
        <v>0</v>
      </c>
      <c r="L35" s="24"/>
      <c r="M35" s="9"/>
      <c r="N35" s="9"/>
    </row>
    <row r="36" spans="1:14" ht="16.5" x14ac:dyDescent="0.25">
      <c r="A36" s="21">
        <v>438</v>
      </c>
      <c r="B36" s="19"/>
      <c r="C36" s="19"/>
      <c r="D36" s="19"/>
      <c r="E36" s="19" t="s">
        <v>14</v>
      </c>
      <c r="F36" s="19"/>
      <c r="G36" s="19"/>
      <c r="H36" s="22">
        <f>F36+G36</f>
        <v>0</v>
      </c>
      <c r="I36" s="19">
        <f>VLOOKUP(טבלה1[[#This Row],[קבוצה]],טבלה2[#All],2,0)</f>
        <v>1.4726900000000001</v>
      </c>
      <c r="J36" s="23">
        <f t="shared" si="1"/>
        <v>0</v>
      </c>
      <c r="K36" s="23">
        <f t="shared" si="2"/>
        <v>0</v>
      </c>
      <c r="L36" s="24"/>
      <c r="M36" s="9"/>
      <c r="N36" s="9"/>
    </row>
    <row r="37" spans="1:14" ht="16.5" x14ac:dyDescent="0.25">
      <c r="A37" s="21">
        <v>441</v>
      </c>
      <c r="B37" s="19"/>
      <c r="C37" s="19"/>
      <c r="D37" s="19"/>
      <c r="E37" s="19" t="s">
        <v>13</v>
      </c>
      <c r="F37" s="19"/>
      <c r="G37" s="19"/>
      <c r="H37" s="22">
        <f>F37+G37</f>
        <v>0</v>
      </c>
      <c r="I37" s="19">
        <f>VLOOKUP(טבלה1[[#This Row],[קבוצה]],טבלה2[#All],2,0)</f>
        <v>0.98375000000000001</v>
      </c>
      <c r="J37" s="23">
        <f>I37*H37</f>
        <v>0</v>
      </c>
      <c r="K37" s="23">
        <f>J37</f>
        <v>0</v>
      </c>
      <c r="L37" s="24"/>
      <c r="M37" s="9"/>
      <c r="N37" s="9"/>
    </row>
    <row r="38" spans="1:14" ht="16.5" x14ac:dyDescent="0.25">
      <c r="A38" s="10">
        <v>448</v>
      </c>
      <c r="B38" s="11"/>
      <c r="C38" s="11"/>
      <c r="D38" s="11"/>
      <c r="E38" s="11" t="s">
        <v>17</v>
      </c>
      <c r="F38" s="11"/>
      <c r="G38" s="11"/>
      <c r="H38" s="12">
        <f>F38+G38</f>
        <v>0</v>
      </c>
      <c r="I38" s="11">
        <f>VLOOKUP(טבלה1[[#This Row],[קבוצה]],טבלה2[#All],2,0)</f>
        <v>0.66271000000000002</v>
      </c>
      <c r="J38" s="13">
        <f t="shared" si="1"/>
        <v>0</v>
      </c>
      <c r="K38" s="13">
        <f t="shared" si="2"/>
        <v>0</v>
      </c>
      <c r="L38" s="14"/>
      <c r="M38" s="9"/>
      <c r="N38" s="9"/>
    </row>
    <row r="39" spans="1:14" ht="16.5" x14ac:dyDescent="0.25">
      <c r="A39" s="4">
        <v>469</v>
      </c>
      <c r="B39" s="5"/>
      <c r="C39" s="5"/>
      <c r="D39" s="5"/>
      <c r="E39" s="5" t="s">
        <v>14</v>
      </c>
      <c r="F39" s="5"/>
      <c r="G39" s="5"/>
      <c r="H39" s="6">
        <f>F39+G39</f>
        <v>0</v>
      </c>
      <c r="I39" s="5">
        <f>VLOOKUP(טבלה1[[#This Row],[קבוצה]],טבלה2[#All],2,0)</f>
        <v>1.4726900000000001</v>
      </c>
      <c r="J39" s="7">
        <f t="shared" si="1"/>
        <v>0</v>
      </c>
      <c r="K39" s="7"/>
      <c r="L39" s="8"/>
      <c r="M39" s="9"/>
      <c r="N39" s="9"/>
    </row>
    <row r="40" spans="1:14" ht="16.5" x14ac:dyDescent="0.25">
      <c r="A40" s="4">
        <v>469</v>
      </c>
      <c r="B40" s="5"/>
      <c r="C40" s="5"/>
      <c r="D40" s="5"/>
      <c r="E40" s="5"/>
      <c r="F40" s="5"/>
      <c r="G40" s="5"/>
      <c r="H40" s="6"/>
      <c r="I40" s="5" t="e">
        <f>VLOOKUP(טבלה1[[#This Row],[קבוצה]],טבלה2[#All],2,0)</f>
        <v>#N/A</v>
      </c>
      <c r="J40" s="7"/>
      <c r="K40" s="7"/>
      <c r="L40" s="8"/>
      <c r="M40" s="9"/>
      <c r="N40" s="9"/>
    </row>
    <row r="41" spans="1:14" ht="16.5" x14ac:dyDescent="0.25">
      <c r="A41" s="21">
        <v>494</v>
      </c>
      <c r="B41" s="19"/>
      <c r="C41" s="19"/>
      <c r="D41" s="19"/>
      <c r="E41" s="19" t="s">
        <v>17</v>
      </c>
      <c r="F41" s="19"/>
      <c r="G41" s="19"/>
      <c r="H41" s="22">
        <f t="shared" si="0"/>
        <v>0</v>
      </c>
      <c r="I41" s="19">
        <f>VLOOKUP(טבלה1[[#This Row],[קבוצה]],טבלה2[#All],2,0)</f>
        <v>0.66271000000000002</v>
      </c>
      <c r="J41" s="23">
        <f t="shared" si="1"/>
        <v>0</v>
      </c>
      <c r="K41" s="23">
        <f t="shared" si="2"/>
        <v>0</v>
      </c>
      <c r="L41" s="24"/>
      <c r="M41" s="25"/>
      <c r="N41" s="9"/>
    </row>
    <row r="42" spans="1:14" ht="16.5" x14ac:dyDescent="0.25">
      <c r="A42" s="13">
        <v>495</v>
      </c>
      <c r="B42" s="11"/>
      <c r="C42" s="11"/>
      <c r="D42" s="11"/>
      <c r="E42" s="11" t="s">
        <v>17</v>
      </c>
      <c r="F42" s="11"/>
      <c r="G42" s="11"/>
      <c r="H42" s="26">
        <f t="shared" si="0"/>
        <v>0</v>
      </c>
      <c r="I42" s="11">
        <f>VLOOKUP(טבלה1[[#This Row],[קבוצה]],טבלה2[#All],2,0)</f>
        <v>0.66271000000000002</v>
      </c>
      <c r="J42" s="13">
        <f t="shared" si="1"/>
        <v>0</v>
      </c>
      <c r="K42" s="13">
        <f t="shared" si="2"/>
        <v>0</v>
      </c>
      <c r="L42" s="27"/>
      <c r="M42" s="25" t="s">
        <v>20</v>
      </c>
      <c r="N42" s="9"/>
    </row>
    <row r="43" spans="1:14" ht="16.5" x14ac:dyDescent="0.25">
      <c r="A43" s="28">
        <v>496</v>
      </c>
      <c r="B43" s="11"/>
      <c r="C43" s="11"/>
      <c r="D43" s="11"/>
      <c r="E43" s="11" t="s">
        <v>14</v>
      </c>
      <c r="F43" s="11"/>
      <c r="G43" s="11"/>
      <c r="H43" s="26">
        <f t="shared" si="0"/>
        <v>0</v>
      </c>
      <c r="I43" s="11">
        <f>VLOOKUP(טבלה1[[#This Row],[קבוצה]],טבלה2[#All],2,0)</f>
        <v>1.4726900000000001</v>
      </c>
      <c r="J43" s="13"/>
      <c r="K43" s="13"/>
      <c r="L43" s="24"/>
      <c r="M43" s="25"/>
      <c r="N43" s="9"/>
    </row>
    <row r="44" spans="1:14" ht="16.5" x14ac:dyDescent="0.25">
      <c r="A44" s="4">
        <v>504</v>
      </c>
      <c r="B44" s="5"/>
      <c r="C44" s="5"/>
      <c r="D44" s="5"/>
      <c r="E44" s="19" t="s">
        <v>14</v>
      </c>
      <c r="F44" s="5"/>
      <c r="G44" s="5"/>
      <c r="H44" s="6">
        <f>F44+G44</f>
        <v>0</v>
      </c>
      <c r="I44" s="19">
        <f>VLOOKUP(טבלה1[[#This Row],[קבוצה]],טבלה2[#All],2,0)</f>
        <v>1.4726900000000001</v>
      </c>
      <c r="J44" s="7">
        <f>I44*H44</f>
        <v>0</v>
      </c>
      <c r="K44" s="7">
        <f>J44</f>
        <v>0</v>
      </c>
      <c r="L44" s="8" t="s">
        <v>21</v>
      </c>
      <c r="M44" s="9"/>
      <c r="N44" s="9"/>
    </row>
    <row r="45" spans="1:14" ht="16.5" x14ac:dyDescent="0.25">
      <c r="A45" s="11">
        <v>518</v>
      </c>
      <c r="B45" s="11"/>
      <c r="C45" s="11"/>
      <c r="D45" s="11"/>
      <c r="E45" s="11" t="s">
        <v>14</v>
      </c>
      <c r="F45" s="11"/>
      <c r="G45" s="11"/>
      <c r="H45" s="29">
        <f>F45+G45</f>
        <v>0</v>
      </c>
      <c r="I45" s="11">
        <f>VLOOKUP(טבלה1[[#This Row],[קבוצה]],טבלה2[#All],2,0)</f>
        <v>1.4726900000000001</v>
      </c>
      <c r="J45" s="11">
        <f>I45*H45</f>
        <v>0</v>
      </c>
      <c r="K45" s="11">
        <f>J45</f>
        <v>0</v>
      </c>
      <c r="L45" s="11" t="s">
        <v>21</v>
      </c>
      <c r="M45" s="9"/>
      <c r="N45" s="9"/>
    </row>
    <row r="46" spans="1:14" ht="16.5" x14ac:dyDescent="0.25">
      <c r="A46" s="4">
        <v>540</v>
      </c>
      <c r="B46" s="5"/>
      <c r="C46" s="5"/>
      <c r="D46" s="5"/>
      <c r="E46" s="5" t="s">
        <v>14</v>
      </c>
      <c r="F46" s="5"/>
      <c r="G46" s="5"/>
      <c r="H46" s="6">
        <f>F46+G46</f>
        <v>0</v>
      </c>
      <c r="I46" s="19">
        <f>VLOOKUP(טבלה1[[#This Row],[קבוצה]],טבלה2[#All],2,0)</f>
        <v>1.4726900000000001</v>
      </c>
      <c r="J46" s="7">
        <f>I46*H46</f>
        <v>0</v>
      </c>
      <c r="K46" s="7">
        <f>J46</f>
        <v>0</v>
      </c>
      <c r="L46" s="8"/>
      <c r="M46" s="9"/>
      <c r="N46" s="9"/>
    </row>
    <row r="47" spans="1:14" ht="16.5" x14ac:dyDescent="0.25">
      <c r="A47" s="10">
        <v>613</v>
      </c>
      <c r="B47" s="11"/>
      <c r="C47" s="11"/>
      <c r="D47" s="11"/>
      <c r="E47" s="11" t="s">
        <v>14</v>
      </c>
      <c r="F47" s="11"/>
      <c r="G47" s="11"/>
      <c r="H47" s="12">
        <f t="shared" si="0"/>
        <v>0</v>
      </c>
      <c r="I47" s="11">
        <f>VLOOKUP(טבלה1[[#This Row],[קבוצה]],טבלה2[#All],2,0)</f>
        <v>1.4726900000000001</v>
      </c>
      <c r="J47" s="13">
        <f t="shared" si="1"/>
        <v>0</v>
      </c>
      <c r="K47" s="13">
        <f>J51+J50+J49+J48+J47</f>
        <v>0</v>
      </c>
      <c r="L47" s="14"/>
      <c r="M47" s="9"/>
      <c r="N47" s="9"/>
    </row>
    <row r="48" spans="1:14" ht="16.5" x14ac:dyDescent="0.25">
      <c r="A48" s="10">
        <v>613</v>
      </c>
      <c r="B48" s="11"/>
      <c r="C48" s="11"/>
      <c r="D48" s="11"/>
      <c r="E48" s="11" t="s">
        <v>14</v>
      </c>
      <c r="F48" s="11"/>
      <c r="G48" s="11"/>
      <c r="H48" s="12">
        <f t="shared" si="0"/>
        <v>0</v>
      </c>
      <c r="I48" s="11">
        <f>VLOOKUP(טבלה1[[#This Row],[קבוצה]],טבלה2[#All],2,0)</f>
        <v>1.4726900000000001</v>
      </c>
      <c r="J48" s="13">
        <f t="shared" si="1"/>
        <v>0</v>
      </c>
      <c r="K48" s="13"/>
      <c r="L48" s="14"/>
      <c r="M48" s="9"/>
      <c r="N48" s="9"/>
    </row>
    <row r="49" spans="1:14" ht="16.5" x14ac:dyDescent="0.25">
      <c r="A49" s="10">
        <v>613</v>
      </c>
      <c r="B49" s="11"/>
      <c r="C49" s="11"/>
      <c r="D49" s="11"/>
      <c r="E49" s="11" t="s">
        <v>14</v>
      </c>
      <c r="F49" s="11"/>
      <c r="G49" s="11"/>
      <c r="H49" s="12">
        <f t="shared" si="0"/>
        <v>0</v>
      </c>
      <c r="I49" s="11">
        <f>VLOOKUP(טבלה1[[#This Row],[קבוצה]],טבלה2[#All],2,0)</f>
        <v>1.4726900000000001</v>
      </c>
      <c r="J49" s="13">
        <f t="shared" si="1"/>
        <v>0</v>
      </c>
      <c r="K49" s="13"/>
      <c r="L49" s="14"/>
      <c r="M49" s="9"/>
      <c r="N49" s="9"/>
    </row>
    <row r="50" spans="1:14" ht="16.5" x14ac:dyDescent="0.25">
      <c r="A50" s="10">
        <v>613</v>
      </c>
      <c r="B50" s="11"/>
      <c r="C50" s="11"/>
      <c r="D50" s="11"/>
      <c r="E50" s="11" t="s">
        <v>14</v>
      </c>
      <c r="F50" s="11"/>
      <c r="G50" s="11"/>
      <c r="H50" s="12">
        <f t="shared" si="0"/>
        <v>0</v>
      </c>
      <c r="I50" s="11">
        <f>VLOOKUP(טבלה1[[#This Row],[קבוצה]],טבלה2[#All],2,0)</f>
        <v>1.4726900000000001</v>
      </c>
      <c r="J50" s="13">
        <f t="shared" si="1"/>
        <v>0</v>
      </c>
      <c r="K50" s="13"/>
      <c r="L50" s="14"/>
      <c r="M50" s="9"/>
      <c r="N50" s="9"/>
    </row>
    <row r="51" spans="1:14" ht="16.5" x14ac:dyDescent="0.25">
      <c r="A51" s="10">
        <v>613</v>
      </c>
      <c r="B51" s="11"/>
      <c r="C51" s="11"/>
      <c r="D51" s="11"/>
      <c r="E51" s="11" t="s">
        <v>14</v>
      </c>
      <c r="F51" s="11"/>
      <c r="G51" s="11"/>
      <c r="H51" s="12">
        <f t="shared" si="0"/>
        <v>0</v>
      </c>
      <c r="I51" s="11">
        <f>VLOOKUP(טבלה1[[#This Row],[קבוצה]],טבלה2[#All],2,0)</f>
        <v>1.4726900000000001</v>
      </c>
      <c r="J51" s="13">
        <f t="shared" si="1"/>
        <v>0</v>
      </c>
      <c r="K51" s="13"/>
      <c r="L51" s="14"/>
      <c r="M51" s="9"/>
      <c r="N51" s="9"/>
    </row>
    <row r="52" spans="1:14" ht="16.5" x14ac:dyDescent="0.25">
      <c r="A52" s="4">
        <v>200</v>
      </c>
      <c r="B52" s="5"/>
      <c r="C52" s="5"/>
      <c r="D52" s="5"/>
      <c r="E52" s="5"/>
      <c r="F52" s="5"/>
      <c r="G52" s="5"/>
      <c r="H52" s="6">
        <f t="shared" si="0"/>
        <v>0</v>
      </c>
      <c r="I52" s="5" t="e">
        <f>VLOOKUP(טבלה1[[#This Row],[קבוצה]],טבלה2[#All],2,0)</f>
        <v>#N/A</v>
      </c>
      <c r="J52" s="7" t="e">
        <f t="shared" si="1"/>
        <v>#N/A</v>
      </c>
      <c r="K52" s="7" t="e">
        <f>SUM(J52:J64)</f>
        <v>#N/A</v>
      </c>
      <c r="L52" s="8"/>
      <c r="M52" s="9"/>
      <c r="N52" s="9"/>
    </row>
    <row r="53" spans="1:14" ht="16.5" x14ac:dyDescent="0.25">
      <c r="A53" s="4"/>
      <c r="B53" s="5"/>
      <c r="C53" s="5"/>
      <c r="D53" s="5"/>
      <c r="E53" s="5" t="s">
        <v>14</v>
      </c>
      <c r="F53" s="5"/>
      <c r="G53" s="5"/>
      <c r="H53" s="6">
        <f t="shared" si="0"/>
        <v>0</v>
      </c>
      <c r="I53" s="5">
        <f>VLOOKUP(טבלה1[[#This Row],[קבוצה]],טבלה2[#All],2,0)</f>
        <v>1.4726900000000001</v>
      </c>
      <c r="J53" s="7">
        <f t="shared" si="1"/>
        <v>0</v>
      </c>
      <c r="K53" s="7"/>
      <c r="L53" s="8"/>
      <c r="M53" s="9"/>
      <c r="N53" s="9"/>
    </row>
    <row r="54" spans="1:14" ht="16.5" x14ac:dyDescent="0.25">
      <c r="A54" s="4"/>
      <c r="B54" s="5"/>
      <c r="C54" s="5"/>
      <c r="D54" s="5"/>
      <c r="E54" s="5" t="s">
        <v>14</v>
      </c>
      <c r="F54" s="5"/>
      <c r="G54" s="5"/>
      <c r="H54" s="6">
        <f t="shared" si="0"/>
        <v>0</v>
      </c>
      <c r="I54" s="5">
        <f>VLOOKUP(טבלה1[[#This Row],[קבוצה]],טבלה2[#All],2,0)</f>
        <v>1.4726900000000001</v>
      </c>
      <c r="J54" s="7">
        <f t="shared" si="1"/>
        <v>0</v>
      </c>
      <c r="K54" s="7"/>
      <c r="L54" s="8"/>
      <c r="M54" s="9"/>
      <c r="N54" s="9"/>
    </row>
    <row r="55" spans="1:14" ht="16.5" x14ac:dyDescent="0.25">
      <c r="A55" s="4"/>
      <c r="B55" s="5"/>
      <c r="C55" s="5"/>
      <c r="D55" s="5"/>
      <c r="E55" s="5" t="s">
        <v>14</v>
      </c>
      <c r="F55" s="5"/>
      <c r="G55" s="5"/>
      <c r="H55" s="6">
        <f t="shared" si="0"/>
        <v>0</v>
      </c>
      <c r="I55" s="5">
        <f>VLOOKUP(טבלה1[[#This Row],[קבוצה]],טבלה2[#All],2,0)</f>
        <v>1.4726900000000001</v>
      </c>
      <c r="J55" s="7">
        <f t="shared" si="1"/>
        <v>0</v>
      </c>
      <c r="K55" s="7"/>
      <c r="L55" s="8"/>
      <c r="M55" s="9"/>
      <c r="N55" s="9"/>
    </row>
    <row r="56" spans="1:14" ht="16.5" x14ac:dyDescent="0.25">
      <c r="A56" s="4"/>
      <c r="B56" s="5"/>
      <c r="C56" s="5"/>
      <c r="D56" s="5"/>
      <c r="E56" s="5" t="s">
        <v>14</v>
      </c>
      <c r="F56" s="5"/>
      <c r="G56" s="5"/>
      <c r="H56" s="6">
        <f t="shared" si="0"/>
        <v>0</v>
      </c>
      <c r="I56" s="5">
        <f>VLOOKUP(טבלה1[[#This Row],[קבוצה]],טבלה2[#All],2,0)</f>
        <v>1.4726900000000001</v>
      </c>
      <c r="J56" s="7">
        <f t="shared" si="1"/>
        <v>0</v>
      </c>
      <c r="K56" s="7"/>
      <c r="L56" s="8"/>
      <c r="M56" s="9"/>
      <c r="N56" s="9"/>
    </row>
    <row r="57" spans="1:14" ht="16.5" x14ac:dyDescent="0.25">
      <c r="A57" s="4"/>
      <c r="B57" s="5"/>
      <c r="C57" s="5"/>
      <c r="D57" s="5"/>
      <c r="E57" s="5" t="s">
        <v>14</v>
      </c>
      <c r="F57" s="5"/>
      <c r="G57" s="5"/>
      <c r="H57" s="6">
        <f t="shared" si="0"/>
        <v>0</v>
      </c>
      <c r="I57" s="5">
        <f>VLOOKUP(טבלה1[[#This Row],[קבוצה]],טבלה2[#All],2,0)</f>
        <v>1.4726900000000001</v>
      </c>
      <c r="J57" s="7">
        <f t="shared" si="1"/>
        <v>0</v>
      </c>
      <c r="K57" s="7"/>
      <c r="L57" s="8"/>
      <c r="M57" s="9"/>
      <c r="N57" s="9"/>
    </row>
    <row r="58" spans="1:14" ht="16.5" x14ac:dyDescent="0.25">
      <c r="A58" s="4"/>
      <c r="B58" s="5"/>
      <c r="C58" s="5"/>
      <c r="D58" s="5"/>
      <c r="E58" s="5" t="s">
        <v>14</v>
      </c>
      <c r="F58" s="5"/>
      <c r="G58" s="5"/>
      <c r="H58" s="6">
        <f t="shared" si="0"/>
        <v>0</v>
      </c>
      <c r="I58" s="5">
        <f>VLOOKUP(טבלה1[[#This Row],[קבוצה]],טבלה2[#All],2,0)</f>
        <v>1.4726900000000001</v>
      </c>
      <c r="J58" s="7">
        <f t="shared" si="1"/>
        <v>0</v>
      </c>
      <c r="K58" s="7"/>
      <c r="L58" s="8"/>
      <c r="M58" s="9"/>
      <c r="N58" s="9"/>
    </row>
    <row r="59" spans="1:14" ht="16.5" x14ac:dyDescent="0.25">
      <c r="A59" s="4"/>
      <c r="B59" s="5"/>
      <c r="C59" s="5"/>
      <c r="D59" s="5"/>
      <c r="E59" s="5" t="s">
        <v>14</v>
      </c>
      <c r="F59" s="5"/>
      <c r="G59" s="5"/>
      <c r="H59" s="6">
        <f>F59+G59</f>
        <v>0</v>
      </c>
      <c r="I59" s="5">
        <f>VLOOKUP(טבלה1[[#This Row],[קבוצה]],טבלה2[#All],2,0)</f>
        <v>1.4726900000000001</v>
      </c>
      <c r="J59" s="7">
        <f>I59*H59</f>
        <v>0</v>
      </c>
      <c r="K59" s="7"/>
      <c r="L59" s="8"/>
      <c r="M59" s="9"/>
      <c r="N59" s="9"/>
    </row>
    <row r="60" spans="1:14" ht="16.5" x14ac:dyDescent="0.25">
      <c r="A60" s="30"/>
      <c r="B60" s="30"/>
      <c r="C60" s="30"/>
      <c r="D60" s="5"/>
      <c r="E60" s="5" t="s">
        <v>14</v>
      </c>
      <c r="F60" s="5"/>
      <c r="G60" s="5"/>
      <c r="H60" s="6">
        <f t="shared" si="0"/>
        <v>0</v>
      </c>
      <c r="I60" s="5">
        <f>VLOOKUP(טבלה1[[#This Row],[קבוצה]],טבלה2[#All],2,0)</f>
        <v>1.4726900000000001</v>
      </c>
      <c r="J60" s="7">
        <f t="shared" si="1"/>
        <v>0</v>
      </c>
      <c r="K60" s="7"/>
      <c r="L60" s="5"/>
      <c r="M60" s="15"/>
      <c r="N60" s="15"/>
    </row>
    <row r="61" spans="1:14" ht="16.5" x14ac:dyDescent="0.25">
      <c r="A61" s="31"/>
      <c r="B61" s="31"/>
      <c r="C61" s="19"/>
      <c r="D61" s="19"/>
      <c r="E61" s="5" t="s">
        <v>14</v>
      </c>
      <c r="F61" s="5"/>
      <c r="G61" s="19"/>
      <c r="H61" s="22">
        <f t="shared" si="0"/>
        <v>0</v>
      </c>
      <c r="I61" s="5">
        <f>VLOOKUP(טבלה1[[#This Row],[קבוצה]],טבלה2[#All],2,0)</f>
        <v>1.4726900000000001</v>
      </c>
      <c r="J61" s="7">
        <f t="shared" si="1"/>
        <v>0</v>
      </c>
      <c r="K61" s="31"/>
      <c r="L61" s="31"/>
    </row>
    <row r="62" spans="1:14" ht="16.5" x14ac:dyDescent="0.25">
      <c r="A62" s="31"/>
      <c r="B62" s="31"/>
      <c r="C62" s="19"/>
      <c r="D62" s="19"/>
      <c r="E62" s="5" t="s">
        <v>14</v>
      </c>
      <c r="F62" s="5"/>
      <c r="G62" s="19"/>
      <c r="H62" s="22">
        <f>F62+G62</f>
        <v>0</v>
      </c>
      <c r="I62" s="5">
        <f>VLOOKUP(טבלה1[[#This Row],[קבוצה]],טבלה2[#All],2,0)</f>
        <v>1.4726900000000001</v>
      </c>
      <c r="J62" s="7">
        <f>I62*H62</f>
        <v>0</v>
      </c>
      <c r="K62" s="31"/>
      <c r="L62" s="31"/>
    </row>
    <row r="63" spans="1:14" ht="16.5" x14ac:dyDescent="0.25">
      <c r="A63" s="31"/>
      <c r="B63" s="31"/>
      <c r="C63" s="19"/>
      <c r="D63" s="19"/>
      <c r="E63" s="5" t="s">
        <v>14</v>
      </c>
      <c r="F63" s="5"/>
      <c r="G63" s="19"/>
      <c r="H63" s="22"/>
      <c r="I63" s="5">
        <f>VLOOKUP(טבלה1[[#This Row],[קבוצה]],טבלה2[#All],2,0)</f>
        <v>1.4726900000000001</v>
      </c>
      <c r="J63" s="7"/>
      <c r="K63" s="31"/>
      <c r="L63" s="31"/>
    </row>
    <row r="64" spans="1:14" ht="16.5" x14ac:dyDescent="0.25">
      <c r="A64" s="35"/>
      <c r="B64" s="35"/>
      <c r="C64" s="36"/>
      <c r="D64" s="36"/>
      <c r="E64" s="37" t="s">
        <v>14</v>
      </c>
      <c r="F64" s="37"/>
      <c r="G64" s="36"/>
      <c r="H64" s="38">
        <f t="shared" si="0"/>
        <v>0</v>
      </c>
      <c r="I64" s="37">
        <f>VLOOKUP(טבלה1[[#This Row],[קבוצה]],טבלה2[#All],2,0)</f>
        <v>1.4726900000000001</v>
      </c>
      <c r="J64" s="39">
        <f t="shared" si="1"/>
        <v>0</v>
      </c>
      <c r="K64" s="35"/>
      <c r="L64" s="35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user1</cp:lastModifiedBy>
  <dcterms:created xsi:type="dcterms:W3CDTF">2020-05-31T05:36:31Z</dcterms:created>
  <dcterms:modified xsi:type="dcterms:W3CDTF">2020-05-31T07:01:33Z</dcterms:modified>
</cp:coreProperties>
</file>