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K:\my documents\לקוחות\פיננסים\2026\01\ליד - שרה ברקוביץ\"/>
    </mc:Choice>
  </mc:AlternateContent>
  <xr:revisionPtr revIDLastSave="0" documentId="8_{72FB1B7B-65D3-4C5C-9E76-AFD791F597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גליון הזנת נתונים אישיים" sheetId="1" r:id="rId1"/>
    <sheet name="גיליון חישובים פנסיה א" sheetId="2" r:id="rId2"/>
    <sheet name="גליון חישובים פנסיה ב" sheetId="3" r:id="rId3"/>
    <sheet name="השוואה לפי שנים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/>
  <c r="Y5" i="3"/>
  <c r="AA4" i="3"/>
  <c r="Z4" i="3"/>
  <c r="Y4" i="3"/>
  <c r="Y3" i="3"/>
  <c r="X7" i="2"/>
  <c r="X6" i="2"/>
  <c r="X5" i="2"/>
  <c r="AA4" i="2"/>
  <c r="Z4" i="2"/>
  <c r="X4" i="2"/>
  <c r="X3" i="2"/>
  <c r="AS1" i="2"/>
  <c r="E6" i="1"/>
  <c r="J5" i="1"/>
  <c r="J6" i="1" l="1"/>
  <c r="AC84" i="3"/>
  <c r="AH84" i="3" s="1"/>
  <c r="AC83" i="3"/>
  <c r="AH83" i="3" s="1"/>
  <c r="AC82" i="3"/>
  <c r="AH82" i="3" s="1"/>
  <c r="AC81" i="3"/>
  <c r="AH81" i="3" s="1"/>
  <c r="AC80" i="3"/>
  <c r="AH80" i="3" s="1"/>
  <c r="AC79" i="3"/>
  <c r="AH79" i="3" s="1"/>
  <c r="AC78" i="3"/>
  <c r="AH78" i="3" s="1"/>
  <c r="AC77" i="3"/>
  <c r="AH77" i="3" s="1"/>
  <c r="AC76" i="3"/>
  <c r="AH76" i="3" s="1"/>
  <c r="AC75" i="3"/>
  <c r="AH75" i="3" s="1"/>
  <c r="AC74" i="3"/>
  <c r="AH74" i="3" s="1"/>
  <c r="AC73" i="3"/>
  <c r="AH73" i="3" s="1"/>
  <c r="AC72" i="3"/>
  <c r="AH72" i="3" s="1"/>
  <c r="AC71" i="3"/>
  <c r="AH71" i="3" s="1"/>
  <c r="AC70" i="3"/>
  <c r="AH70" i="3" s="1"/>
  <c r="AC69" i="3"/>
  <c r="AH69" i="3" s="1"/>
  <c r="AC68" i="3"/>
  <c r="AH68" i="3" s="1"/>
  <c r="AC67" i="3"/>
  <c r="AH67" i="3" s="1"/>
  <c r="AC66" i="3"/>
  <c r="AH66" i="3" s="1"/>
  <c r="AC65" i="3"/>
  <c r="AH65" i="3" s="1"/>
  <c r="AC64" i="3"/>
  <c r="AH64" i="3" s="1"/>
  <c r="AC63" i="3"/>
  <c r="AH63" i="3" s="1"/>
  <c r="AC62" i="3"/>
  <c r="AH62" i="3" s="1"/>
  <c r="AC61" i="3"/>
  <c r="AH61" i="3" s="1"/>
  <c r="AC60" i="3"/>
  <c r="AH60" i="3" s="1"/>
  <c r="AC59" i="3"/>
  <c r="AH59" i="3" s="1"/>
  <c r="AC58" i="3"/>
  <c r="AH58" i="3" s="1"/>
  <c r="AC57" i="3"/>
  <c r="AH57" i="3" s="1"/>
  <c r="AC56" i="3"/>
  <c r="AH56" i="3" s="1"/>
  <c r="AC55" i="3"/>
  <c r="AH55" i="3" s="1"/>
  <c r="AC54" i="3"/>
  <c r="AH54" i="3" s="1"/>
  <c r="AC53" i="3"/>
  <c r="AH53" i="3" s="1"/>
  <c r="AC52" i="3"/>
  <c r="AH52" i="3" s="1"/>
  <c r="AC51" i="3"/>
  <c r="AH51" i="3" s="1"/>
  <c r="AC50" i="3"/>
  <c r="AH50" i="3" s="1"/>
  <c r="AC49" i="3"/>
  <c r="AH49" i="3" s="1"/>
  <c r="AC48" i="3"/>
  <c r="AH48" i="3" s="1"/>
  <c r="AC47" i="3"/>
  <c r="AH47" i="3" s="1"/>
  <c r="AC46" i="3"/>
  <c r="AH46" i="3" s="1"/>
  <c r="AC45" i="3"/>
  <c r="AH45" i="3" s="1"/>
  <c r="AC44" i="3"/>
  <c r="AH44" i="3" s="1"/>
  <c r="AC43" i="3"/>
  <c r="AH43" i="3" s="1"/>
  <c r="AC42" i="3"/>
  <c r="AH42" i="3" s="1"/>
  <c r="AC41" i="3"/>
  <c r="AH41" i="3" s="1"/>
  <c r="AC40" i="3"/>
  <c r="AH40" i="3" s="1"/>
  <c r="AC39" i="3"/>
  <c r="AH39" i="3" s="1"/>
  <c r="AC38" i="3"/>
  <c r="AH38" i="3" s="1"/>
  <c r="AC37" i="3"/>
  <c r="AH37" i="3" s="1"/>
  <c r="AC36" i="3"/>
  <c r="AH36" i="3" s="1"/>
  <c r="AC35" i="3"/>
  <c r="AH35" i="3" s="1"/>
  <c r="AC34" i="3"/>
  <c r="AH34" i="3" s="1"/>
  <c r="AC33" i="3"/>
  <c r="AH33" i="3" s="1"/>
  <c r="AC32" i="3"/>
  <c r="AH32" i="3" s="1"/>
  <c r="AC31" i="3"/>
  <c r="AH31" i="3" s="1"/>
  <c r="AC30" i="3"/>
  <c r="AH30" i="3" s="1"/>
  <c r="AC29" i="3"/>
  <c r="AH29" i="3" s="1"/>
  <c r="AC28" i="3"/>
  <c r="AH28" i="3" s="1"/>
  <c r="AC27" i="3"/>
  <c r="AH27" i="3" s="1"/>
  <c r="AC26" i="3"/>
  <c r="AH26" i="3" s="1"/>
  <c r="AC25" i="3"/>
  <c r="AH25" i="3" s="1"/>
  <c r="AC24" i="3"/>
  <c r="AH24" i="3" s="1"/>
  <c r="AC23" i="3"/>
  <c r="AH23" i="3" s="1"/>
  <c r="AC22" i="3"/>
  <c r="AH22" i="3" s="1"/>
  <c r="AC21" i="3"/>
  <c r="AH21" i="3" s="1"/>
  <c r="AC20" i="3"/>
  <c r="AH20" i="3" s="1"/>
  <c r="AC19" i="3"/>
  <c r="AH19" i="3" s="1"/>
  <c r="AC18" i="3"/>
  <c r="AH18" i="3" s="1"/>
  <c r="AC17" i="3"/>
  <c r="AH17" i="3" s="1"/>
  <c r="AC16" i="3"/>
  <c r="AH16" i="3" s="1"/>
  <c r="AC15" i="3"/>
  <c r="AH15" i="3" s="1"/>
  <c r="AC14" i="3"/>
  <c r="AH14" i="3" s="1"/>
  <c r="AC13" i="3"/>
  <c r="AH13" i="3" s="1"/>
  <c r="AC12" i="3"/>
  <c r="AH12" i="3" s="1"/>
  <c r="AC11" i="3"/>
  <c r="AH11" i="3" s="1"/>
  <c r="AC10" i="3"/>
  <c r="AH10" i="3" s="1"/>
  <c r="AC9" i="3"/>
  <c r="AH9" i="3" s="1"/>
  <c r="AC8" i="3"/>
  <c r="AH8" i="3" s="1"/>
  <c r="AC7" i="3"/>
  <c r="AH7" i="3" s="1"/>
  <c r="AC6" i="3"/>
  <c r="AC5" i="3"/>
  <c r="AC4" i="3"/>
  <c r="AC84" i="2"/>
  <c r="AH84" i="2" s="1"/>
  <c r="AC83" i="2"/>
  <c r="AH83" i="2" s="1"/>
  <c r="AC82" i="2"/>
  <c r="AH82" i="2" s="1"/>
  <c r="AC81" i="2"/>
  <c r="AH81" i="2" s="1"/>
  <c r="AC80" i="2"/>
  <c r="AH80" i="2" s="1"/>
  <c r="AC79" i="2"/>
  <c r="AH79" i="2" s="1"/>
  <c r="AC78" i="2"/>
  <c r="AH78" i="2" s="1"/>
  <c r="AC77" i="2"/>
  <c r="AH77" i="2" s="1"/>
  <c r="AC76" i="2"/>
  <c r="AH76" i="2" s="1"/>
  <c r="AC75" i="2"/>
  <c r="AH75" i="2" s="1"/>
  <c r="AC74" i="2"/>
  <c r="AH74" i="2" s="1"/>
  <c r="AC73" i="2"/>
  <c r="AH73" i="2" s="1"/>
  <c r="AC72" i="2"/>
  <c r="AH72" i="2" s="1"/>
  <c r="AC71" i="2"/>
  <c r="AH71" i="2" s="1"/>
  <c r="AC70" i="2"/>
  <c r="AH70" i="2" s="1"/>
  <c r="AC69" i="2"/>
  <c r="AH69" i="2" s="1"/>
  <c r="AC68" i="2"/>
  <c r="AH68" i="2" s="1"/>
  <c r="AC67" i="2"/>
  <c r="AH67" i="2" s="1"/>
  <c r="AC66" i="2"/>
  <c r="AH66" i="2" s="1"/>
  <c r="AC65" i="2"/>
  <c r="AH65" i="2" s="1"/>
  <c r="AC64" i="2"/>
  <c r="AH64" i="2" s="1"/>
  <c r="AC63" i="2"/>
  <c r="AH63" i="2" s="1"/>
  <c r="AC62" i="2"/>
  <c r="AH62" i="2" s="1"/>
  <c r="AC61" i="2"/>
  <c r="AH61" i="2" s="1"/>
  <c r="AC60" i="2"/>
  <c r="AH60" i="2" s="1"/>
  <c r="AC59" i="2"/>
  <c r="AH59" i="2" s="1"/>
  <c r="AC58" i="2"/>
  <c r="AH58" i="2" s="1"/>
  <c r="AC57" i="2"/>
  <c r="AH57" i="2" s="1"/>
  <c r="AC56" i="2"/>
  <c r="AH56" i="2" s="1"/>
  <c r="AC55" i="2"/>
  <c r="AH55" i="2" s="1"/>
  <c r="AC54" i="2"/>
  <c r="AH54" i="2" s="1"/>
  <c r="AC53" i="2"/>
  <c r="AH53" i="2" s="1"/>
  <c r="AC52" i="2"/>
  <c r="AH52" i="2" s="1"/>
  <c r="AC51" i="2"/>
  <c r="AH51" i="2" s="1"/>
  <c r="AC50" i="2"/>
  <c r="AH50" i="2" s="1"/>
  <c r="AC49" i="2"/>
  <c r="AH49" i="2" s="1"/>
  <c r="AC48" i="2"/>
  <c r="AH48" i="2" s="1"/>
  <c r="AC47" i="2"/>
  <c r="AH47" i="2" s="1"/>
  <c r="AC46" i="2"/>
  <c r="AH46" i="2" s="1"/>
  <c r="AC45" i="2"/>
  <c r="AH45" i="2" s="1"/>
  <c r="AC44" i="2"/>
  <c r="AH44" i="2" s="1"/>
  <c r="AC43" i="2"/>
  <c r="AH43" i="2" s="1"/>
  <c r="AC42" i="2"/>
  <c r="AH42" i="2" s="1"/>
  <c r="AC41" i="2"/>
  <c r="AH41" i="2" s="1"/>
  <c r="AC40" i="2"/>
  <c r="AH40" i="2" s="1"/>
  <c r="AC39" i="2"/>
  <c r="AH39" i="2" s="1"/>
  <c r="AC38" i="2"/>
  <c r="AH38" i="2" s="1"/>
  <c r="AC37" i="2"/>
  <c r="AH37" i="2" s="1"/>
  <c r="AC36" i="2"/>
  <c r="AH36" i="2" s="1"/>
  <c r="AC35" i="2"/>
  <c r="AH35" i="2" s="1"/>
  <c r="AC34" i="2"/>
  <c r="AH34" i="2" s="1"/>
  <c r="AC33" i="2"/>
  <c r="AH33" i="2" s="1"/>
  <c r="AC32" i="2"/>
  <c r="AH32" i="2" s="1"/>
  <c r="AC31" i="2"/>
  <c r="AH31" i="2" s="1"/>
  <c r="AC30" i="2"/>
  <c r="AH30" i="2" s="1"/>
  <c r="AC29" i="2"/>
  <c r="AH29" i="2" s="1"/>
  <c r="AC28" i="2"/>
  <c r="AH28" i="2" s="1"/>
  <c r="AC27" i="2"/>
  <c r="AH27" i="2" s="1"/>
  <c r="AC26" i="2"/>
  <c r="AH26" i="2" s="1"/>
  <c r="AC25" i="2"/>
  <c r="AH25" i="2" s="1"/>
  <c r="AC24" i="2"/>
  <c r="AH24" i="2" s="1"/>
  <c r="AC23" i="2"/>
  <c r="AH23" i="2" s="1"/>
  <c r="AC22" i="2"/>
  <c r="AH22" i="2" s="1"/>
  <c r="AC21" i="2"/>
  <c r="AH21" i="2" s="1"/>
  <c r="AC20" i="2"/>
  <c r="AH20" i="2" s="1"/>
  <c r="AC19" i="2"/>
  <c r="AH19" i="2" s="1"/>
  <c r="AC18" i="2"/>
  <c r="AH18" i="2" s="1"/>
  <c r="AC17" i="2"/>
  <c r="AH17" i="2" s="1"/>
  <c r="AC16" i="2"/>
  <c r="AH16" i="2" s="1"/>
  <c r="AC15" i="2"/>
  <c r="AH15" i="2" s="1"/>
  <c r="AC14" i="2"/>
  <c r="AH14" i="2" s="1"/>
  <c r="AC13" i="2"/>
  <c r="AH13" i="2" s="1"/>
  <c r="AC12" i="2"/>
  <c r="AH12" i="2" s="1"/>
  <c r="AC11" i="2"/>
  <c r="AH11" i="2" s="1"/>
  <c r="AC10" i="2"/>
  <c r="AH10" i="2" s="1"/>
  <c r="AC9" i="2"/>
  <c r="AH9" i="2" s="1"/>
  <c r="AC8" i="2"/>
  <c r="AH8" i="2" s="1"/>
  <c r="AC7" i="2"/>
  <c r="AH7" i="2" s="1"/>
  <c r="AC6" i="2"/>
  <c r="AH6" i="2" s="1"/>
  <c r="AC5" i="2"/>
  <c r="AC4" i="2"/>
  <c r="AM4" i="2"/>
  <c r="AL4" i="2" s="1"/>
  <c r="AB4" i="2"/>
  <c r="AD4" i="2" s="1"/>
  <c r="AE4" i="2" s="1"/>
  <c r="AF4" i="2" s="1"/>
  <c r="AG4" i="2" s="1"/>
  <c r="AA5" i="2"/>
  <c r="AS4" i="2"/>
  <c r="AN4" i="2"/>
  <c r="AM4" i="3"/>
  <c r="AL4" i="3" s="1"/>
  <c r="AB4" i="3"/>
  <c r="AD4" i="3" s="1"/>
  <c r="AE4" i="3" s="1"/>
  <c r="AF4" i="3" s="1"/>
  <c r="AG4" i="3" s="1"/>
  <c r="A2" i="4"/>
  <c r="AA5" i="3"/>
  <c r="AS4" i="3"/>
  <c r="AN4" i="3"/>
  <c r="AP4" i="3" l="1"/>
  <c r="AO4" i="3"/>
  <c r="A3" i="4"/>
  <c r="AA6" i="3"/>
  <c r="AS5" i="3"/>
  <c r="AN5" i="3"/>
  <c r="Z5" i="3"/>
  <c r="AI4" i="3"/>
  <c r="AA6" i="2"/>
  <c r="AS5" i="2"/>
  <c r="AN5" i="2"/>
  <c r="Z5" i="2"/>
  <c r="AI4" i="2"/>
  <c r="AH5" i="2"/>
  <c r="AH4" i="2"/>
  <c r="AJ4" i="2" s="1"/>
  <c r="AH5" i="3"/>
  <c r="AH4" i="3"/>
  <c r="AH6" i="3"/>
  <c r="AH2" i="2" s="1"/>
  <c r="AC2" i="2"/>
  <c r="J7" i="1"/>
  <c r="J8" i="1" l="1"/>
  <c r="B2" i="4"/>
  <c r="AK4" i="2"/>
  <c r="AM5" i="2"/>
  <c r="AL5" i="2" s="1"/>
  <c r="AB5" i="2"/>
  <c r="AD5" i="2" s="1"/>
  <c r="AE5" i="2" s="1"/>
  <c r="AF5" i="2" s="1"/>
  <c r="AG5" i="2" s="1"/>
  <c r="AP5" i="2"/>
  <c r="AO5" i="2"/>
  <c r="AA7" i="2"/>
  <c r="AS6" i="2"/>
  <c r="Z6" i="2"/>
  <c r="AJ4" i="3"/>
  <c r="AM5" i="3"/>
  <c r="AL5" i="3" s="1"/>
  <c r="AB5" i="3"/>
  <c r="A4" i="4"/>
  <c r="AA7" i="3"/>
  <c r="AS6" i="3"/>
  <c r="Z6" i="3"/>
  <c r="AB6" i="3" l="1"/>
  <c r="Y6" i="3"/>
  <c r="X6" i="3" s="1"/>
  <c r="A5" i="4"/>
  <c r="AA8" i="3"/>
  <c r="AS7" i="3"/>
  <c r="Z7" i="3"/>
  <c r="C2" i="4"/>
  <c r="AK4" i="3"/>
  <c r="AB6" i="2"/>
  <c r="AA8" i="2"/>
  <c r="AS7" i="2"/>
  <c r="Z7" i="2"/>
  <c r="AI5" i="2"/>
  <c r="AJ5" i="2" s="1"/>
  <c r="AP4" i="2"/>
  <c r="AO4" i="2"/>
  <c r="D2" i="4"/>
  <c r="J9" i="1"/>
  <c r="J10" i="1" l="1"/>
  <c r="B3" i="4"/>
  <c r="AK5" i="2"/>
  <c r="AB7" i="2"/>
  <c r="AA9" i="2"/>
  <c r="AS8" i="2"/>
  <c r="AN8" i="2"/>
  <c r="Z8" i="2"/>
  <c r="AD6" i="2"/>
  <c r="AP5" i="3"/>
  <c r="AO5" i="3"/>
  <c r="AD5" i="3"/>
  <c r="AE5" i="3" s="1"/>
  <c r="AF5" i="3" s="1"/>
  <c r="AG5" i="3" s="1"/>
  <c r="AB7" i="3"/>
  <c r="Y7" i="3"/>
  <c r="X7" i="3" s="1"/>
  <c r="A6" i="4"/>
  <c r="AA9" i="3"/>
  <c r="AS8" i="3"/>
  <c r="AN8" i="3"/>
  <c r="Z8" i="3"/>
  <c r="AB2" i="2"/>
  <c r="AN6" i="2" l="1"/>
  <c r="AM6" i="2"/>
  <c r="AB8" i="3"/>
  <c r="A7" i="4"/>
  <c r="AA10" i="3"/>
  <c r="AS9" i="3"/>
  <c r="AN9" i="3"/>
  <c r="Z9" i="3"/>
  <c r="AI5" i="3"/>
  <c r="AJ5" i="3" s="1"/>
  <c r="AB8" i="2"/>
  <c r="AA10" i="2"/>
  <c r="AS9" i="2"/>
  <c r="AN9" i="2"/>
  <c r="Z9" i="2"/>
  <c r="AO6" i="2"/>
  <c r="AP6" i="2" s="1"/>
  <c r="J11" i="1"/>
  <c r="AL6" i="2" l="1"/>
  <c r="AE6" i="2"/>
  <c r="AF6" i="2" s="1"/>
  <c r="AG6" i="2" s="1"/>
  <c r="AI6" i="2" s="1"/>
  <c r="AJ6" i="2" s="1"/>
  <c r="J12" i="1"/>
  <c r="AB9" i="2"/>
  <c r="AA11" i="2"/>
  <c r="AS10" i="2"/>
  <c r="AN10" i="2"/>
  <c r="Z10" i="2"/>
  <c r="B4" i="4"/>
  <c r="AK6" i="2"/>
  <c r="C3" i="4"/>
  <c r="D3" i="4" s="1"/>
  <c r="AK5" i="3"/>
  <c r="AB9" i="3"/>
  <c r="A8" i="4"/>
  <c r="AA11" i="3"/>
  <c r="AS10" i="3"/>
  <c r="AN10" i="3"/>
  <c r="Z10" i="3"/>
  <c r="AN6" i="3" l="1"/>
  <c r="AN2" i="2" s="1"/>
  <c r="AM6" i="3"/>
  <c r="AN7" i="2"/>
  <c r="AM7" i="2"/>
  <c r="AL7" i="2" s="1"/>
  <c r="AB10" i="3"/>
  <c r="A9" i="4"/>
  <c r="AA12" i="3"/>
  <c r="AS11" i="3"/>
  <c r="AN11" i="3"/>
  <c r="Z11" i="3"/>
  <c r="AO6" i="3"/>
  <c r="AP6" i="3" s="1"/>
  <c r="AD6" i="3"/>
  <c r="AO7" i="2"/>
  <c r="AP7" i="2" s="1"/>
  <c r="AD7" i="2"/>
  <c r="AE7" i="2" s="1"/>
  <c r="AF7" i="2" s="1"/>
  <c r="AG7" i="2" s="1"/>
  <c r="AB10" i="2"/>
  <c r="AA12" i="2"/>
  <c r="AS11" i="2"/>
  <c r="AN11" i="2"/>
  <c r="Z11" i="2"/>
  <c r="J13" i="1"/>
  <c r="AL6" i="3" l="1"/>
  <c r="AL2" i="2" s="1"/>
  <c r="AM2" i="2"/>
  <c r="J14" i="1"/>
  <c r="AB11" i="2"/>
  <c r="AA13" i="2"/>
  <c r="AS12" i="2"/>
  <c r="AN12" i="2"/>
  <c r="Z12" i="2"/>
  <c r="AI7" i="2"/>
  <c r="AJ7" i="2" s="1"/>
  <c r="AE6" i="3"/>
  <c r="AD2" i="2"/>
  <c r="AO2" i="2"/>
  <c r="AB11" i="3"/>
  <c r="A10" i="4"/>
  <c r="AA13" i="3"/>
  <c r="AS12" i="3"/>
  <c r="AN12" i="3"/>
  <c r="Z12" i="3"/>
  <c r="AB12" i="3" l="1"/>
  <c r="A11" i="4"/>
  <c r="AA14" i="3"/>
  <c r="AS13" i="3"/>
  <c r="AN13" i="3"/>
  <c r="Z13" i="3"/>
  <c r="AF6" i="3"/>
  <c r="AE2" i="2"/>
  <c r="B5" i="4"/>
  <c r="AK7" i="2"/>
  <c r="AM8" i="2" s="1"/>
  <c r="AL8" i="2" s="1"/>
  <c r="AB12" i="2"/>
  <c r="AA14" i="2"/>
  <c r="AS13" i="2"/>
  <c r="AN13" i="2"/>
  <c r="Z13" i="2"/>
  <c r="J15" i="1"/>
  <c r="AB13" i="2" l="1"/>
  <c r="AA15" i="2"/>
  <c r="AS14" i="2"/>
  <c r="AN14" i="2"/>
  <c r="Z14" i="2"/>
  <c r="AP8" i="2"/>
  <c r="AO8" i="2"/>
  <c r="AD8" i="2"/>
  <c r="AE8" i="2" s="1"/>
  <c r="AF8" i="2" s="1"/>
  <c r="AG8" i="2" s="1"/>
  <c r="AG6" i="3"/>
  <c r="AF2" i="2"/>
  <c r="AB13" i="3"/>
  <c r="A12" i="4"/>
  <c r="AA15" i="3"/>
  <c r="AS14" i="3"/>
  <c r="AN14" i="3"/>
  <c r="Z14" i="3"/>
  <c r="AB14" i="3" l="1"/>
  <c r="A13" i="4"/>
  <c r="AA16" i="3"/>
  <c r="AS15" i="3"/>
  <c r="AN15" i="3"/>
  <c r="Z15" i="3"/>
  <c r="AI6" i="3"/>
  <c r="AG2" i="2"/>
  <c r="AI8" i="2"/>
  <c r="AJ8" i="2" s="1"/>
  <c r="AB14" i="2"/>
  <c r="AA16" i="2"/>
  <c r="AS15" i="2"/>
  <c r="AN15" i="2"/>
  <c r="Z15" i="2"/>
  <c r="AB15" i="2" l="1"/>
  <c r="AA17" i="2"/>
  <c r="AS16" i="2"/>
  <c r="AN16" i="2"/>
  <c r="Z16" i="2"/>
  <c r="B6" i="4"/>
  <c r="AK8" i="2"/>
  <c r="AM9" i="2" s="1"/>
  <c r="AL9" i="2" s="1"/>
  <c r="AJ6" i="3"/>
  <c r="AI2" i="2"/>
  <c r="AB15" i="3"/>
  <c r="A14" i="4"/>
  <c r="AA17" i="3"/>
  <c r="AS16" i="3"/>
  <c r="AN16" i="3"/>
  <c r="Z16" i="3"/>
  <c r="AB16" i="3" l="1"/>
  <c r="A15" i="4"/>
  <c r="AA18" i="3"/>
  <c r="AS17" i="3"/>
  <c r="AN17" i="3"/>
  <c r="Z17" i="3"/>
  <c r="C4" i="4"/>
  <c r="D4" i="4" s="1"/>
  <c r="AJ2" i="2"/>
  <c r="AK6" i="3"/>
  <c r="AP9" i="2"/>
  <c r="AO9" i="2"/>
  <c r="AD9" i="2"/>
  <c r="AE9" i="2" s="1"/>
  <c r="AF9" i="2" s="1"/>
  <c r="AG9" i="2" s="1"/>
  <c r="AB16" i="2"/>
  <c r="AA18" i="2"/>
  <c r="AS17" i="2"/>
  <c r="AN17" i="2"/>
  <c r="Z17" i="2"/>
  <c r="AN7" i="3" l="1"/>
  <c r="AM7" i="3"/>
  <c r="AL7" i="3" s="1"/>
  <c r="AB17" i="2"/>
  <c r="AA19" i="2"/>
  <c r="AS18" i="2"/>
  <c r="AN18" i="2"/>
  <c r="Z18" i="2"/>
  <c r="AI9" i="2"/>
  <c r="AJ9" i="2" s="1"/>
  <c r="AK2" i="2"/>
  <c r="AO7" i="3"/>
  <c r="AP7" i="3" s="1"/>
  <c r="AD7" i="3"/>
  <c r="AE7" i="3" s="1"/>
  <c r="AF7" i="3" s="1"/>
  <c r="AG7" i="3" s="1"/>
  <c r="AB17" i="3"/>
  <c r="A16" i="4"/>
  <c r="AA19" i="3"/>
  <c r="AS18" i="3"/>
  <c r="AN18" i="3"/>
  <c r="Z18" i="3"/>
  <c r="AB18" i="3" l="1"/>
  <c r="A17" i="4"/>
  <c r="AA20" i="3"/>
  <c r="AS19" i="3"/>
  <c r="AN19" i="3"/>
  <c r="Z19" i="3"/>
  <c r="AI7" i="3"/>
  <c r="AJ7" i="3" s="1"/>
  <c r="B7" i="4"/>
  <c r="AK9" i="2"/>
  <c r="AM10" i="2" s="1"/>
  <c r="AL10" i="2" s="1"/>
  <c r="AB18" i="2"/>
  <c r="AA20" i="2"/>
  <c r="AS19" i="2"/>
  <c r="AN19" i="2"/>
  <c r="Z19" i="2"/>
  <c r="AB19" i="2" l="1"/>
  <c r="AA21" i="2"/>
  <c r="AS20" i="2"/>
  <c r="AN20" i="2"/>
  <c r="Z20" i="2"/>
  <c r="AP10" i="2"/>
  <c r="AO10" i="2"/>
  <c r="AD10" i="2"/>
  <c r="AE10" i="2" s="1"/>
  <c r="AF10" i="2" s="1"/>
  <c r="AG10" i="2" s="1"/>
  <c r="C5" i="4"/>
  <c r="D5" i="4" s="1"/>
  <c r="AK7" i="3"/>
  <c r="AM8" i="3" s="1"/>
  <c r="AL8" i="3" s="1"/>
  <c r="AB19" i="3"/>
  <c r="A18" i="4"/>
  <c r="AA21" i="3"/>
  <c r="AS20" i="3"/>
  <c r="AN20" i="3"/>
  <c r="Z20" i="3"/>
  <c r="AB20" i="3" l="1"/>
  <c r="A19" i="4"/>
  <c r="AA22" i="3"/>
  <c r="AS21" i="3"/>
  <c r="AN21" i="3"/>
  <c r="Z21" i="3"/>
  <c r="AP8" i="3"/>
  <c r="AO8" i="3"/>
  <c r="AD8" i="3"/>
  <c r="AE8" i="3" s="1"/>
  <c r="AF8" i="3" s="1"/>
  <c r="AG8" i="3" s="1"/>
  <c r="AI10" i="2"/>
  <c r="AJ10" i="2" s="1"/>
  <c r="AB20" i="2"/>
  <c r="AA22" i="2"/>
  <c r="AS21" i="2"/>
  <c r="AN21" i="2"/>
  <c r="Z21" i="2"/>
  <c r="AB21" i="2" l="1"/>
  <c r="AA23" i="2"/>
  <c r="AS22" i="2"/>
  <c r="AN22" i="2"/>
  <c r="Z22" i="2"/>
  <c r="B8" i="4"/>
  <c r="AK10" i="2"/>
  <c r="AM11" i="2" s="1"/>
  <c r="AL11" i="2" s="1"/>
  <c r="AI8" i="3"/>
  <c r="AJ8" i="3" s="1"/>
  <c r="AB21" i="3"/>
  <c r="A20" i="4"/>
  <c r="AA23" i="3"/>
  <c r="AS22" i="3"/>
  <c r="AN22" i="3"/>
  <c r="Z22" i="3"/>
  <c r="AB22" i="3" l="1"/>
  <c r="A21" i="4"/>
  <c r="AA24" i="3"/>
  <c r="AS23" i="3"/>
  <c r="AN23" i="3"/>
  <c r="Z23" i="3"/>
  <c r="C6" i="4"/>
  <c r="D6" i="4" s="1"/>
  <c r="AK8" i="3"/>
  <c r="AM9" i="3" s="1"/>
  <c r="AL9" i="3" s="1"/>
  <c r="AP11" i="2"/>
  <c r="AO11" i="2"/>
  <c r="AD11" i="2"/>
  <c r="AE11" i="2" s="1"/>
  <c r="AF11" i="2" s="1"/>
  <c r="AG11" i="2" s="1"/>
  <c r="AB22" i="2"/>
  <c r="AA24" i="2"/>
  <c r="AS23" i="2"/>
  <c r="AN23" i="2"/>
  <c r="Z23" i="2"/>
  <c r="AB23" i="2" l="1"/>
  <c r="AA25" i="2"/>
  <c r="AS24" i="2"/>
  <c r="AN24" i="2"/>
  <c r="Z24" i="2"/>
  <c r="AI11" i="2"/>
  <c r="AJ11" i="2" s="1"/>
  <c r="AP9" i="3"/>
  <c r="AO9" i="3"/>
  <c r="AD9" i="3"/>
  <c r="AE9" i="3" s="1"/>
  <c r="AF9" i="3" s="1"/>
  <c r="AG9" i="3" s="1"/>
  <c r="AB23" i="3"/>
  <c r="A22" i="4"/>
  <c r="AA25" i="3"/>
  <c r="AS24" i="3"/>
  <c r="AN24" i="3"/>
  <c r="Z24" i="3"/>
  <c r="AB24" i="3" l="1"/>
  <c r="A23" i="4"/>
  <c r="AA26" i="3"/>
  <c r="AS25" i="3"/>
  <c r="AN25" i="3"/>
  <c r="Z25" i="3"/>
  <c r="AI9" i="3"/>
  <c r="AJ9" i="3" s="1"/>
  <c r="B9" i="4"/>
  <c r="AK11" i="2"/>
  <c r="AM12" i="2" s="1"/>
  <c r="AL12" i="2" s="1"/>
  <c r="AB24" i="2"/>
  <c r="AA26" i="2"/>
  <c r="AS25" i="2"/>
  <c r="AN25" i="2"/>
  <c r="Z25" i="2"/>
  <c r="AB25" i="2" l="1"/>
  <c r="AA27" i="2"/>
  <c r="AS26" i="2"/>
  <c r="AN26" i="2"/>
  <c r="Z26" i="2"/>
  <c r="AP12" i="2"/>
  <c r="AO12" i="2"/>
  <c r="AD12" i="2"/>
  <c r="AE12" i="2" s="1"/>
  <c r="AF12" i="2" s="1"/>
  <c r="AG12" i="2" s="1"/>
  <c r="C7" i="4"/>
  <c r="D7" i="4" s="1"/>
  <c r="AK9" i="3"/>
  <c r="AM10" i="3" s="1"/>
  <c r="AL10" i="3" s="1"/>
  <c r="AB25" i="3"/>
  <c r="A24" i="4"/>
  <c r="AA27" i="3"/>
  <c r="AS26" i="3"/>
  <c r="AN26" i="3"/>
  <c r="Z26" i="3"/>
  <c r="AB26" i="3" l="1"/>
  <c r="A25" i="4"/>
  <c r="AA28" i="3"/>
  <c r="AS27" i="3"/>
  <c r="AN27" i="3"/>
  <c r="Z27" i="3"/>
  <c r="AP10" i="3"/>
  <c r="AO10" i="3"/>
  <c r="AD10" i="3"/>
  <c r="AE10" i="3" s="1"/>
  <c r="AF10" i="3" s="1"/>
  <c r="AG10" i="3" s="1"/>
  <c r="AI12" i="2"/>
  <c r="AJ12" i="2" s="1"/>
  <c r="AB26" i="2"/>
  <c r="AA28" i="2"/>
  <c r="AS27" i="2"/>
  <c r="AN27" i="2"/>
  <c r="Z27" i="2"/>
  <c r="AB27" i="2" l="1"/>
  <c r="AA29" i="2"/>
  <c r="AS28" i="2"/>
  <c r="AN28" i="2"/>
  <c r="Z28" i="2"/>
  <c r="B10" i="4"/>
  <c r="AK12" i="2"/>
  <c r="AM13" i="2" s="1"/>
  <c r="AL13" i="2" s="1"/>
  <c r="AI10" i="3"/>
  <c r="AJ10" i="3" s="1"/>
  <c r="AB27" i="3"/>
  <c r="A26" i="4"/>
  <c r="AA29" i="3"/>
  <c r="AS28" i="3"/>
  <c r="AN28" i="3"/>
  <c r="Z28" i="3"/>
  <c r="AB28" i="3" l="1"/>
  <c r="A27" i="4"/>
  <c r="AA30" i="3"/>
  <c r="AS29" i="3"/>
  <c r="AN29" i="3"/>
  <c r="Z29" i="3"/>
  <c r="C8" i="4"/>
  <c r="D8" i="4" s="1"/>
  <c r="AK10" i="3"/>
  <c r="AM11" i="3" s="1"/>
  <c r="AL11" i="3" s="1"/>
  <c r="AP13" i="2"/>
  <c r="AO13" i="2"/>
  <c r="AD13" i="2"/>
  <c r="AE13" i="2" s="1"/>
  <c r="AF13" i="2" s="1"/>
  <c r="AG13" i="2" s="1"/>
  <c r="AB28" i="2"/>
  <c r="AA30" i="2"/>
  <c r="AS29" i="2"/>
  <c r="AN29" i="2"/>
  <c r="Z29" i="2"/>
  <c r="AB29" i="2" l="1"/>
  <c r="AA31" i="2"/>
  <c r="AS30" i="2"/>
  <c r="AN30" i="2"/>
  <c r="Z30" i="2"/>
  <c r="AI13" i="2"/>
  <c r="AJ13" i="2" s="1"/>
  <c r="AP11" i="3"/>
  <c r="AO11" i="3"/>
  <c r="AD11" i="3"/>
  <c r="AE11" i="3" s="1"/>
  <c r="AF11" i="3" s="1"/>
  <c r="AG11" i="3" s="1"/>
  <c r="AB29" i="3"/>
  <c r="A28" i="4"/>
  <c r="AA31" i="3"/>
  <c r="AS30" i="3"/>
  <c r="AN30" i="3"/>
  <c r="Z30" i="3"/>
  <c r="AB30" i="3" l="1"/>
  <c r="A29" i="4"/>
  <c r="AA32" i="3"/>
  <c r="AS31" i="3"/>
  <c r="AN31" i="3"/>
  <c r="Z31" i="3"/>
  <c r="AI11" i="3"/>
  <c r="AJ11" i="3" s="1"/>
  <c r="B11" i="4"/>
  <c r="AK13" i="2"/>
  <c r="AM14" i="2" s="1"/>
  <c r="AL14" i="2" s="1"/>
  <c r="AB30" i="2"/>
  <c r="AA32" i="2"/>
  <c r="AS31" i="2"/>
  <c r="AN31" i="2"/>
  <c r="Z31" i="2"/>
  <c r="AB31" i="2" l="1"/>
  <c r="AA33" i="2"/>
  <c r="AS32" i="2"/>
  <c r="AN32" i="2"/>
  <c r="Z32" i="2"/>
  <c r="AP14" i="2"/>
  <c r="AO14" i="2"/>
  <c r="AD14" i="2"/>
  <c r="AE14" i="2" s="1"/>
  <c r="AF14" i="2" s="1"/>
  <c r="AG14" i="2" s="1"/>
  <c r="C9" i="4"/>
  <c r="D9" i="4" s="1"/>
  <c r="AK11" i="3"/>
  <c r="AM12" i="3" s="1"/>
  <c r="AL12" i="3" s="1"/>
  <c r="AB31" i="3"/>
  <c r="A30" i="4"/>
  <c r="AA33" i="3"/>
  <c r="AS32" i="3"/>
  <c r="AN32" i="3"/>
  <c r="Z32" i="3"/>
  <c r="AB32" i="3" l="1"/>
  <c r="A31" i="4"/>
  <c r="AA34" i="3"/>
  <c r="AS33" i="3"/>
  <c r="AN33" i="3"/>
  <c r="Z33" i="3"/>
  <c r="AP12" i="3"/>
  <c r="AO12" i="3"/>
  <c r="AD12" i="3"/>
  <c r="AE12" i="3" s="1"/>
  <c r="AF12" i="3" s="1"/>
  <c r="AG12" i="3" s="1"/>
  <c r="AI14" i="2"/>
  <c r="AJ14" i="2" s="1"/>
  <c r="AB32" i="2"/>
  <c r="AA34" i="2"/>
  <c r="AS33" i="2"/>
  <c r="AN33" i="2"/>
  <c r="Z33" i="2"/>
  <c r="AB33" i="2" l="1"/>
  <c r="AA35" i="2"/>
  <c r="AS34" i="2"/>
  <c r="AN34" i="2"/>
  <c r="Z34" i="2"/>
  <c r="B12" i="4"/>
  <c r="AK14" i="2"/>
  <c r="AM15" i="2" s="1"/>
  <c r="AL15" i="2" s="1"/>
  <c r="AI12" i="3"/>
  <c r="AJ12" i="3" s="1"/>
  <c r="AB33" i="3"/>
  <c r="A32" i="4"/>
  <c r="AA35" i="3"/>
  <c r="AS34" i="3"/>
  <c r="AN34" i="3"/>
  <c r="Z34" i="3"/>
  <c r="AB34" i="3" l="1"/>
  <c r="A33" i="4"/>
  <c r="AA36" i="3"/>
  <c r="AS35" i="3"/>
  <c r="AN35" i="3"/>
  <c r="Z35" i="3"/>
  <c r="C10" i="4"/>
  <c r="D10" i="4" s="1"/>
  <c r="AK12" i="3"/>
  <c r="AM13" i="3" s="1"/>
  <c r="AL13" i="3" s="1"/>
  <c r="AP15" i="2"/>
  <c r="AO15" i="2"/>
  <c r="AD15" i="2"/>
  <c r="AE15" i="2" s="1"/>
  <c r="AF15" i="2" s="1"/>
  <c r="AG15" i="2" s="1"/>
  <c r="AB34" i="2"/>
  <c r="AA36" i="2"/>
  <c r="AS35" i="2"/>
  <c r="AN35" i="2"/>
  <c r="Z35" i="2"/>
  <c r="AB35" i="2" l="1"/>
  <c r="AA37" i="2"/>
  <c r="AS36" i="2"/>
  <c r="AN36" i="2"/>
  <c r="Z36" i="2"/>
  <c r="AI15" i="2"/>
  <c r="AJ15" i="2" s="1"/>
  <c r="AP13" i="3"/>
  <c r="AO13" i="3"/>
  <c r="AD13" i="3"/>
  <c r="AE13" i="3" s="1"/>
  <c r="AF13" i="3" s="1"/>
  <c r="AG13" i="3" s="1"/>
  <c r="AB35" i="3"/>
  <c r="A34" i="4"/>
  <c r="AA37" i="3"/>
  <c r="AS36" i="3"/>
  <c r="AN36" i="3"/>
  <c r="Z36" i="3"/>
  <c r="AB36" i="3" l="1"/>
  <c r="A35" i="4"/>
  <c r="AA38" i="3"/>
  <c r="AS37" i="3"/>
  <c r="AN37" i="3"/>
  <c r="Z37" i="3"/>
  <c r="AI13" i="3"/>
  <c r="AJ13" i="3" s="1"/>
  <c r="B13" i="4"/>
  <c r="AK15" i="2"/>
  <c r="AM16" i="2" s="1"/>
  <c r="AL16" i="2" s="1"/>
  <c r="AB36" i="2"/>
  <c r="AA38" i="2"/>
  <c r="AS37" i="2"/>
  <c r="AN37" i="2"/>
  <c r="Z37" i="2"/>
  <c r="AB37" i="2" l="1"/>
  <c r="AA39" i="2"/>
  <c r="AS38" i="2"/>
  <c r="AN38" i="2"/>
  <c r="Z38" i="2"/>
  <c r="AP16" i="2"/>
  <c r="AO16" i="2"/>
  <c r="AD16" i="2"/>
  <c r="AE16" i="2" s="1"/>
  <c r="AF16" i="2" s="1"/>
  <c r="AG16" i="2" s="1"/>
  <c r="C11" i="4"/>
  <c r="D11" i="4" s="1"/>
  <c r="AK13" i="3"/>
  <c r="AM14" i="3" s="1"/>
  <c r="AL14" i="3" s="1"/>
  <c r="AB37" i="3"/>
  <c r="A36" i="4"/>
  <c r="AA39" i="3"/>
  <c r="AS38" i="3"/>
  <c r="AN38" i="3"/>
  <c r="Z38" i="3"/>
  <c r="AB38" i="3" l="1"/>
  <c r="A37" i="4"/>
  <c r="AA40" i="3"/>
  <c r="AS39" i="3"/>
  <c r="AN39" i="3"/>
  <c r="Z39" i="3"/>
  <c r="AP14" i="3"/>
  <c r="AO14" i="3"/>
  <c r="AD14" i="3"/>
  <c r="AE14" i="3" s="1"/>
  <c r="AF14" i="3" s="1"/>
  <c r="AG14" i="3" s="1"/>
  <c r="AI16" i="2"/>
  <c r="AJ16" i="2" s="1"/>
  <c r="AB38" i="2"/>
  <c r="AA40" i="2"/>
  <c r="AS39" i="2"/>
  <c r="AN39" i="2"/>
  <c r="Z39" i="2"/>
  <c r="AB39" i="2" l="1"/>
  <c r="AA41" i="2"/>
  <c r="AS40" i="2"/>
  <c r="AN40" i="2"/>
  <c r="Z40" i="2"/>
  <c r="B14" i="4"/>
  <c r="AK16" i="2"/>
  <c r="AM17" i="2" s="1"/>
  <c r="AL17" i="2" s="1"/>
  <c r="AI14" i="3"/>
  <c r="AJ14" i="3" s="1"/>
  <c r="AB39" i="3"/>
  <c r="A38" i="4"/>
  <c r="AA41" i="3"/>
  <c r="AS40" i="3"/>
  <c r="AN40" i="3"/>
  <c r="Z40" i="3"/>
  <c r="AB40" i="3" l="1"/>
  <c r="A39" i="4"/>
  <c r="AA42" i="3"/>
  <c r="AS41" i="3"/>
  <c r="AN41" i="3"/>
  <c r="Z41" i="3"/>
  <c r="C12" i="4"/>
  <c r="D12" i="4" s="1"/>
  <c r="AK14" i="3"/>
  <c r="AM15" i="3" s="1"/>
  <c r="AL15" i="3" s="1"/>
  <c r="AP17" i="2"/>
  <c r="AO17" i="2"/>
  <c r="AD17" i="2"/>
  <c r="AE17" i="2" s="1"/>
  <c r="AF17" i="2" s="1"/>
  <c r="AG17" i="2" s="1"/>
  <c r="AB40" i="2"/>
  <c r="AA42" i="2"/>
  <c r="AN41" i="2"/>
  <c r="Z41" i="2"/>
  <c r="AB41" i="2" l="1"/>
  <c r="AA43" i="2"/>
  <c r="AS42" i="2"/>
  <c r="AN42" i="2"/>
  <c r="Z42" i="2"/>
  <c r="AI17" i="2"/>
  <c r="AJ17" i="2" s="1"/>
  <c r="AP15" i="3"/>
  <c r="AO15" i="3"/>
  <c r="AD15" i="3"/>
  <c r="AE15" i="3" s="1"/>
  <c r="AF15" i="3" s="1"/>
  <c r="AG15" i="3" s="1"/>
  <c r="AB41" i="3"/>
  <c r="A40" i="4"/>
  <c r="AA43" i="3"/>
  <c r="AS42" i="3"/>
  <c r="AN42" i="3"/>
  <c r="Z42" i="3"/>
  <c r="AB42" i="3" l="1"/>
  <c r="A41" i="4"/>
  <c r="AA44" i="3"/>
  <c r="AS43" i="3"/>
  <c r="Z43" i="3"/>
  <c r="AI15" i="3"/>
  <c r="AJ15" i="3" s="1"/>
  <c r="B15" i="4"/>
  <c r="AK17" i="2"/>
  <c r="AM18" i="2" s="1"/>
  <c r="AL18" i="2" s="1"/>
  <c r="AB42" i="2"/>
  <c r="AA44" i="2"/>
  <c r="AS43" i="2"/>
  <c r="Z43" i="2"/>
  <c r="AB43" i="2" l="1"/>
  <c r="AA45" i="2"/>
  <c r="AS44" i="2"/>
  <c r="AN44" i="2"/>
  <c r="Z44" i="2"/>
  <c r="AP18" i="2"/>
  <c r="AO18" i="2"/>
  <c r="AD18" i="2"/>
  <c r="AE18" i="2" s="1"/>
  <c r="AF18" i="2" s="1"/>
  <c r="AG18" i="2" s="1"/>
  <c r="C13" i="4"/>
  <c r="D13" i="4" s="1"/>
  <c r="AK15" i="3"/>
  <c r="AM16" i="3" s="1"/>
  <c r="AL16" i="3" s="1"/>
  <c r="AB43" i="3"/>
  <c r="A42" i="4"/>
  <c r="AA45" i="3"/>
  <c r="AS44" i="3"/>
  <c r="AN44" i="3"/>
  <c r="Z44" i="3"/>
  <c r="AB44" i="3" l="1"/>
  <c r="A43" i="4"/>
  <c r="AA46" i="3"/>
  <c r="AS45" i="3"/>
  <c r="AN45" i="3"/>
  <c r="Z45" i="3"/>
  <c r="AP16" i="3"/>
  <c r="AO16" i="3"/>
  <c r="AD16" i="3"/>
  <c r="AE16" i="3" s="1"/>
  <c r="AF16" i="3" s="1"/>
  <c r="AG16" i="3" s="1"/>
  <c r="AI18" i="2"/>
  <c r="AJ18" i="2" s="1"/>
  <c r="AB44" i="2"/>
  <c r="AA46" i="2"/>
  <c r="AS45" i="2"/>
  <c r="AN45" i="2"/>
  <c r="Z45" i="2"/>
  <c r="AB45" i="2" l="1"/>
  <c r="AA47" i="2"/>
  <c r="AS46" i="2"/>
  <c r="AN46" i="2"/>
  <c r="Z46" i="2"/>
  <c r="B16" i="4"/>
  <c r="AK18" i="2"/>
  <c r="AM19" i="2" s="1"/>
  <c r="AL19" i="2" s="1"/>
  <c r="AI16" i="3"/>
  <c r="AJ16" i="3" s="1"/>
  <c r="AB45" i="3"/>
  <c r="A44" i="4"/>
  <c r="AA47" i="3"/>
  <c r="AS46" i="3"/>
  <c r="AN46" i="3"/>
  <c r="Z46" i="3"/>
  <c r="AB46" i="3" l="1"/>
  <c r="A45" i="4"/>
  <c r="AA48" i="3"/>
  <c r="AS47" i="3"/>
  <c r="AN47" i="3"/>
  <c r="Z47" i="3"/>
  <c r="C14" i="4"/>
  <c r="D14" i="4" s="1"/>
  <c r="AK16" i="3"/>
  <c r="AM17" i="3" s="1"/>
  <c r="AL17" i="3" s="1"/>
  <c r="AP19" i="2"/>
  <c r="AO19" i="2"/>
  <c r="AD19" i="2"/>
  <c r="AE19" i="2" s="1"/>
  <c r="AF19" i="2" s="1"/>
  <c r="AG19" i="2" s="1"/>
  <c r="AB46" i="2"/>
  <c r="AA48" i="2"/>
  <c r="AS47" i="2"/>
  <c r="AN47" i="2"/>
  <c r="Z47" i="2"/>
  <c r="AB47" i="2" l="1"/>
  <c r="AA49" i="2"/>
  <c r="AS48" i="2"/>
  <c r="AN48" i="2"/>
  <c r="Z48" i="2"/>
  <c r="AI19" i="2"/>
  <c r="AJ19" i="2" s="1"/>
  <c r="AP17" i="3"/>
  <c r="AO17" i="3"/>
  <c r="AD17" i="3"/>
  <c r="AE17" i="3" s="1"/>
  <c r="AF17" i="3" s="1"/>
  <c r="AG17" i="3" s="1"/>
  <c r="AB47" i="3"/>
  <c r="A46" i="4"/>
  <c r="AA49" i="3"/>
  <c r="AS48" i="3"/>
  <c r="AN48" i="3"/>
  <c r="Z48" i="3"/>
  <c r="AB48" i="3" l="1"/>
  <c r="A47" i="4"/>
  <c r="AA50" i="3"/>
  <c r="AS49" i="3"/>
  <c r="AN49" i="3"/>
  <c r="Z49" i="3"/>
  <c r="AI17" i="3"/>
  <c r="AJ17" i="3" s="1"/>
  <c r="B17" i="4"/>
  <c r="AK19" i="2"/>
  <c r="AM20" i="2" s="1"/>
  <c r="AL20" i="2" s="1"/>
  <c r="AB48" i="2"/>
  <c r="AA50" i="2"/>
  <c r="AS49" i="2"/>
  <c r="AN49" i="2"/>
  <c r="Z49" i="2"/>
  <c r="AB49" i="2" l="1"/>
  <c r="AA51" i="2"/>
  <c r="AS50" i="2"/>
  <c r="AN50" i="2"/>
  <c r="Z50" i="2"/>
  <c r="AP20" i="2"/>
  <c r="AO20" i="2"/>
  <c r="AD20" i="2"/>
  <c r="AE20" i="2" s="1"/>
  <c r="AF20" i="2" s="1"/>
  <c r="AG20" i="2" s="1"/>
  <c r="C15" i="4"/>
  <c r="D15" i="4" s="1"/>
  <c r="AK17" i="3"/>
  <c r="AM18" i="3" s="1"/>
  <c r="AL18" i="3" s="1"/>
  <c r="AB49" i="3"/>
  <c r="A48" i="4"/>
  <c r="AA51" i="3"/>
  <c r="AS50" i="3"/>
  <c r="AN50" i="3"/>
  <c r="Z50" i="3"/>
  <c r="AB50" i="3" l="1"/>
  <c r="A49" i="4"/>
  <c r="AA52" i="3"/>
  <c r="AS51" i="3"/>
  <c r="AN51" i="3"/>
  <c r="Z51" i="3"/>
  <c r="AP18" i="3"/>
  <c r="AO18" i="3"/>
  <c r="AD18" i="3"/>
  <c r="AE18" i="3" s="1"/>
  <c r="AF18" i="3" s="1"/>
  <c r="AG18" i="3" s="1"/>
  <c r="AI20" i="2"/>
  <c r="AJ20" i="2" s="1"/>
  <c r="AB50" i="2"/>
  <c r="AA52" i="2"/>
  <c r="AS51" i="2"/>
  <c r="AN51" i="2"/>
  <c r="Z51" i="2"/>
  <c r="AB51" i="2" l="1"/>
  <c r="AA53" i="2"/>
  <c r="AS52" i="2"/>
  <c r="AN52" i="2"/>
  <c r="Z52" i="2"/>
  <c r="B18" i="4"/>
  <c r="AK20" i="2"/>
  <c r="AM21" i="2" s="1"/>
  <c r="AL21" i="2" s="1"/>
  <c r="AI18" i="3"/>
  <c r="AJ18" i="3" s="1"/>
  <c r="AB51" i="3"/>
  <c r="A50" i="4"/>
  <c r="AA53" i="3"/>
  <c r="AS52" i="3"/>
  <c r="AN52" i="3"/>
  <c r="Z52" i="3"/>
  <c r="AB52" i="3" l="1"/>
  <c r="A51" i="4"/>
  <c r="AA54" i="3"/>
  <c r="AS53" i="3"/>
  <c r="AN53" i="3"/>
  <c r="Z53" i="3"/>
  <c r="C16" i="4"/>
  <c r="D16" i="4" s="1"/>
  <c r="AK18" i="3"/>
  <c r="AM19" i="3" s="1"/>
  <c r="AL19" i="3" s="1"/>
  <c r="AP21" i="2"/>
  <c r="AO21" i="2"/>
  <c r="AD21" i="2"/>
  <c r="AE21" i="2" s="1"/>
  <c r="AF21" i="2" s="1"/>
  <c r="AG21" i="2" s="1"/>
  <c r="AB52" i="2"/>
  <c r="AA54" i="2"/>
  <c r="AS53" i="2"/>
  <c r="AN53" i="2"/>
  <c r="Z53" i="2"/>
  <c r="AB53" i="2" l="1"/>
  <c r="AA55" i="2"/>
  <c r="AS54" i="2"/>
  <c r="AN54" i="2"/>
  <c r="Z54" i="2"/>
  <c r="AI21" i="2"/>
  <c r="AJ21" i="2" s="1"/>
  <c r="AP19" i="3"/>
  <c r="AO19" i="3"/>
  <c r="AD19" i="3"/>
  <c r="AE19" i="3" s="1"/>
  <c r="AF19" i="3" s="1"/>
  <c r="AG19" i="3" s="1"/>
  <c r="AB53" i="3"/>
  <c r="A52" i="4"/>
  <c r="AA55" i="3"/>
  <c r="AS54" i="3"/>
  <c r="AN54" i="3"/>
  <c r="Z54" i="3"/>
  <c r="AB54" i="3" l="1"/>
  <c r="AA56" i="3"/>
  <c r="AS55" i="3"/>
  <c r="AN55" i="3"/>
  <c r="Z55" i="3"/>
  <c r="AI19" i="3"/>
  <c r="AJ19" i="3" s="1"/>
  <c r="B19" i="4"/>
  <c r="AK21" i="2"/>
  <c r="AM22" i="2" s="1"/>
  <c r="AL22" i="2" s="1"/>
  <c r="AB54" i="2"/>
  <c r="AA56" i="2"/>
  <c r="AS55" i="2"/>
  <c r="AN55" i="2"/>
  <c r="Z55" i="2"/>
  <c r="AB55" i="2" l="1"/>
  <c r="AA57" i="2"/>
  <c r="AS56" i="2"/>
  <c r="AN56" i="2"/>
  <c r="Z56" i="2"/>
  <c r="AP22" i="2"/>
  <c r="AO22" i="2"/>
  <c r="AD22" i="2"/>
  <c r="AE22" i="2" s="1"/>
  <c r="AF22" i="2" s="1"/>
  <c r="AG22" i="2" s="1"/>
  <c r="C17" i="4"/>
  <c r="D17" i="4" s="1"/>
  <c r="AK19" i="3"/>
  <c r="AM20" i="3" s="1"/>
  <c r="AL20" i="3" s="1"/>
  <c r="AB55" i="3"/>
  <c r="AA57" i="3"/>
  <c r="AS56" i="3"/>
  <c r="AN56" i="3"/>
  <c r="Z56" i="3"/>
  <c r="AB56" i="3" l="1"/>
  <c r="AA58" i="3"/>
  <c r="AS57" i="3"/>
  <c r="AN57" i="3"/>
  <c r="Z57" i="3"/>
  <c r="AP20" i="3"/>
  <c r="AO20" i="3"/>
  <c r="AD20" i="3"/>
  <c r="AE20" i="3" s="1"/>
  <c r="AF20" i="3" s="1"/>
  <c r="AG20" i="3" s="1"/>
  <c r="AI22" i="2"/>
  <c r="AJ22" i="2" s="1"/>
  <c r="AB56" i="2"/>
  <c r="AA58" i="2"/>
  <c r="AS57" i="2"/>
  <c r="AN57" i="2"/>
  <c r="Z57" i="2"/>
  <c r="AB57" i="2" l="1"/>
  <c r="AA59" i="2"/>
  <c r="AS58" i="2"/>
  <c r="AN58" i="2"/>
  <c r="Z58" i="2"/>
  <c r="B20" i="4"/>
  <c r="AK22" i="2"/>
  <c r="AM23" i="2" s="1"/>
  <c r="AL23" i="2" s="1"/>
  <c r="AI20" i="3"/>
  <c r="AJ20" i="3" s="1"/>
  <c r="AB57" i="3"/>
  <c r="AA59" i="3"/>
  <c r="AS58" i="3"/>
  <c r="AN58" i="3"/>
  <c r="Z58" i="3"/>
  <c r="AB58" i="3" l="1"/>
  <c r="AA60" i="3"/>
  <c r="AS59" i="3"/>
  <c r="AN59" i="3"/>
  <c r="Z59" i="3"/>
  <c r="C18" i="4"/>
  <c r="D18" i="4" s="1"/>
  <c r="AK20" i="3"/>
  <c r="AM21" i="3" s="1"/>
  <c r="AL21" i="3" s="1"/>
  <c r="AP23" i="2"/>
  <c r="AO23" i="2"/>
  <c r="AD23" i="2"/>
  <c r="AE23" i="2" s="1"/>
  <c r="AF23" i="2" s="1"/>
  <c r="AG23" i="2" s="1"/>
  <c r="AB58" i="2"/>
  <c r="AA60" i="2"/>
  <c r="AS59" i="2"/>
  <c r="AN59" i="2"/>
  <c r="Z59" i="2"/>
  <c r="AB59" i="2" l="1"/>
  <c r="AA61" i="2"/>
  <c r="AS60" i="2"/>
  <c r="AN60" i="2"/>
  <c r="Z60" i="2"/>
  <c r="AI23" i="2"/>
  <c r="AJ23" i="2" s="1"/>
  <c r="AP21" i="3"/>
  <c r="AO21" i="3"/>
  <c r="AD21" i="3"/>
  <c r="AE21" i="3" s="1"/>
  <c r="AF21" i="3" s="1"/>
  <c r="AG21" i="3" s="1"/>
  <c r="AB59" i="3"/>
  <c r="AA61" i="3"/>
  <c r="AS60" i="3"/>
  <c r="AN60" i="3"/>
  <c r="Z60" i="3"/>
  <c r="AB60" i="3" l="1"/>
  <c r="AA62" i="3"/>
  <c r="AS61" i="3"/>
  <c r="AN61" i="3"/>
  <c r="Z61" i="3"/>
  <c r="AI21" i="3"/>
  <c r="AJ21" i="3" s="1"/>
  <c r="B21" i="4"/>
  <c r="AK23" i="2"/>
  <c r="AM24" i="2" s="1"/>
  <c r="AL24" i="2" s="1"/>
  <c r="AB60" i="2"/>
  <c r="AA62" i="2"/>
  <c r="AS61" i="2"/>
  <c r="AN61" i="2"/>
  <c r="Z61" i="2"/>
  <c r="AB61" i="2" l="1"/>
  <c r="AA63" i="2"/>
  <c r="AS62" i="2"/>
  <c r="AN62" i="2"/>
  <c r="Z62" i="2"/>
  <c r="AP24" i="2"/>
  <c r="AO24" i="2"/>
  <c r="AD24" i="2"/>
  <c r="AE24" i="2" s="1"/>
  <c r="AF24" i="2" s="1"/>
  <c r="AG24" i="2" s="1"/>
  <c r="C19" i="4"/>
  <c r="D19" i="4" s="1"/>
  <c r="AK21" i="3"/>
  <c r="AM22" i="3" s="1"/>
  <c r="AL22" i="3" s="1"/>
  <c r="AB61" i="3"/>
  <c r="AA63" i="3"/>
  <c r="AS62" i="3"/>
  <c r="AN62" i="3"/>
  <c r="Z62" i="3"/>
  <c r="AB62" i="3" l="1"/>
  <c r="AA64" i="3"/>
  <c r="AS63" i="3"/>
  <c r="AN63" i="3"/>
  <c r="Z63" i="3"/>
  <c r="AP22" i="3"/>
  <c r="AO22" i="3"/>
  <c r="AD22" i="3"/>
  <c r="AE22" i="3" s="1"/>
  <c r="AF22" i="3" s="1"/>
  <c r="AG22" i="3" s="1"/>
  <c r="AI24" i="2"/>
  <c r="AJ24" i="2" s="1"/>
  <c r="AB62" i="2"/>
  <c r="AA64" i="2"/>
  <c r="AS63" i="2"/>
  <c r="AN63" i="2"/>
  <c r="Z63" i="2"/>
  <c r="AB63" i="2" l="1"/>
  <c r="AA65" i="2"/>
  <c r="AS64" i="2"/>
  <c r="AN64" i="2"/>
  <c r="Z64" i="2"/>
  <c r="B22" i="4"/>
  <c r="AK24" i="2"/>
  <c r="AM25" i="2" s="1"/>
  <c r="AL25" i="2" s="1"/>
  <c r="AI22" i="3"/>
  <c r="AJ22" i="3" s="1"/>
  <c r="AB63" i="3"/>
  <c r="AA65" i="3"/>
  <c r="AS64" i="3"/>
  <c r="AN64" i="3"/>
  <c r="Z64" i="3"/>
  <c r="AB64" i="3" l="1"/>
  <c r="AA66" i="3"/>
  <c r="AS65" i="3"/>
  <c r="AN65" i="3"/>
  <c r="Z65" i="3"/>
  <c r="C20" i="4"/>
  <c r="D20" i="4" s="1"/>
  <c r="AK22" i="3"/>
  <c r="AM23" i="3" s="1"/>
  <c r="AL23" i="3" s="1"/>
  <c r="AP25" i="2"/>
  <c r="AO25" i="2"/>
  <c r="AD25" i="2"/>
  <c r="AE25" i="2" s="1"/>
  <c r="AF25" i="2" s="1"/>
  <c r="AG25" i="2" s="1"/>
  <c r="AB64" i="2"/>
  <c r="AA66" i="2"/>
  <c r="AS65" i="2"/>
  <c r="AN65" i="2"/>
  <c r="Z65" i="2"/>
  <c r="AB65" i="2" l="1"/>
  <c r="AA67" i="2"/>
  <c r="AS66" i="2"/>
  <c r="AN66" i="2"/>
  <c r="Z66" i="2"/>
  <c r="AI25" i="2"/>
  <c r="AJ25" i="2" s="1"/>
  <c r="AP23" i="3"/>
  <c r="AO23" i="3"/>
  <c r="AD23" i="3"/>
  <c r="AE23" i="3" s="1"/>
  <c r="AF23" i="3" s="1"/>
  <c r="AG23" i="3" s="1"/>
  <c r="AB65" i="3"/>
  <c r="AA67" i="3"/>
  <c r="AS66" i="3"/>
  <c r="AN66" i="3"/>
  <c r="Z66" i="3"/>
  <c r="AB66" i="3" l="1"/>
  <c r="AA68" i="3"/>
  <c r="AS67" i="3"/>
  <c r="AN67" i="3"/>
  <c r="Z67" i="3"/>
  <c r="AI23" i="3"/>
  <c r="AJ23" i="3" s="1"/>
  <c r="B23" i="4"/>
  <c r="AK25" i="2"/>
  <c r="AM26" i="2" s="1"/>
  <c r="AL26" i="2" s="1"/>
  <c r="AB66" i="2"/>
  <c r="AA68" i="2"/>
  <c r="AS67" i="2"/>
  <c r="AN67" i="2"/>
  <c r="Z67" i="2"/>
  <c r="AB67" i="2" l="1"/>
  <c r="AA69" i="2"/>
  <c r="AS68" i="2"/>
  <c r="AN68" i="2"/>
  <c r="Z68" i="2"/>
  <c r="AP26" i="2"/>
  <c r="AO26" i="2"/>
  <c r="AD26" i="2"/>
  <c r="AE26" i="2" s="1"/>
  <c r="AF26" i="2" s="1"/>
  <c r="AG26" i="2" s="1"/>
  <c r="C21" i="4"/>
  <c r="D21" i="4" s="1"/>
  <c r="AK23" i="3"/>
  <c r="AM24" i="3" s="1"/>
  <c r="AL24" i="3" s="1"/>
  <c r="AB67" i="3"/>
  <c r="AA69" i="3"/>
  <c r="AS68" i="3"/>
  <c r="AN68" i="3"/>
  <c r="Z68" i="3"/>
  <c r="AB68" i="3" l="1"/>
  <c r="AA70" i="3"/>
  <c r="AS69" i="3"/>
  <c r="AN69" i="3"/>
  <c r="Z69" i="3"/>
  <c r="AP24" i="3"/>
  <c r="AO24" i="3"/>
  <c r="AD24" i="3"/>
  <c r="AE24" i="3" s="1"/>
  <c r="AF24" i="3" s="1"/>
  <c r="AG24" i="3" s="1"/>
  <c r="AI26" i="2"/>
  <c r="AJ26" i="2" s="1"/>
  <c r="AB68" i="2"/>
  <c r="AA70" i="2"/>
  <c r="AS69" i="2"/>
  <c r="AN69" i="2"/>
  <c r="Z69" i="2"/>
  <c r="AB69" i="2" l="1"/>
  <c r="AA71" i="2"/>
  <c r="AS70" i="2"/>
  <c r="AN70" i="2"/>
  <c r="Z70" i="2"/>
  <c r="B24" i="4"/>
  <c r="AK26" i="2"/>
  <c r="AM27" i="2" s="1"/>
  <c r="AL27" i="2" s="1"/>
  <c r="AI24" i="3"/>
  <c r="AJ24" i="3" s="1"/>
  <c r="AB69" i="3"/>
  <c r="AA71" i="3"/>
  <c r="AS70" i="3"/>
  <c r="AN70" i="3"/>
  <c r="Z70" i="3"/>
  <c r="AB70" i="3" l="1"/>
  <c r="AA72" i="3"/>
  <c r="AS71" i="3"/>
  <c r="AN71" i="3"/>
  <c r="Z71" i="3"/>
  <c r="C22" i="4"/>
  <c r="D22" i="4" s="1"/>
  <c r="AK24" i="3"/>
  <c r="AM25" i="3" s="1"/>
  <c r="AL25" i="3" s="1"/>
  <c r="AP27" i="2"/>
  <c r="AO27" i="2"/>
  <c r="AD27" i="2"/>
  <c r="AE27" i="2" s="1"/>
  <c r="AF27" i="2" s="1"/>
  <c r="AG27" i="2" s="1"/>
  <c r="AB70" i="2"/>
  <c r="AA72" i="2"/>
  <c r="AS71" i="2"/>
  <c r="AN71" i="2"/>
  <c r="Z71" i="2"/>
  <c r="AB71" i="2" l="1"/>
  <c r="AA73" i="2"/>
  <c r="AS72" i="2"/>
  <c r="AN72" i="2"/>
  <c r="Z72" i="2"/>
  <c r="AI27" i="2"/>
  <c r="AJ27" i="2" s="1"/>
  <c r="AP25" i="3"/>
  <c r="AO25" i="3"/>
  <c r="AD25" i="3"/>
  <c r="AE25" i="3" s="1"/>
  <c r="AF25" i="3" s="1"/>
  <c r="AG25" i="3" s="1"/>
  <c r="AB71" i="3"/>
  <c r="AA73" i="3"/>
  <c r="AS72" i="3"/>
  <c r="AN72" i="3"/>
  <c r="Z72" i="3"/>
  <c r="AB72" i="3" l="1"/>
  <c r="AA74" i="3"/>
  <c r="AS73" i="3"/>
  <c r="AN73" i="3"/>
  <c r="Z73" i="3"/>
  <c r="AI25" i="3"/>
  <c r="AJ25" i="3" s="1"/>
  <c r="B25" i="4"/>
  <c r="AK27" i="2"/>
  <c r="AM28" i="2" s="1"/>
  <c r="AL28" i="2" s="1"/>
  <c r="AB72" i="2"/>
  <c r="AA74" i="2"/>
  <c r="AS73" i="2"/>
  <c r="AN73" i="2"/>
  <c r="Z73" i="2"/>
  <c r="AB73" i="2" l="1"/>
  <c r="AA75" i="2"/>
  <c r="AS74" i="2"/>
  <c r="AN74" i="2"/>
  <c r="Z74" i="2"/>
  <c r="AP28" i="2"/>
  <c r="AO28" i="2"/>
  <c r="AD28" i="2"/>
  <c r="AE28" i="2" s="1"/>
  <c r="AF28" i="2" s="1"/>
  <c r="AG28" i="2" s="1"/>
  <c r="C23" i="4"/>
  <c r="D23" i="4" s="1"/>
  <c r="AK25" i="3"/>
  <c r="AM26" i="3" s="1"/>
  <c r="AL26" i="3" s="1"/>
  <c r="AB73" i="3"/>
  <c r="AA75" i="3"/>
  <c r="AS74" i="3"/>
  <c r="AN74" i="3"/>
  <c r="Z74" i="3"/>
  <c r="AB74" i="3" l="1"/>
  <c r="AA76" i="3"/>
  <c r="AS75" i="3"/>
  <c r="AN75" i="3"/>
  <c r="Z75" i="3"/>
  <c r="AP26" i="3"/>
  <c r="AO26" i="3"/>
  <c r="AD26" i="3"/>
  <c r="AE26" i="3" s="1"/>
  <c r="AF26" i="3" s="1"/>
  <c r="AG26" i="3" s="1"/>
  <c r="AI28" i="2"/>
  <c r="AJ28" i="2" s="1"/>
  <c r="AB74" i="2"/>
  <c r="AA76" i="2"/>
  <c r="AS75" i="2"/>
  <c r="AN75" i="2"/>
  <c r="Z75" i="2"/>
  <c r="AB75" i="2" l="1"/>
  <c r="AA77" i="2"/>
  <c r="AS76" i="2"/>
  <c r="AN76" i="2"/>
  <c r="Z76" i="2"/>
  <c r="B26" i="4"/>
  <c r="AK28" i="2"/>
  <c r="AM29" i="2" s="1"/>
  <c r="AL29" i="2" s="1"/>
  <c r="AI26" i="3"/>
  <c r="AJ26" i="3" s="1"/>
  <c r="AB75" i="3"/>
  <c r="AA77" i="3"/>
  <c r="AS76" i="3"/>
  <c r="AN76" i="3"/>
  <c r="Z76" i="3"/>
  <c r="AB76" i="3" l="1"/>
  <c r="AA78" i="3"/>
  <c r="AS77" i="3"/>
  <c r="AN77" i="3"/>
  <c r="Z77" i="3"/>
  <c r="C24" i="4"/>
  <c r="D24" i="4" s="1"/>
  <c r="AK26" i="3"/>
  <c r="AM27" i="3" s="1"/>
  <c r="AL27" i="3" s="1"/>
  <c r="AP29" i="2"/>
  <c r="AO29" i="2"/>
  <c r="AD29" i="2"/>
  <c r="AE29" i="2" s="1"/>
  <c r="AF29" i="2" s="1"/>
  <c r="AG29" i="2" s="1"/>
  <c r="AB76" i="2"/>
  <c r="AA78" i="2"/>
  <c r="AS77" i="2"/>
  <c r="AN77" i="2"/>
  <c r="Z77" i="2"/>
  <c r="AB77" i="2" l="1"/>
  <c r="AA79" i="2"/>
  <c r="AS78" i="2"/>
  <c r="AN78" i="2"/>
  <c r="Z78" i="2"/>
  <c r="AI29" i="2"/>
  <c r="AJ29" i="2" s="1"/>
  <c r="AP27" i="3"/>
  <c r="AO27" i="3"/>
  <c r="AD27" i="3"/>
  <c r="AE27" i="3" s="1"/>
  <c r="AF27" i="3" s="1"/>
  <c r="AG27" i="3" s="1"/>
  <c r="AB77" i="3"/>
  <c r="AA79" i="3"/>
  <c r="AS78" i="3"/>
  <c r="AN78" i="3"/>
  <c r="Z78" i="3"/>
  <c r="AB78" i="3" l="1"/>
  <c r="AA80" i="3"/>
  <c r="AS79" i="3"/>
  <c r="AN79" i="3"/>
  <c r="Z79" i="3"/>
  <c r="AI27" i="3"/>
  <c r="AJ27" i="3" s="1"/>
  <c r="B27" i="4"/>
  <c r="AK29" i="2"/>
  <c r="AM30" i="2" s="1"/>
  <c r="AL30" i="2" s="1"/>
  <c r="AB78" i="2"/>
  <c r="AA80" i="2"/>
  <c r="AS79" i="2"/>
  <c r="AN79" i="2"/>
  <c r="Z79" i="2"/>
  <c r="AB79" i="2" l="1"/>
  <c r="AA81" i="2"/>
  <c r="AS80" i="2"/>
  <c r="AN80" i="2"/>
  <c r="Z80" i="2"/>
  <c r="AP30" i="2"/>
  <c r="AO30" i="2"/>
  <c r="AD30" i="2"/>
  <c r="AE30" i="2" s="1"/>
  <c r="AF30" i="2" s="1"/>
  <c r="AG30" i="2" s="1"/>
  <c r="C25" i="4"/>
  <c r="D25" i="4" s="1"/>
  <c r="AK27" i="3"/>
  <c r="AM28" i="3" s="1"/>
  <c r="AL28" i="3" s="1"/>
  <c r="AB79" i="3"/>
  <c r="AA81" i="3"/>
  <c r="AS80" i="3"/>
  <c r="AN80" i="3"/>
  <c r="Z80" i="3"/>
  <c r="AB80" i="3" l="1"/>
  <c r="AA82" i="3"/>
  <c r="AS81" i="3"/>
  <c r="AN81" i="3"/>
  <c r="Z81" i="3"/>
  <c r="AP28" i="3"/>
  <c r="AO28" i="3"/>
  <c r="AD28" i="3"/>
  <c r="AE28" i="3" s="1"/>
  <c r="AF28" i="3" s="1"/>
  <c r="AG28" i="3" s="1"/>
  <c r="AI30" i="2"/>
  <c r="AJ30" i="2" s="1"/>
  <c r="AB80" i="2"/>
  <c r="AA82" i="2"/>
  <c r="AS81" i="2"/>
  <c r="AN81" i="2"/>
  <c r="Z81" i="2"/>
  <c r="AB81" i="2" l="1"/>
  <c r="AA83" i="2"/>
  <c r="AS82" i="2"/>
  <c r="AN82" i="2"/>
  <c r="Z82" i="2"/>
  <c r="B28" i="4"/>
  <c r="AK30" i="2"/>
  <c r="AM31" i="2" s="1"/>
  <c r="AL31" i="2" s="1"/>
  <c r="AI28" i="3"/>
  <c r="AJ28" i="3" s="1"/>
  <c r="AB81" i="3"/>
  <c r="AA83" i="3"/>
  <c r="AS82" i="3"/>
  <c r="AN82" i="3"/>
  <c r="Z82" i="3"/>
  <c r="AB82" i="3" l="1"/>
  <c r="AA84" i="3"/>
  <c r="AS83" i="3"/>
  <c r="AN83" i="3"/>
  <c r="Z83" i="3"/>
  <c r="C26" i="4"/>
  <c r="D26" i="4" s="1"/>
  <c r="AK28" i="3"/>
  <c r="AM29" i="3" s="1"/>
  <c r="AL29" i="3" s="1"/>
  <c r="AP31" i="2"/>
  <c r="AO31" i="2"/>
  <c r="AD31" i="2"/>
  <c r="AE31" i="2" s="1"/>
  <c r="AF31" i="2" s="1"/>
  <c r="AG31" i="2" s="1"/>
  <c r="AB82" i="2"/>
  <c r="AA84" i="2"/>
  <c r="AS83" i="2"/>
  <c r="AN83" i="2"/>
  <c r="Z83" i="2"/>
  <c r="AB83" i="2" l="1"/>
  <c r="AS84" i="2"/>
  <c r="AN84" i="2"/>
  <c r="Z84" i="2"/>
  <c r="AI31" i="2"/>
  <c r="AJ31" i="2" s="1"/>
  <c r="AP29" i="3"/>
  <c r="AO29" i="3"/>
  <c r="AD29" i="3"/>
  <c r="AE29" i="3" s="1"/>
  <c r="AF29" i="3" s="1"/>
  <c r="AG29" i="3" s="1"/>
  <c r="AB83" i="3"/>
  <c r="AS84" i="3"/>
  <c r="AN84" i="3"/>
  <c r="Z84" i="3"/>
  <c r="AB84" i="3" l="1"/>
  <c r="AI29" i="3"/>
  <c r="AJ29" i="3" s="1"/>
  <c r="B29" i="4"/>
  <c r="AK31" i="2"/>
  <c r="AM32" i="2" s="1"/>
  <c r="AL32" i="2" s="1"/>
  <c r="AB84" i="2"/>
  <c r="AP32" i="2" l="1"/>
  <c r="AO32" i="2"/>
  <c r="AD32" i="2"/>
  <c r="AE32" i="2" s="1"/>
  <c r="AF32" i="2" s="1"/>
  <c r="AG32" i="2" s="1"/>
  <c r="C27" i="4"/>
  <c r="D27" i="4" s="1"/>
  <c r="AK29" i="3"/>
  <c r="AM30" i="3" s="1"/>
  <c r="AL30" i="3" s="1"/>
  <c r="AP30" i="3" l="1"/>
  <c r="AO30" i="3"/>
  <c r="AD30" i="3"/>
  <c r="AE30" i="3" s="1"/>
  <c r="AF30" i="3" s="1"/>
  <c r="AG30" i="3" s="1"/>
  <c r="AI32" i="2"/>
  <c r="AJ32" i="2" s="1"/>
  <c r="B30" i="4" l="1"/>
  <c r="AK32" i="2"/>
  <c r="AM33" i="2" s="1"/>
  <c r="AL33" i="2" s="1"/>
  <c r="AI30" i="3"/>
  <c r="AJ30" i="3" s="1"/>
  <c r="C28" i="4" l="1"/>
  <c r="D28" i="4" s="1"/>
  <c r="AK30" i="3"/>
  <c r="AM31" i="3" s="1"/>
  <c r="AL31" i="3" s="1"/>
  <c r="AP33" i="2"/>
  <c r="AO33" i="2"/>
  <c r="AD33" i="2"/>
  <c r="AE33" i="2" s="1"/>
  <c r="AF33" i="2" s="1"/>
  <c r="AG33" i="2" s="1"/>
  <c r="AI33" i="2" l="1"/>
  <c r="AJ33" i="2" s="1"/>
  <c r="AP31" i="3"/>
  <c r="AO31" i="3"/>
  <c r="AD31" i="3"/>
  <c r="AE31" i="3" s="1"/>
  <c r="AF31" i="3" s="1"/>
  <c r="AG31" i="3" s="1"/>
  <c r="AI31" i="3" l="1"/>
  <c r="AJ31" i="3" s="1"/>
  <c r="B31" i="4"/>
  <c r="AK33" i="2"/>
  <c r="AM34" i="2" s="1"/>
  <c r="AL34" i="2" s="1"/>
  <c r="AP34" i="2" l="1"/>
  <c r="AO34" i="2"/>
  <c r="AD34" i="2"/>
  <c r="AE34" i="2" s="1"/>
  <c r="AF34" i="2" s="1"/>
  <c r="AG34" i="2" s="1"/>
  <c r="C29" i="4"/>
  <c r="D29" i="4" s="1"/>
  <c r="AK31" i="3"/>
  <c r="AM32" i="3" s="1"/>
  <c r="AL32" i="3" s="1"/>
  <c r="AP32" i="3" l="1"/>
  <c r="AO32" i="3"/>
  <c r="AD32" i="3"/>
  <c r="AE32" i="3" s="1"/>
  <c r="AF32" i="3" s="1"/>
  <c r="AG32" i="3" s="1"/>
  <c r="AI34" i="2"/>
  <c r="AJ34" i="2" s="1"/>
  <c r="B32" i="4" l="1"/>
  <c r="AK34" i="2"/>
  <c r="AM35" i="2" s="1"/>
  <c r="AL35" i="2" s="1"/>
  <c r="AI32" i="3"/>
  <c r="AJ32" i="3" s="1"/>
  <c r="C30" i="4" l="1"/>
  <c r="D30" i="4" s="1"/>
  <c r="AK32" i="3"/>
  <c r="AM33" i="3" s="1"/>
  <c r="AL33" i="3" s="1"/>
  <c r="AP35" i="2"/>
  <c r="AO35" i="2"/>
  <c r="AD35" i="2"/>
  <c r="AE35" i="2" s="1"/>
  <c r="AF35" i="2" s="1"/>
  <c r="AG35" i="2" s="1"/>
  <c r="AI35" i="2" l="1"/>
  <c r="AJ35" i="2" s="1"/>
  <c r="AP33" i="3"/>
  <c r="AO33" i="3"/>
  <c r="AD33" i="3"/>
  <c r="AE33" i="3" s="1"/>
  <c r="AF33" i="3" s="1"/>
  <c r="AG33" i="3" s="1"/>
  <c r="AI33" i="3" l="1"/>
  <c r="AJ33" i="3" s="1"/>
  <c r="B33" i="4"/>
  <c r="AK35" i="2"/>
  <c r="AM36" i="2" s="1"/>
  <c r="AL36" i="2" s="1"/>
  <c r="AP36" i="2" l="1"/>
  <c r="AO36" i="2"/>
  <c r="AD36" i="2"/>
  <c r="AE36" i="2" s="1"/>
  <c r="AF36" i="2" s="1"/>
  <c r="AG36" i="2" s="1"/>
  <c r="C31" i="4"/>
  <c r="D31" i="4" s="1"/>
  <c r="AK33" i="3"/>
  <c r="AM34" i="3" s="1"/>
  <c r="AL34" i="3" s="1"/>
  <c r="AP34" i="3" l="1"/>
  <c r="AO34" i="3"/>
  <c r="AD34" i="3"/>
  <c r="AE34" i="3" s="1"/>
  <c r="AF34" i="3" s="1"/>
  <c r="AG34" i="3" s="1"/>
  <c r="AI36" i="2"/>
  <c r="AJ36" i="2" s="1"/>
  <c r="B34" i="4" l="1"/>
  <c r="AK36" i="2"/>
  <c r="AM37" i="2" s="1"/>
  <c r="AL37" i="2" s="1"/>
  <c r="AI34" i="3"/>
  <c r="AJ34" i="3" s="1"/>
  <c r="C32" i="4" l="1"/>
  <c r="D32" i="4" s="1"/>
  <c r="AK34" i="3"/>
  <c r="AM35" i="3" s="1"/>
  <c r="AL35" i="3" s="1"/>
  <c r="AP37" i="2"/>
  <c r="AO37" i="2"/>
  <c r="AD37" i="2"/>
  <c r="AE37" i="2" s="1"/>
  <c r="AF37" i="2" s="1"/>
  <c r="AG37" i="2" s="1"/>
  <c r="AI37" i="2" l="1"/>
  <c r="AJ37" i="2" s="1"/>
  <c r="AP35" i="3"/>
  <c r="AO35" i="3"/>
  <c r="AD35" i="3"/>
  <c r="AE35" i="3" s="1"/>
  <c r="AF35" i="3" s="1"/>
  <c r="AG35" i="3" s="1"/>
  <c r="AI35" i="3" l="1"/>
  <c r="AJ35" i="3" s="1"/>
  <c r="B35" i="4"/>
  <c r="AK37" i="2"/>
  <c r="AM38" i="2" s="1"/>
  <c r="AL38" i="2" s="1"/>
  <c r="AP38" i="2" l="1"/>
  <c r="AO38" i="2"/>
  <c r="AD38" i="2"/>
  <c r="AE38" i="2" s="1"/>
  <c r="AF38" i="2" s="1"/>
  <c r="AG38" i="2" s="1"/>
  <c r="C33" i="4"/>
  <c r="D33" i="4" s="1"/>
  <c r="AK35" i="3"/>
  <c r="AM36" i="3" s="1"/>
  <c r="AL36" i="3" s="1"/>
  <c r="AP36" i="3" l="1"/>
  <c r="AO36" i="3"/>
  <c r="AD36" i="3"/>
  <c r="AE36" i="3" s="1"/>
  <c r="AF36" i="3" s="1"/>
  <c r="AG36" i="3" s="1"/>
  <c r="AI38" i="2"/>
  <c r="AJ38" i="2" s="1"/>
  <c r="B36" i="4" l="1"/>
  <c r="AK38" i="2"/>
  <c r="AM39" i="2" s="1"/>
  <c r="AL39" i="2" s="1"/>
  <c r="AI36" i="3"/>
  <c r="AJ36" i="3" s="1"/>
  <c r="C34" i="4" l="1"/>
  <c r="D34" i="4" s="1"/>
  <c r="AK36" i="3"/>
  <c r="AM37" i="3" s="1"/>
  <c r="AL37" i="3" s="1"/>
  <c r="AP39" i="2"/>
  <c r="AO39" i="2"/>
  <c r="AD39" i="2"/>
  <c r="AE39" i="2" s="1"/>
  <c r="AF39" i="2" s="1"/>
  <c r="AG39" i="2" s="1"/>
  <c r="AI39" i="2" l="1"/>
  <c r="AJ39" i="2" s="1"/>
  <c r="AP37" i="3"/>
  <c r="AO37" i="3"/>
  <c r="AD37" i="3"/>
  <c r="AE37" i="3" s="1"/>
  <c r="AF37" i="3" s="1"/>
  <c r="AG37" i="3" s="1"/>
  <c r="AI37" i="3" l="1"/>
  <c r="AJ37" i="3" s="1"/>
  <c r="B37" i="4"/>
  <c r="AK39" i="2"/>
  <c r="AM40" i="2" s="1"/>
  <c r="AL40" i="2" s="1"/>
  <c r="AP40" i="2" l="1"/>
  <c r="AO40" i="2"/>
  <c r="AD40" i="2"/>
  <c r="AE40" i="2" s="1"/>
  <c r="AF40" i="2" s="1"/>
  <c r="AG40" i="2" s="1"/>
  <c r="C35" i="4"/>
  <c r="D35" i="4" s="1"/>
  <c r="AK37" i="3"/>
  <c r="AM38" i="3" s="1"/>
  <c r="AL38" i="3" s="1"/>
  <c r="AP38" i="3" l="1"/>
  <c r="AO38" i="3"/>
  <c r="AD38" i="3"/>
  <c r="AE38" i="3" s="1"/>
  <c r="AF38" i="3" s="1"/>
  <c r="AG38" i="3" s="1"/>
  <c r="AI40" i="2"/>
  <c r="AJ40" i="2" s="1"/>
  <c r="B38" i="4" l="1"/>
  <c r="AK40" i="2"/>
  <c r="AM41" i="2" s="1"/>
  <c r="AL41" i="2" s="1"/>
  <c r="AI38" i="3"/>
  <c r="AJ38" i="3" s="1"/>
  <c r="C36" i="4" l="1"/>
  <c r="D36" i="4" s="1"/>
  <c r="AK38" i="3"/>
  <c r="AM39" i="3" s="1"/>
  <c r="AL39" i="3" s="1"/>
  <c r="AP41" i="2"/>
  <c r="AO41" i="2"/>
  <c r="AD41" i="2"/>
  <c r="AE41" i="2" s="1"/>
  <c r="AF41" i="2" s="1"/>
  <c r="AG41" i="2" s="1"/>
  <c r="AI41" i="2" l="1"/>
  <c r="AJ41" i="2" s="1"/>
  <c r="AP39" i="3"/>
  <c r="AO39" i="3"/>
  <c r="AD39" i="3"/>
  <c r="AE39" i="3" s="1"/>
  <c r="AF39" i="3" s="1"/>
  <c r="AG39" i="3" s="1"/>
  <c r="AI39" i="3" l="1"/>
  <c r="AJ39" i="3" s="1"/>
  <c r="B39" i="4"/>
  <c r="AK41" i="2"/>
  <c r="AM42" i="2" s="1"/>
  <c r="AL42" i="2" s="1"/>
  <c r="AP42" i="2" l="1"/>
  <c r="AO42" i="2"/>
  <c r="AD42" i="2"/>
  <c r="AE42" i="2" s="1"/>
  <c r="AF42" i="2" s="1"/>
  <c r="AG42" i="2" s="1"/>
  <c r="C37" i="4"/>
  <c r="D37" i="4" s="1"/>
  <c r="AK39" i="3"/>
  <c r="AM40" i="3" s="1"/>
  <c r="AL40" i="3" s="1"/>
  <c r="AP40" i="3" l="1"/>
  <c r="AO40" i="3"/>
  <c r="AD40" i="3"/>
  <c r="AE40" i="3" s="1"/>
  <c r="AF40" i="3" s="1"/>
  <c r="AG40" i="3" s="1"/>
  <c r="AI42" i="2"/>
  <c r="AJ42" i="2" s="1"/>
  <c r="B40" i="4" l="1"/>
  <c r="AK42" i="2"/>
  <c r="AI40" i="3"/>
  <c r="AJ40" i="3" s="1"/>
  <c r="C38" i="4" l="1"/>
  <c r="D38" i="4" s="1"/>
  <c r="AK40" i="3"/>
  <c r="AM41" i="3" s="1"/>
  <c r="AL41" i="3" s="1"/>
  <c r="AN43" i="2"/>
  <c r="AM43" i="2"/>
  <c r="AL43" i="2" s="1"/>
  <c r="K5" i="1" s="1"/>
  <c r="K17" i="1" s="1"/>
  <c r="AD43" i="2"/>
  <c r="AE43" i="2" s="1"/>
  <c r="AF43" i="2" s="1"/>
  <c r="AG43" i="2" s="1"/>
  <c r="AI43" i="2" l="1"/>
  <c r="AJ43" i="2" s="1"/>
  <c r="AO43" i="2"/>
  <c r="G6" i="1"/>
  <c r="AP41" i="3"/>
  <c r="AO41" i="3"/>
  <c r="AD41" i="3"/>
  <c r="AE41" i="3" s="1"/>
  <c r="AF41" i="3" s="1"/>
  <c r="AG41" i="3" s="1"/>
  <c r="AI41" i="3" l="1"/>
  <c r="AJ41" i="3" s="1"/>
  <c r="AP43" i="2"/>
  <c r="B41" i="4"/>
  <c r="AK43" i="2"/>
  <c r="AM44" i="2" l="1"/>
  <c r="AL44" i="2" s="1"/>
  <c r="K6" i="1" s="1"/>
  <c r="AP44" i="2"/>
  <c r="AO44" i="2"/>
  <c r="AD44" i="2"/>
  <c r="AE44" i="2" s="1"/>
  <c r="AF44" i="2" s="1"/>
  <c r="AG44" i="2" s="1"/>
  <c r="C39" i="4"/>
  <c r="D39" i="4" s="1"/>
  <c r="AK41" i="3"/>
  <c r="AM42" i="3" s="1"/>
  <c r="AL42" i="3" s="1"/>
  <c r="AP42" i="3" l="1"/>
  <c r="AO42" i="3"/>
  <c r="AD42" i="3"/>
  <c r="AE42" i="3" s="1"/>
  <c r="AF42" i="3" s="1"/>
  <c r="AG42" i="3" s="1"/>
  <c r="AI44" i="2"/>
  <c r="AJ44" i="2" s="1"/>
  <c r="B42" i="4" l="1"/>
  <c r="AK44" i="2"/>
  <c r="AI42" i="3"/>
  <c r="AJ42" i="3" s="1"/>
  <c r="C40" i="4" l="1"/>
  <c r="D40" i="4" s="1"/>
  <c r="AK42" i="3"/>
  <c r="AM45" i="2"/>
  <c r="AL45" i="2" s="1"/>
  <c r="K7" i="1" s="1"/>
  <c r="AP45" i="2"/>
  <c r="AO45" i="2"/>
  <c r="AD45" i="2"/>
  <c r="AE45" i="2" s="1"/>
  <c r="AF45" i="2" s="1"/>
  <c r="AG45" i="2" s="1"/>
  <c r="AI45" i="2" l="1"/>
  <c r="AJ45" i="2" s="1"/>
  <c r="AN43" i="3"/>
  <c r="AM43" i="3"/>
  <c r="AL43" i="3" s="1"/>
  <c r="L5" i="1" s="1"/>
  <c r="L17" i="1" s="1"/>
  <c r="AD43" i="3"/>
  <c r="AE43" i="3" s="1"/>
  <c r="AF43" i="3" s="1"/>
  <c r="AG43" i="3" s="1"/>
  <c r="AI43" i="3" l="1"/>
  <c r="AJ43" i="3" s="1"/>
  <c r="AO43" i="3"/>
  <c r="H6" i="1"/>
  <c r="B43" i="4"/>
  <c r="AK45" i="2"/>
  <c r="AM46" i="2" l="1"/>
  <c r="AL46" i="2" s="1"/>
  <c r="K8" i="1" s="1"/>
  <c r="AP46" i="2"/>
  <c r="AO46" i="2"/>
  <c r="AD46" i="2"/>
  <c r="AE46" i="2" s="1"/>
  <c r="AF46" i="2" s="1"/>
  <c r="AG46" i="2" s="1"/>
  <c r="AP43" i="3"/>
  <c r="C41" i="4"/>
  <c r="D41" i="4" s="1"/>
  <c r="AK43" i="3"/>
  <c r="AM44" i="3" l="1"/>
  <c r="AL44" i="3" s="1"/>
  <c r="L6" i="1" s="1"/>
  <c r="AP44" i="3"/>
  <c r="AO44" i="3"/>
  <c r="AD44" i="3"/>
  <c r="AE44" i="3" s="1"/>
  <c r="AF44" i="3" s="1"/>
  <c r="AG44" i="3" s="1"/>
  <c r="AI46" i="2"/>
  <c r="AJ46" i="2" s="1"/>
  <c r="B44" i="4" l="1"/>
  <c r="AK46" i="2"/>
  <c r="AI44" i="3"/>
  <c r="AJ44" i="3" s="1"/>
  <c r="C42" i="4" l="1"/>
  <c r="D42" i="4" s="1"/>
  <c r="AK44" i="3"/>
  <c r="AM47" i="2"/>
  <c r="AL47" i="2" s="1"/>
  <c r="K9" i="1" s="1"/>
  <c r="AP47" i="2"/>
  <c r="AO47" i="2"/>
  <c r="AD47" i="2"/>
  <c r="AE47" i="2" s="1"/>
  <c r="AF47" i="2" s="1"/>
  <c r="AG47" i="2" s="1"/>
  <c r="AI47" i="2" l="1"/>
  <c r="AJ47" i="2" s="1"/>
  <c r="AM45" i="3"/>
  <c r="AL45" i="3" s="1"/>
  <c r="L7" i="1" s="1"/>
  <c r="AP45" i="3"/>
  <c r="AO45" i="3"/>
  <c r="AD45" i="3"/>
  <c r="AE45" i="3" s="1"/>
  <c r="AF45" i="3" s="1"/>
  <c r="AG45" i="3" s="1"/>
  <c r="AI45" i="3" l="1"/>
  <c r="AJ45" i="3" s="1"/>
  <c r="B45" i="4"/>
  <c r="AK47" i="2"/>
  <c r="AM48" i="2" l="1"/>
  <c r="AL48" i="2" s="1"/>
  <c r="K10" i="1" s="1"/>
  <c r="AP48" i="2"/>
  <c r="AO48" i="2"/>
  <c r="AD48" i="2"/>
  <c r="AE48" i="2" s="1"/>
  <c r="AF48" i="2" s="1"/>
  <c r="AG48" i="2" s="1"/>
  <c r="C43" i="4"/>
  <c r="D43" i="4" s="1"/>
  <c r="AK45" i="3"/>
  <c r="AM46" i="3" l="1"/>
  <c r="AL46" i="3" s="1"/>
  <c r="L8" i="1" s="1"/>
  <c r="AP46" i="3"/>
  <c r="AO46" i="3"/>
  <c r="AD46" i="3"/>
  <c r="AE46" i="3" s="1"/>
  <c r="AF46" i="3" s="1"/>
  <c r="AG46" i="3" s="1"/>
  <c r="AI48" i="2"/>
  <c r="AJ48" i="2" s="1"/>
  <c r="B46" i="4" l="1"/>
  <c r="AK48" i="2"/>
  <c r="AI46" i="3"/>
  <c r="AJ46" i="3" s="1"/>
  <c r="C44" i="4" l="1"/>
  <c r="D44" i="4" s="1"/>
  <c r="AK46" i="3"/>
  <c r="AM49" i="2"/>
  <c r="AL49" i="2" s="1"/>
  <c r="K11" i="1" s="1"/>
  <c r="AP49" i="2"/>
  <c r="AO49" i="2"/>
  <c r="AD49" i="2"/>
  <c r="AE49" i="2" s="1"/>
  <c r="AF49" i="2" s="1"/>
  <c r="AG49" i="2" s="1"/>
  <c r="AI49" i="2" l="1"/>
  <c r="AJ49" i="2" s="1"/>
  <c r="AM47" i="3"/>
  <c r="AL47" i="3" s="1"/>
  <c r="L9" i="1" s="1"/>
  <c r="AP47" i="3"/>
  <c r="AO47" i="3"/>
  <c r="AD47" i="3"/>
  <c r="AE47" i="3" s="1"/>
  <c r="AF47" i="3" s="1"/>
  <c r="AG47" i="3" s="1"/>
  <c r="AI47" i="3" l="1"/>
  <c r="AJ47" i="3" s="1"/>
  <c r="B47" i="4"/>
  <c r="AK49" i="2"/>
  <c r="AM50" i="2" l="1"/>
  <c r="AL50" i="2" s="1"/>
  <c r="K12" i="1" s="1"/>
  <c r="AP50" i="2"/>
  <c r="AO50" i="2"/>
  <c r="AD50" i="2"/>
  <c r="AE50" i="2" s="1"/>
  <c r="AF50" i="2" s="1"/>
  <c r="AG50" i="2" s="1"/>
  <c r="C45" i="4"/>
  <c r="D45" i="4" s="1"/>
  <c r="AK47" i="3"/>
  <c r="AM48" i="3" l="1"/>
  <c r="AL48" i="3" s="1"/>
  <c r="L10" i="1" s="1"/>
  <c r="AP48" i="3"/>
  <c r="AO48" i="3"/>
  <c r="AD48" i="3"/>
  <c r="AE48" i="3" s="1"/>
  <c r="AF48" i="3" s="1"/>
  <c r="AG48" i="3" s="1"/>
  <c r="AI50" i="2"/>
  <c r="AJ50" i="2" s="1"/>
  <c r="B48" i="4" l="1"/>
  <c r="AK50" i="2"/>
  <c r="AI48" i="3"/>
  <c r="AJ48" i="3" s="1"/>
  <c r="C46" i="4" l="1"/>
  <c r="D46" i="4" s="1"/>
  <c r="AK48" i="3"/>
  <c r="AM51" i="2"/>
  <c r="AL51" i="2" s="1"/>
  <c r="K13" i="1" s="1"/>
  <c r="AP51" i="2"/>
  <c r="AO51" i="2"/>
  <c r="AD51" i="2"/>
  <c r="AE51" i="2" s="1"/>
  <c r="AF51" i="2" s="1"/>
  <c r="AG51" i="2" s="1"/>
  <c r="AI51" i="2" l="1"/>
  <c r="AJ51" i="2" s="1"/>
  <c r="AM49" i="3"/>
  <c r="AL49" i="3" s="1"/>
  <c r="L11" i="1" s="1"/>
  <c r="AP49" i="3"/>
  <c r="AO49" i="3"/>
  <c r="AD49" i="3"/>
  <c r="AE49" i="3" s="1"/>
  <c r="AF49" i="3" s="1"/>
  <c r="AG49" i="3" s="1"/>
  <c r="AI49" i="3" l="1"/>
  <c r="AJ49" i="3" s="1"/>
  <c r="B49" i="4"/>
  <c r="AK51" i="2"/>
  <c r="AM52" i="2" l="1"/>
  <c r="AL52" i="2" s="1"/>
  <c r="K14" i="1" s="1"/>
  <c r="AP52" i="2"/>
  <c r="AO52" i="2"/>
  <c r="AD52" i="2"/>
  <c r="AE52" i="2" s="1"/>
  <c r="AF52" i="2" s="1"/>
  <c r="AG52" i="2" s="1"/>
  <c r="C47" i="4"/>
  <c r="D47" i="4" s="1"/>
  <c r="AK49" i="3"/>
  <c r="AM50" i="3" l="1"/>
  <c r="AL50" i="3" s="1"/>
  <c r="L12" i="1" s="1"/>
  <c r="AP50" i="3"/>
  <c r="AO50" i="3"/>
  <c r="AD50" i="3"/>
  <c r="AE50" i="3" s="1"/>
  <c r="AF50" i="3" s="1"/>
  <c r="AG50" i="3" s="1"/>
  <c r="AI52" i="2"/>
  <c r="AJ52" i="2" s="1"/>
  <c r="B50" i="4" l="1"/>
  <c r="AK52" i="2"/>
  <c r="AI50" i="3"/>
  <c r="AJ50" i="3" s="1"/>
  <c r="C48" i="4" l="1"/>
  <c r="D48" i="4" s="1"/>
  <c r="AK50" i="3"/>
  <c r="AM53" i="2"/>
  <c r="AL53" i="2" s="1"/>
  <c r="K15" i="1" s="1"/>
  <c r="AP53" i="2"/>
  <c r="AO53" i="2"/>
  <c r="AD53" i="2"/>
  <c r="AE53" i="2" s="1"/>
  <c r="AF53" i="2" s="1"/>
  <c r="AG53" i="2" s="1"/>
  <c r="AI53" i="2" l="1"/>
  <c r="AJ53" i="2" s="1"/>
  <c r="AM51" i="3"/>
  <c r="AL51" i="3" s="1"/>
  <c r="L13" i="1" s="1"/>
  <c r="AP51" i="3"/>
  <c r="AO51" i="3"/>
  <c r="AD51" i="3"/>
  <c r="AE51" i="3" s="1"/>
  <c r="AF51" i="3" s="1"/>
  <c r="AG51" i="3" s="1"/>
  <c r="AI51" i="3" l="1"/>
  <c r="AJ51" i="3" s="1"/>
  <c r="B51" i="4"/>
  <c r="AK53" i="2"/>
  <c r="AM54" i="2" l="1"/>
  <c r="AL54" i="2" s="1"/>
  <c r="AP54" i="2"/>
  <c r="AO54" i="2"/>
  <c r="AD54" i="2"/>
  <c r="AE54" i="2" s="1"/>
  <c r="AF54" i="2" s="1"/>
  <c r="AG54" i="2" s="1"/>
  <c r="C49" i="4"/>
  <c r="D49" i="4" s="1"/>
  <c r="AK51" i="3"/>
  <c r="AM52" i="3" l="1"/>
  <c r="AL52" i="3" s="1"/>
  <c r="L14" i="1" s="1"/>
  <c r="AP52" i="3"/>
  <c r="AO52" i="3"/>
  <c r="AD52" i="3"/>
  <c r="AE52" i="3" s="1"/>
  <c r="AF52" i="3" s="1"/>
  <c r="AG52" i="3" s="1"/>
  <c r="AI54" i="2"/>
  <c r="AJ54" i="2" s="1"/>
  <c r="B52" i="4" l="1"/>
  <c r="AK54" i="2"/>
  <c r="AI52" i="3"/>
  <c r="AJ52" i="3" s="1"/>
  <c r="C50" i="4" l="1"/>
  <c r="D50" i="4" s="1"/>
  <c r="AK52" i="3"/>
  <c r="AM55" i="2"/>
  <c r="AL55" i="2" s="1"/>
  <c r="AP55" i="2"/>
  <c r="AO55" i="2"/>
  <c r="AD55" i="2"/>
  <c r="AE55" i="2" s="1"/>
  <c r="AF55" i="2" s="1"/>
  <c r="AG55" i="2" s="1"/>
  <c r="AI55" i="2" l="1"/>
  <c r="AJ55" i="2" s="1"/>
  <c r="AK55" i="2" s="1"/>
  <c r="AM53" i="3"/>
  <c r="AL53" i="3" s="1"/>
  <c r="L15" i="1" s="1"/>
  <c r="AP53" i="3"/>
  <c r="AO53" i="3"/>
  <c r="AD53" i="3"/>
  <c r="AE53" i="3" s="1"/>
  <c r="AF53" i="3" s="1"/>
  <c r="AG53" i="3" s="1"/>
  <c r="AI53" i="3" l="1"/>
  <c r="AJ53" i="3" s="1"/>
  <c r="AM56" i="2"/>
  <c r="AL56" i="2" s="1"/>
  <c r="AP56" i="2"/>
  <c r="AO56" i="2"/>
  <c r="AD56" i="2"/>
  <c r="AE56" i="2" s="1"/>
  <c r="AF56" i="2" s="1"/>
  <c r="AG56" i="2" s="1"/>
  <c r="AI56" i="2" l="1"/>
  <c r="AJ56" i="2" s="1"/>
  <c r="AK56" i="2" s="1"/>
  <c r="C51" i="4"/>
  <c r="D51" i="4" s="1"/>
  <c r="AK53" i="3"/>
  <c r="AM54" i="3" l="1"/>
  <c r="AL54" i="3" s="1"/>
  <c r="AP54" i="3"/>
  <c r="AO54" i="3"/>
  <c r="AD54" i="3"/>
  <c r="AE54" i="3" s="1"/>
  <c r="AF54" i="3" s="1"/>
  <c r="AG54" i="3" s="1"/>
  <c r="AM57" i="2"/>
  <c r="AL57" i="2" s="1"/>
  <c r="AP57" i="2"/>
  <c r="AO57" i="2"/>
  <c r="AD57" i="2"/>
  <c r="AE57" i="2" s="1"/>
  <c r="AF57" i="2" s="1"/>
  <c r="AG57" i="2" s="1"/>
  <c r="AI57" i="2" l="1"/>
  <c r="AJ57" i="2" s="1"/>
  <c r="AK57" i="2" s="1"/>
  <c r="AI54" i="3"/>
  <c r="AJ54" i="3" s="1"/>
  <c r="C52" i="4" l="1"/>
  <c r="D52" i="4" s="1"/>
  <c r="AK54" i="3"/>
  <c r="AM58" i="2"/>
  <c r="AL58" i="2" s="1"/>
  <c r="AP58" i="2"/>
  <c r="AO58" i="2"/>
  <c r="AD58" i="2"/>
  <c r="AE58" i="2" s="1"/>
  <c r="AF58" i="2" s="1"/>
  <c r="AG58" i="2" s="1"/>
  <c r="AI58" i="2" l="1"/>
  <c r="AJ58" i="2" s="1"/>
  <c r="AK58" i="2" s="1"/>
  <c r="AM55" i="3"/>
  <c r="AL55" i="3" s="1"/>
  <c r="AP55" i="3"/>
  <c r="AO55" i="3"/>
  <c r="AD55" i="3"/>
  <c r="AE55" i="3" s="1"/>
  <c r="AF55" i="3" s="1"/>
  <c r="AG55" i="3" s="1"/>
  <c r="AI55" i="3" l="1"/>
  <c r="AJ55" i="3" s="1"/>
  <c r="AK55" i="3" s="1"/>
  <c r="AM59" i="2"/>
  <c r="AL59" i="2" s="1"/>
  <c r="AP59" i="2"/>
  <c r="AO59" i="2"/>
  <c r="AD59" i="2"/>
  <c r="AE59" i="2" s="1"/>
  <c r="AF59" i="2" s="1"/>
  <c r="AG59" i="2" s="1"/>
  <c r="AI59" i="2" l="1"/>
  <c r="AJ59" i="2" s="1"/>
  <c r="AK59" i="2" s="1"/>
  <c r="AM56" i="3"/>
  <c r="AL56" i="3" s="1"/>
  <c r="AP56" i="3"/>
  <c r="AO56" i="3"/>
  <c r="AD56" i="3"/>
  <c r="AE56" i="3" s="1"/>
  <c r="AF56" i="3" s="1"/>
  <c r="AG56" i="3" s="1"/>
  <c r="AI56" i="3" l="1"/>
  <c r="AJ56" i="3" s="1"/>
  <c r="AK56" i="3" s="1"/>
  <c r="AM60" i="2"/>
  <c r="AL60" i="2" s="1"/>
  <c r="AP60" i="2"/>
  <c r="AO60" i="2"/>
  <c r="AD60" i="2"/>
  <c r="AE60" i="2" s="1"/>
  <c r="AF60" i="2" s="1"/>
  <c r="AG60" i="2" s="1"/>
  <c r="AI60" i="2" l="1"/>
  <c r="AJ60" i="2" s="1"/>
  <c r="AK60" i="2" s="1"/>
  <c r="AM57" i="3"/>
  <c r="AL57" i="3" s="1"/>
  <c r="AP57" i="3"/>
  <c r="AO57" i="3"/>
  <c r="AD57" i="3"/>
  <c r="AE57" i="3" s="1"/>
  <c r="AF57" i="3" s="1"/>
  <c r="AG57" i="3" s="1"/>
  <c r="AI57" i="3" l="1"/>
  <c r="AJ57" i="3" s="1"/>
  <c r="AK57" i="3" s="1"/>
  <c r="AM61" i="2"/>
  <c r="AL61" i="2" s="1"/>
  <c r="AP61" i="2"/>
  <c r="AO61" i="2"/>
  <c r="AD61" i="2"/>
  <c r="AE61" i="2" s="1"/>
  <c r="AF61" i="2" s="1"/>
  <c r="AG61" i="2" s="1"/>
  <c r="AI61" i="2" l="1"/>
  <c r="AJ61" i="2" s="1"/>
  <c r="AK61" i="2" s="1"/>
  <c r="AM58" i="3"/>
  <c r="AL58" i="3" s="1"/>
  <c r="AP58" i="3"/>
  <c r="AO58" i="3"/>
  <c r="AD58" i="3"/>
  <c r="AE58" i="3" s="1"/>
  <c r="AF58" i="3" s="1"/>
  <c r="AG58" i="3" s="1"/>
  <c r="AI58" i="3" l="1"/>
  <c r="AJ58" i="3" s="1"/>
  <c r="AK58" i="3" s="1"/>
  <c r="AM62" i="2"/>
  <c r="AL62" i="2" s="1"/>
  <c r="AP62" i="2"/>
  <c r="AO62" i="2"/>
  <c r="AD62" i="2"/>
  <c r="AE62" i="2" s="1"/>
  <c r="AF62" i="2" s="1"/>
  <c r="AG62" i="2" s="1"/>
  <c r="AI62" i="2" l="1"/>
  <c r="AJ62" i="2" s="1"/>
  <c r="AK62" i="2" s="1"/>
  <c r="AM59" i="3"/>
  <c r="AL59" i="3" s="1"/>
  <c r="AP59" i="3"/>
  <c r="AO59" i="3"/>
  <c r="AD59" i="3"/>
  <c r="AE59" i="3" s="1"/>
  <c r="AF59" i="3" s="1"/>
  <c r="AG59" i="3" s="1"/>
  <c r="AI59" i="3" l="1"/>
  <c r="AJ59" i="3" s="1"/>
  <c r="AK59" i="3" s="1"/>
  <c r="AM63" i="2"/>
  <c r="AL63" i="2" s="1"/>
  <c r="AP63" i="2"/>
  <c r="AO63" i="2"/>
  <c r="AD63" i="2"/>
  <c r="AE63" i="2" s="1"/>
  <c r="AF63" i="2" s="1"/>
  <c r="AG63" i="2" s="1"/>
  <c r="AI63" i="2" l="1"/>
  <c r="AJ63" i="2" s="1"/>
  <c r="AK63" i="2" s="1"/>
  <c r="AM60" i="3"/>
  <c r="AL60" i="3" s="1"/>
  <c r="AP60" i="3"/>
  <c r="AO60" i="3"/>
  <c r="AD60" i="3"/>
  <c r="AE60" i="3" s="1"/>
  <c r="AF60" i="3" s="1"/>
  <c r="AG60" i="3" s="1"/>
  <c r="AI60" i="3" l="1"/>
  <c r="AJ60" i="3" s="1"/>
  <c r="AK60" i="3" s="1"/>
  <c r="AM64" i="2"/>
  <c r="AL64" i="2" s="1"/>
  <c r="AP64" i="2"/>
  <c r="AO64" i="2"/>
  <c r="AD64" i="2"/>
  <c r="AE64" i="2" s="1"/>
  <c r="AF64" i="2" s="1"/>
  <c r="AG64" i="2" s="1"/>
  <c r="AI64" i="2" l="1"/>
  <c r="AJ64" i="2" s="1"/>
  <c r="AK64" i="2" s="1"/>
  <c r="AM61" i="3"/>
  <c r="AL61" i="3" s="1"/>
  <c r="AP61" i="3"/>
  <c r="AO61" i="3"/>
  <c r="AD61" i="3"/>
  <c r="AE61" i="3" s="1"/>
  <c r="AF61" i="3" s="1"/>
  <c r="AG61" i="3" s="1"/>
  <c r="AI61" i="3" l="1"/>
  <c r="AJ61" i="3" s="1"/>
  <c r="AK61" i="3" s="1"/>
  <c r="AM65" i="2"/>
  <c r="AL65" i="2" s="1"/>
  <c r="AP65" i="2"/>
  <c r="AO65" i="2"/>
  <c r="AD65" i="2"/>
  <c r="AE65" i="2" s="1"/>
  <c r="AF65" i="2" s="1"/>
  <c r="AG65" i="2" s="1"/>
  <c r="AI65" i="2" l="1"/>
  <c r="AJ65" i="2" s="1"/>
  <c r="AK65" i="2" s="1"/>
  <c r="AM62" i="3"/>
  <c r="AL62" i="3" s="1"/>
  <c r="AP62" i="3"/>
  <c r="AO62" i="3"/>
  <c r="AD62" i="3"/>
  <c r="AE62" i="3" s="1"/>
  <c r="AF62" i="3" s="1"/>
  <c r="AG62" i="3" s="1"/>
  <c r="AI62" i="3" l="1"/>
  <c r="AJ62" i="3" s="1"/>
  <c r="AK62" i="3" s="1"/>
  <c r="AM66" i="2"/>
  <c r="AL66" i="2" s="1"/>
  <c r="AP66" i="2"/>
  <c r="AO66" i="2"/>
  <c r="AD66" i="2"/>
  <c r="AE66" i="2" s="1"/>
  <c r="AF66" i="2" s="1"/>
  <c r="AG66" i="2" s="1"/>
  <c r="AI66" i="2" l="1"/>
  <c r="AJ66" i="2" s="1"/>
  <c r="AK66" i="2" s="1"/>
  <c r="AM63" i="3"/>
  <c r="AL63" i="3" s="1"/>
  <c r="AP63" i="3"/>
  <c r="AO63" i="3"/>
  <c r="AD63" i="3"/>
  <c r="AE63" i="3" s="1"/>
  <c r="AF63" i="3" s="1"/>
  <c r="AG63" i="3" s="1"/>
  <c r="AI63" i="3" l="1"/>
  <c r="AJ63" i="3" s="1"/>
  <c r="AK63" i="3" s="1"/>
  <c r="AM67" i="2"/>
  <c r="AL67" i="2" s="1"/>
  <c r="AP67" i="2"/>
  <c r="AO67" i="2"/>
  <c r="AD67" i="2"/>
  <c r="AE67" i="2" s="1"/>
  <c r="AF67" i="2" s="1"/>
  <c r="AG67" i="2" s="1"/>
  <c r="AI67" i="2" l="1"/>
  <c r="AJ67" i="2" s="1"/>
  <c r="AK67" i="2" s="1"/>
  <c r="AM64" i="3"/>
  <c r="AL64" i="3" s="1"/>
  <c r="AP64" i="3"/>
  <c r="AO64" i="3"/>
  <c r="AD64" i="3"/>
  <c r="AE64" i="3" s="1"/>
  <c r="AF64" i="3" s="1"/>
  <c r="AG64" i="3" s="1"/>
  <c r="AI64" i="3" l="1"/>
  <c r="AJ64" i="3" s="1"/>
  <c r="AK64" i="3" s="1"/>
  <c r="AM68" i="2"/>
  <c r="AL68" i="2" s="1"/>
  <c r="AP68" i="2"/>
  <c r="AO68" i="2"/>
  <c r="AD68" i="2"/>
  <c r="AE68" i="2" s="1"/>
  <c r="AF68" i="2" s="1"/>
  <c r="AG68" i="2" s="1"/>
  <c r="AI68" i="2" l="1"/>
  <c r="AJ68" i="2" s="1"/>
  <c r="AK68" i="2" s="1"/>
  <c r="AM65" i="3"/>
  <c r="AL65" i="3" s="1"/>
  <c r="AP65" i="3"/>
  <c r="AO65" i="3"/>
  <c r="AD65" i="3"/>
  <c r="AE65" i="3" s="1"/>
  <c r="AF65" i="3" s="1"/>
  <c r="AG65" i="3" s="1"/>
  <c r="AI65" i="3" l="1"/>
  <c r="AJ65" i="3" s="1"/>
  <c r="AK65" i="3" s="1"/>
  <c r="AM69" i="2"/>
  <c r="AL69" i="2" s="1"/>
  <c r="AP69" i="2"/>
  <c r="AO69" i="2"/>
  <c r="AD69" i="2"/>
  <c r="AE69" i="2" s="1"/>
  <c r="AF69" i="2" s="1"/>
  <c r="AG69" i="2" s="1"/>
  <c r="AI69" i="2" l="1"/>
  <c r="AJ69" i="2" s="1"/>
  <c r="AK69" i="2" s="1"/>
  <c r="AM66" i="3"/>
  <c r="AL66" i="3" s="1"/>
  <c r="AP66" i="3"/>
  <c r="AO66" i="3"/>
  <c r="AD66" i="3"/>
  <c r="AE66" i="3" s="1"/>
  <c r="AF66" i="3" s="1"/>
  <c r="AG66" i="3" s="1"/>
  <c r="AI66" i="3" l="1"/>
  <c r="AJ66" i="3" s="1"/>
  <c r="AK66" i="3" s="1"/>
  <c r="AM70" i="2"/>
  <c r="AL70" i="2" s="1"/>
  <c r="AP70" i="2"/>
  <c r="AO70" i="2"/>
  <c r="AD70" i="2"/>
  <c r="AE70" i="2" s="1"/>
  <c r="AF70" i="2" s="1"/>
  <c r="AG70" i="2" s="1"/>
  <c r="AI70" i="2" l="1"/>
  <c r="AJ70" i="2" s="1"/>
  <c r="AK70" i="2" s="1"/>
  <c r="AM67" i="3"/>
  <c r="AL67" i="3" s="1"/>
  <c r="AP67" i="3"/>
  <c r="AO67" i="3"/>
  <c r="AD67" i="3"/>
  <c r="AE67" i="3" s="1"/>
  <c r="AF67" i="3" s="1"/>
  <c r="AG67" i="3" s="1"/>
  <c r="AI67" i="3" l="1"/>
  <c r="AJ67" i="3" s="1"/>
  <c r="AK67" i="3" s="1"/>
  <c r="AM71" i="2"/>
  <c r="AL71" i="2" s="1"/>
  <c r="AP71" i="2"/>
  <c r="AO71" i="2"/>
  <c r="AD71" i="2"/>
  <c r="AE71" i="2" s="1"/>
  <c r="AF71" i="2" s="1"/>
  <c r="AG71" i="2" s="1"/>
  <c r="AI71" i="2" l="1"/>
  <c r="AJ71" i="2" s="1"/>
  <c r="AK71" i="2" s="1"/>
  <c r="AM68" i="3"/>
  <c r="AL68" i="3" s="1"/>
  <c r="AP68" i="3"/>
  <c r="AO68" i="3"/>
  <c r="AD68" i="3"/>
  <c r="AE68" i="3" s="1"/>
  <c r="AF68" i="3" s="1"/>
  <c r="AG68" i="3" s="1"/>
  <c r="AI68" i="3" l="1"/>
  <c r="AJ68" i="3" s="1"/>
  <c r="AK68" i="3" s="1"/>
  <c r="AM72" i="2"/>
  <c r="AL72" i="2" s="1"/>
  <c r="AP72" i="2"/>
  <c r="AO72" i="2"/>
  <c r="AD72" i="2"/>
  <c r="AE72" i="2" s="1"/>
  <c r="AF72" i="2" s="1"/>
  <c r="AG72" i="2" s="1"/>
  <c r="AI72" i="2" l="1"/>
  <c r="AJ72" i="2" s="1"/>
  <c r="AK72" i="2" s="1"/>
  <c r="AM69" i="3"/>
  <c r="AL69" i="3" s="1"/>
  <c r="AP69" i="3"/>
  <c r="AO69" i="3"/>
  <c r="AD69" i="3"/>
  <c r="AE69" i="3" s="1"/>
  <c r="AF69" i="3" s="1"/>
  <c r="AG69" i="3" s="1"/>
  <c r="AI69" i="3" l="1"/>
  <c r="AJ69" i="3" s="1"/>
  <c r="AK69" i="3" s="1"/>
  <c r="AM73" i="2"/>
  <c r="AL73" i="2" s="1"/>
  <c r="AP73" i="2"/>
  <c r="AO73" i="2"/>
  <c r="AD73" i="2"/>
  <c r="AE73" i="2" s="1"/>
  <c r="AF73" i="2" s="1"/>
  <c r="AG73" i="2" s="1"/>
  <c r="AI73" i="2" l="1"/>
  <c r="AJ73" i="2" s="1"/>
  <c r="AK73" i="2" s="1"/>
  <c r="AM70" i="3"/>
  <c r="AL70" i="3" s="1"/>
  <c r="AP70" i="3"/>
  <c r="AO70" i="3"/>
  <c r="AD70" i="3"/>
  <c r="AE70" i="3" s="1"/>
  <c r="AF70" i="3" s="1"/>
  <c r="AG70" i="3" s="1"/>
  <c r="AI70" i="3" l="1"/>
  <c r="AJ70" i="3" s="1"/>
  <c r="AK70" i="3" s="1"/>
  <c r="AM74" i="2"/>
  <c r="AL74" i="2" s="1"/>
  <c r="AP74" i="2"/>
  <c r="AO74" i="2"/>
  <c r="AD74" i="2"/>
  <c r="AE74" i="2" s="1"/>
  <c r="AF74" i="2" s="1"/>
  <c r="AG74" i="2" s="1"/>
  <c r="AI74" i="2" l="1"/>
  <c r="AJ74" i="2" s="1"/>
  <c r="AK74" i="2" s="1"/>
  <c r="AM71" i="3"/>
  <c r="AL71" i="3" s="1"/>
  <c r="AP71" i="3"/>
  <c r="AO71" i="3"/>
  <c r="AD71" i="3"/>
  <c r="AE71" i="3" s="1"/>
  <c r="AF71" i="3" s="1"/>
  <c r="AG71" i="3" s="1"/>
  <c r="AI71" i="3" l="1"/>
  <c r="AJ71" i="3" s="1"/>
  <c r="AK71" i="3" s="1"/>
  <c r="AM75" i="2"/>
  <c r="AL75" i="2" s="1"/>
  <c r="AP75" i="2"/>
  <c r="AO75" i="2"/>
  <c r="AD75" i="2"/>
  <c r="AE75" i="2" s="1"/>
  <c r="AF75" i="2" s="1"/>
  <c r="AG75" i="2" s="1"/>
  <c r="AI75" i="2" l="1"/>
  <c r="AJ75" i="2" s="1"/>
  <c r="AK75" i="2" s="1"/>
  <c r="AM72" i="3"/>
  <c r="AL72" i="3" s="1"/>
  <c r="AP72" i="3"/>
  <c r="AO72" i="3"/>
  <c r="AD72" i="3"/>
  <c r="AE72" i="3" s="1"/>
  <c r="AF72" i="3" s="1"/>
  <c r="AG72" i="3" s="1"/>
  <c r="AI72" i="3" l="1"/>
  <c r="AJ72" i="3" s="1"/>
  <c r="AK72" i="3" s="1"/>
  <c r="AM76" i="2"/>
  <c r="AL76" i="2" s="1"/>
  <c r="AP76" i="2"/>
  <c r="AO76" i="2"/>
  <c r="AD76" i="2"/>
  <c r="AE76" i="2" s="1"/>
  <c r="AF76" i="2" s="1"/>
  <c r="AG76" i="2" s="1"/>
  <c r="AI76" i="2" l="1"/>
  <c r="AJ76" i="2" s="1"/>
  <c r="AK76" i="2" s="1"/>
  <c r="AM73" i="3"/>
  <c r="AL73" i="3" s="1"/>
  <c r="AP73" i="3"/>
  <c r="AO73" i="3"/>
  <c r="AD73" i="3"/>
  <c r="AE73" i="3" s="1"/>
  <c r="AF73" i="3" s="1"/>
  <c r="AG73" i="3" s="1"/>
  <c r="AI73" i="3" l="1"/>
  <c r="AJ73" i="3" s="1"/>
  <c r="AK73" i="3" s="1"/>
  <c r="AM77" i="2"/>
  <c r="AL77" i="2" s="1"/>
  <c r="AP77" i="2"/>
  <c r="AO77" i="2"/>
  <c r="AD77" i="2"/>
  <c r="AE77" i="2" s="1"/>
  <c r="AF77" i="2" s="1"/>
  <c r="AG77" i="2" s="1"/>
  <c r="AI77" i="2" l="1"/>
  <c r="AJ77" i="2" s="1"/>
  <c r="AK77" i="2" s="1"/>
  <c r="AM74" i="3"/>
  <c r="AL74" i="3" s="1"/>
  <c r="AP74" i="3"/>
  <c r="AO74" i="3"/>
  <c r="AD74" i="3"/>
  <c r="AE74" i="3" s="1"/>
  <c r="AF74" i="3" s="1"/>
  <c r="AG74" i="3" s="1"/>
  <c r="AI74" i="3" l="1"/>
  <c r="AJ74" i="3" s="1"/>
  <c r="AK74" i="3" s="1"/>
  <c r="AM78" i="2"/>
  <c r="AL78" i="2" s="1"/>
  <c r="AP78" i="2"/>
  <c r="AO78" i="2"/>
  <c r="AD78" i="2"/>
  <c r="AE78" i="2" s="1"/>
  <c r="AF78" i="2" s="1"/>
  <c r="AG78" i="2" s="1"/>
  <c r="AI78" i="2" l="1"/>
  <c r="AJ78" i="2" s="1"/>
  <c r="AK78" i="2" s="1"/>
  <c r="AM75" i="3"/>
  <c r="AL75" i="3" s="1"/>
  <c r="AP75" i="3"/>
  <c r="AO75" i="3"/>
  <c r="AD75" i="3"/>
  <c r="AE75" i="3" s="1"/>
  <c r="AF75" i="3" s="1"/>
  <c r="AG75" i="3" s="1"/>
  <c r="AI75" i="3" l="1"/>
  <c r="AJ75" i="3" s="1"/>
  <c r="AK75" i="3" s="1"/>
  <c r="AM79" i="2"/>
  <c r="AL79" i="2" s="1"/>
  <c r="AP79" i="2"/>
  <c r="AO79" i="2"/>
  <c r="AD79" i="2"/>
  <c r="AE79" i="2" s="1"/>
  <c r="AF79" i="2" s="1"/>
  <c r="AG79" i="2" s="1"/>
  <c r="AI79" i="2" l="1"/>
  <c r="AJ79" i="2" s="1"/>
  <c r="AK79" i="2" s="1"/>
  <c r="AM76" i="3"/>
  <c r="AL76" i="3" s="1"/>
  <c r="AP76" i="3"/>
  <c r="AO76" i="3"/>
  <c r="AD76" i="3"/>
  <c r="AE76" i="3" s="1"/>
  <c r="AF76" i="3" s="1"/>
  <c r="AG76" i="3" s="1"/>
  <c r="AI76" i="3" l="1"/>
  <c r="AJ76" i="3" s="1"/>
  <c r="AK76" i="3" s="1"/>
  <c r="AM80" i="2"/>
  <c r="AL80" i="2" s="1"/>
  <c r="AP80" i="2"/>
  <c r="AO80" i="2"/>
  <c r="AD80" i="2"/>
  <c r="AE80" i="2" s="1"/>
  <c r="AF80" i="2" s="1"/>
  <c r="AG80" i="2" s="1"/>
  <c r="AI80" i="2" l="1"/>
  <c r="AJ80" i="2" s="1"/>
  <c r="AK80" i="2" s="1"/>
  <c r="AM77" i="3"/>
  <c r="AL77" i="3" s="1"/>
  <c r="AP77" i="3"/>
  <c r="AO77" i="3"/>
  <c r="AD77" i="3"/>
  <c r="AE77" i="3" s="1"/>
  <c r="AF77" i="3" s="1"/>
  <c r="AG77" i="3" s="1"/>
  <c r="AI77" i="3" l="1"/>
  <c r="AJ77" i="3" s="1"/>
  <c r="AK77" i="3" s="1"/>
  <c r="AM81" i="2"/>
  <c r="AL81" i="2" s="1"/>
  <c r="AP81" i="2"/>
  <c r="AO81" i="2"/>
  <c r="AD81" i="2"/>
  <c r="AE81" i="2" s="1"/>
  <c r="AF81" i="2" s="1"/>
  <c r="AG81" i="2" s="1"/>
  <c r="AI81" i="2" l="1"/>
  <c r="AJ81" i="2" s="1"/>
  <c r="AK81" i="2" s="1"/>
  <c r="AM78" i="3"/>
  <c r="AL78" i="3" s="1"/>
  <c r="AP78" i="3"/>
  <c r="AO78" i="3"/>
  <c r="AD78" i="3"/>
  <c r="AE78" i="3" s="1"/>
  <c r="AF78" i="3" s="1"/>
  <c r="AG78" i="3" s="1"/>
  <c r="AI78" i="3" l="1"/>
  <c r="AJ78" i="3" s="1"/>
  <c r="AK78" i="3" s="1"/>
  <c r="AM82" i="2"/>
  <c r="AL82" i="2" s="1"/>
  <c r="AP82" i="2"/>
  <c r="AO82" i="2"/>
  <c r="AD82" i="2"/>
  <c r="AE82" i="2" s="1"/>
  <c r="AF82" i="2" s="1"/>
  <c r="AG82" i="2" s="1"/>
  <c r="AI82" i="2" l="1"/>
  <c r="AJ82" i="2" s="1"/>
  <c r="AK82" i="2" s="1"/>
  <c r="AM79" i="3"/>
  <c r="AL79" i="3" s="1"/>
  <c r="AP79" i="3"/>
  <c r="AO79" i="3"/>
  <c r="AD79" i="3"/>
  <c r="AE79" i="3" s="1"/>
  <c r="AF79" i="3" s="1"/>
  <c r="AG79" i="3" s="1"/>
  <c r="AI79" i="3" l="1"/>
  <c r="AJ79" i="3" s="1"/>
  <c r="AK79" i="3" s="1"/>
  <c r="AM83" i="2"/>
  <c r="AL83" i="2" s="1"/>
  <c r="AP83" i="2"/>
  <c r="AO83" i="2"/>
  <c r="AD83" i="2"/>
  <c r="AE83" i="2" s="1"/>
  <c r="AF83" i="2" s="1"/>
  <c r="AG83" i="2" s="1"/>
  <c r="AI83" i="2" l="1"/>
  <c r="AJ83" i="2" s="1"/>
  <c r="AK83" i="2" s="1"/>
  <c r="AM80" i="3"/>
  <c r="AL80" i="3" s="1"/>
  <c r="AP80" i="3"/>
  <c r="AO80" i="3"/>
  <c r="AD80" i="3"/>
  <c r="AE80" i="3" s="1"/>
  <c r="AF80" i="3" s="1"/>
  <c r="AG80" i="3" s="1"/>
  <c r="AI80" i="3" l="1"/>
  <c r="AJ80" i="3" s="1"/>
  <c r="AK80" i="3" s="1"/>
  <c r="AM84" i="2"/>
  <c r="AL84" i="2" s="1"/>
  <c r="AP84" i="2"/>
  <c r="G5" i="1" s="1"/>
  <c r="AO84" i="2"/>
  <c r="G4" i="1" s="1"/>
  <c r="AD84" i="2"/>
  <c r="AE84" i="2" s="1"/>
  <c r="AF84" i="2" s="1"/>
  <c r="AG84" i="2" s="1"/>
  <c r="AI84" i="2" l="1"/>
  <c r="AJ84" i="2" s="1"/>
  <c r="AK84" i="2" s="1"/>
  <c r="AM81" i="3"/>
  <c r="AL81" i="3" s="1"/>
  <c r="AP81" i="3"/>
  <c r="AO81" i="3"/>
  <c r="AD81" i="3"/>
  <c r="AE81" i="3" s="1"/>
  <c r="AF81" i="3" s="1"/>
  <c r="AG81" i="3" s="1"/>
  <c r="AI81" i="3" l="1"/>
  <c r="AJ81" i="3" s="1"/>
  <c r="AK81" i="3" s="1"/>
  <c r="AM82" i="3" l="1"/>
  <c r="AL82" i="3" s="1"/>
  <c r="AP82" i="3"/>
  <c r="AO82" i="3"/>
  <c r="AD82" i="3"/>
  <c r="AE82" i="3" s="1"/>
  <c r="AF82" i="3" s="1"/>
  <c r="AG82" i="3" s="1"/>
  <c r="AI82" i="3" l="1"/>
  <c r="AJ82" i="3" s="1"/>
  <c r="AK82" i="3" s="1"/>
  <c r="AM83" i="3" l="1"/>
  <c r="AL83" i="3" s="1"/>
  <c r="AP83" i="3"/>
  <c r="AO83" i="3"/>
  <c r="AD83" i="3"/>
  <c r="AE83" i="3" s="1"/>
  <c r="AF83" i="3" s="1"/>
  <c r="AG83" i="3" s="1"/>
  <c r="AI83" i="3" l="1"/>
  <c r="AJ83" i="3" s="1"/>
  <c r="AK83" i="3" s="1"/>
  <c r="AM84" i="3" l="1"/>
  <c r="AL84" i="3" s="1"/>
  <c r="AP84" i="3"/>
  <c r="H5" i="1" s="1"/>
  <c r="G7" i="1" s="1"/>
  <c r="AO84" i="3"/>
  <c r="H4" i="1" s="1"/>
  <c r="AD84" i="3"/>
  <c r="AE84" i="3" s="1"/>
  <c r="AF84" i="3" s="1"/>
  <c r="AG84" i="3" s="1"/>
  <c r="AI84" i="3" l="1"/>
  <c r="AJ84" i="3" s="1"/>
  <c r="AK84" i="3" s="1"/>
</calcChain>
</file>

<file path=xl/sharedStrings.xml><?xml version="1.0" encoding="utf-8"?>
<sst xmlns="http://schemas.openxmlformats.org/spreadsheetml/2006/main" count="102" uniqueCount="62">
  <si>
    <t>הזנת נתונים</t>
  </si>
  <si>
    <t>מחשבון</t>
  </si>
  <si>
    <t>דמי פרישה חודשיים</t>
  </si>
  <si>
    <t>פנסיה א</t>
  </si>
  <si>
    <t>פנסיה ב</t>
  </si>
  <si>
    <t>פנסיה ב'</t>
  </si>
  <si>
    <t>דמי ניהול מההפקדה</t>
  </si>
  <si>
    <t>הפקדות עד הפרישה</t>
  </si>
  <si>
    <t>גיל</t>
  </si>
  <si>
    <t>דמי ניהול מהצבירה</t>
  </si>
  <si>
    <t>תשואה בפרישה</t>
  </si>
  <si>
    <t>דמי פרישה חודשיים צפויים בגיל:</t>
  </si>
  <si>
    <t>אחוזי תשואה</t>
  </si>
  <si>
    <t>צבירה בפרישה</t>
  </si>
  <si>
    <t>הפרש בתשואה נטו</t>
  </si>
  <si>
    <t>שכר קובע לפנסיה</t>
  </si>
  <si>
    <r>
      <rPr>
        <b/>
        <sz val="50"/>
        <color rgb="FFED7D31"/>
        <rFont val="Rubik"/>
      </rPr>
      <t>אתר R</t>
    </r>
    <r>
      <rPr>
        <b/>
        <sz val="50"/>
        <color rgb="FF000000"/>
        <rFont val="Rubik"/>
      </rPr>
      <t xml:space="preserve">הון </t>
    </r>
    <r>
      <rPr>
        <b/>
        <u/>
        <sz val="50"/>
        <color rgb="FF1155CC"/>
        <rFont val="Rubik"/>
      </rPr>
      <t>כאן</t>
    </r>
  </si>
  <si>
    <t>צבירה כעת בפנסיה</t>
  </si>
  <si>
    <t>גיל פרישה</t>
  </si>
  <si>
    <t>משיכה שנתית בפרישה</t>
  </si>
  <si>
    <t>לפרישה בגיל 67 יש למלאות כ6%</t>
  </si>
  <si>
    <t>אחוזי הפרשה לפנסיה</t>
  </si>
  <si>
    <t>בדרך כלל מעסיק מפריש 12.5% מה'שכר קובע לפנסיה'. ולעובד מורידים 6% מה'שכר קובע לפנסיה'. סה"כ 18.5%. אך יש מעסיקים שמפרישים יותר. הכל כתוב בתלוש שכר.</t>
  </si>
  <si>
    <t>הזנת נתונים אישיים</t>
  </si>
  <si>
    <t>בניכוי אינפלציה שנתית 2.5%</t>
  </si>
  <si>
    <t>©</t>
  </si>
  <si>
    <t>R הון</t>
  </si>
  <si>
    <t>rhon@rhon.co.il</t>
  </si>
  <si>
    <r>
      <rPr>
        <b/>
        <sz val="9"/>
        <color rgb="FFFA7D00"/>
        <rFont val="Rubik"/>
      </rPr>
      <t xml:space="preserve">לטבלאות מידע וחשבנאות </t>
    </r>
    <r>
      <rPr>
        <b/>
        <u/>
        <sz val="9"/>
        <color rgb="FFFA7D00"/>
        <rFont val="Rubik"/>
      </rPr>
      <t>כאן</t>
    </r>
  </si>
  <si>
    <t>הטבלה מיועדת רק כדי לתת מבט כללי כמה תשואה ודמי ניהול קרטיים לגובה החיסכון לפרישה.</t>
  </si>
  <si>
    <t>הטבלה אינה יכולה להיות מדויקת מכמה סיבות:</t>
  </si>
  <si>
    <t>א. כי לא נוכל לדעת מראש כמה תשואה תעניק לנו הפנסיה.</t>
  </si>
  <si>
    <t>ב. כי לא נוכל לדעת מראש בכמה יעלה מדד המחירים לצרכן.</t>
  </si>
  <si>
    <t>ג. לא נוכל לדעת כמה הפרשות נפריש לפנסיה. כי המשכורות עולות בהתאם לוותק, למדד וכדומה. (וממילא ההפרשות לפנסיה עולות)</t>
  </si>
  <si>
    <t>ד. הטבלה לא מחשבת את עלות ביטוח שארים ואובדן כושר עבודה. (עלות הביטוח משתנה ואין אפשרות לחזות מראש)</t>
  </si>
  <si>
    <t>ה. הטבלה לא מחשבת הוצאות ניהול השקעה.</t>
  </si>
  <si>
    <t>שימו לב ! ישנם קרנות פנסיה נבחרות ברירת מחדל, בחברות הביטוח:</t>
  </si>
  <si>
    <t>מיטב דש</t>
  </si>
  <si>
    <t>אלטשולר שחם</t>
  </si>
  <si>
    <t>אינפיניטי</t>
  </si>
  <si>
    <t>מור</t>
  </si>
  <si>
    <t>בדמי ניהול:</t>
  </si>
  <si>
    <t>1% מההפקדה 0.22% מהצבירה.</t>
  </si>
  <si>
    <t>אם יש לכם צבירה גבוהה בפנסיה</t>
  </si>
  <si>
    <t>או שאתם מסוג האנשים שלא מתכוונים לבדוק העניין שוב עוד כמה שנים.</t>
  </si>
  <si>
    <t>יש לי אפשרות לדמי ניהול שיותר טובים וזולים עבורכם פרטים במייל שלי aribakramim@gmail.com</t>
  </si>
  <si>
    <t>(ל</t>
  </si>
  <si>
    <t>)</t>
  </si>
  <si>
    <t>וןפ8(פו</t>
  </si>
  <si>
    <t>פךוו446ןחל444ל4</t>
  </si>
  <si>
    <t>פרישה לפנסיה</t>
  </si>
  <si>
    <t>הפקדה שנתית בלי הפקדות בפרישה</t>
  </si>
  <si>
    <t>הפקדה שנתית</t>
  </si>
  <si>
    <t>צבירה</t>
  </si>
  <si>
    <t>צבירה - משיכה</t>
  </si>
  <si>
    <t>תשואה</t>
  </si>
  <si>
    <t>צבירה - משיכה + תשואה</t>
  </si>
  <si>
    <t>סה"כ דמי ניהול</t>
  </si>
  <si>
    <t>צבירה - משיכה + תשואה - דמי ניהול</t>
  </si>
  <si>
    <t>דמי פרישה שנתיים</t>
  </si>
  <si>
    <t>הפקדה</t>
  </si>
  <si>
    <t>הבדל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</si>
</sst>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&quot;₪&quot;\ #,##0"/>
    <numFmt numFmtId="166" formatCode="[$₪-40D]#,##0"/>
    <numFmt numFmtId="167" formatCode="[$₪-40D]#,##0.00"/>
  </numFmts>
  <fonts count="44">
    <font>
      <sz val="11"/>
      <color theme="1"/>
      <name val="Calibri"/>
      <scheme val="minor"/>
    </font>
    <font>
      <sz val="11"/>
      <color theme="1"/>
      <name val="Rubik"/>
    </font>
    <font>
      <b/>
      <sz val="15"/>
      <color rgb="FF0000FF"/>
      <name val="Rubik"/>
    </font>
    <font>
      <sz val="11"/>
      <name val="Calibri"/>
    </font>
    <font>
      <b/>
      <sz val="15"/>
      <color rgb="FF44546A"/>
      <name val="Rubik"/>
    </font>
    <font>
      <b/>
      <sz val="12"/>
      <color theme="1"/>
      <name val="Rubik"/>
    </font>
    <font>
      <b/>
      <sz val="12"/>
      <color rgb="FF44546A"/>
      <name val="Rubik"/>
    </font>
    <font>
      <sz val="14"/>
      <color rgb="FF0000FF"/>
      <name val="Rubik"/>
    </font>
    <font>
      <b/>
      <sz val="11"/>
      <color rgb="FFFFFFFF"/>
      <name val="Rubik"/>
    </font>
    <font>
      <sz val="14"/>
      <color rgb="FFFA7D00"/>
      <name val="Rubik"/>
    </font>
    <font>
      <b/>
      <sz val="11"/>
      <color rgb="FFFA7D00"/>
      <name val="Rubik"/>
    </font>
    <font>
      <b/>
      <sz val="16"/>
      <color rgb="FF70AD47"/>
      <name val="Rubik"/>
    </font>
    <font>
      <b/>
      <sz val="11"/>
      <color rgb="FF44546A"/>
      <name val="Rubik"/>
    </font>
    <font>
      <i/>
      <sz val="11"/>
      <color rgb="FF7F7F7F"/>
      <name val="Rubik"/>
    </font>
    <font>
      <b/>
      <sz val="11"/>
      <color rgb="FF3F3F3F"/>
      <name val="Rubik"/>
    </font>
    <font>
      <sz val="11"/>
      <color theme="1"/>
      <name val="Rubik"/>
    </font>
    <font>
      <b/>
      <sz val="11"/>
      <color theme="1"/>
      <name val="Rubik"/>
    </font>
    <font>
      <b/>
      <sz val="11"/>
      <color rgb="FF4A86E8"/>
      <name val="Rubik"/>
    </font>
    <font>
      <b/>
      <u/>
      <sz val="50"/>
      <color rgb="FF000000"/>
      <name val="Rubik"/>
    </font>
    <font>
      <sz val="6"/>
      <color rgb="FF0000FF"/>
      <name val="Rubik"/>
    </font>
    <font>
      <sz val="11"/>
      <color theme="1"/>
      <name val="Calibri"/>
    </font>
    <font>
      <sz val="11"/>
      <color rgb="FF0000FF"/>
      <name val="Rubik"/>
    </font>
    <font>
      <sz val="11"/>
      <color rgb="FF000000"/>
      <name val="Rubik"/>
    </font>
    <font>
      <sz val="18"/>
      <color rgb="FFC55A11"/>
      <name val="Rubik"/>
    </font>
    <font>
      <sz val="12"/>
      <color rgb="FFFA7D00"/>
      <name val="Rubik"/>
    </font>
    <font>
      <sz val="11"/>
      <color rgb="FFFF9900"/>
      <name val="Rubik"/>
    </font>
    <font>
      <sz val="12"/>
      <color rgb="FFFF9900"/>
      <name val="Rubik"/>
    </font>
    <font>
      <b/>
      <u/>
      <sz val="9"/>
      <color rgb="FFFA7D00"/>
      <name val="Rubik"/>
    </font>
    <font>
      <sz val="11"/>
      <color rgb="FFFF9900"/>
      <name val="Rubik"/>
    </font>
    <font>
      <sz val="9"/>
      <color rgb="FF0000FF"/>
      <name val="Rubik"/>
    </font>
    <font>
      <sz val="9"/>
      <color rgb="FF222222"/>
      <name val="Rubik"/>
    </font>
    <font>
      <sz val="11"/>
      <color theme="1"/>
      <name val="Arial"/>
    </font>
    <font>
      <sz val="11"/>
      <color theme="1"/>
      <name val="Calibri"/>
      <scheme val="minor"/>
    </font>
    <font>
      <sz val="11"/>
      <color rgb="FFFFFFFF"/>
      <name val="Calibri"/>
    </font>
    <font>
      <sz val="11"/>
      <color rgb="FF000000"/>
      <name val="Calibri"/>
    </font>
    <font>
      <b/>
      <sz val="12"/>
      <color rgb="FF434343"/>
      <name val="Roboto"/>
    </font>
    <font>
      <b/>
      <sz val="12"/>
      <color theme="1"/>
      <name val="Calibri"/>
      <scheme val="minor"/>
    </font>
    <font>
      <sz val="11"/>
      <color rgb="FF434343"/>
      <name val="Roboto"/>
    </font>
    <font>
      <b/>
      <sz val="11"/>
      <color rgb="FFFFFFFF"/>
      <name val="Roboto"/>
    </font>
    <font>
      <b/>
      <sz val="11"/>
      <color rgb="FFFFFFFF"/>
      <name val="Calibri"/>
      <scheme val="minor"/>
    </font>
    <font>
      <b/>
      <sz val="50"/>
      <color rgb="FFED7D31"/>
      <name val="Rubik"/>
    </font>
    <font>
      <b/>
      <sz val="50"/>
      <color rgb="FF000000"/>
      <name val="Rubik"/>
    </font>
    <font>
      <b/>
      <u/>
      <sz val="50"/>
      <color rgb="FF1155CC"/>
      <name val="Rubik"/>
    </font>
    <font>
      <b/>
      <sz val="9"/>
      <color rgb="FFFA7D00"/>
      <name val="Rubik"/>
    </font>
  </fonts>
  <fills count="17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rgb="FFCFE2F3"/>
        <bgColor rgb="FFCFE2F3"/>
      </patternFill>
    </fill>
    <fill>
      <patternFill patternType="solid">
        <fgColor rgb="FF4A86E8"/>
        <bgColor rgb="FF4A86E8"/>
      </patternFill>
    </fill>
    <fill>
      <patternFill patternType="solid">
        <fgColor rgb="FFFCE5CD"/>
        <bgColor rgb="FFFCE5CD"/>
      </patternFill>
    </fill>
    <fill>
      <patternFill patternType="solid">
        <fgColor rgb="FFFFF2CC"/>
        <bgColor rgb="FFFFF2CC"/>
      </patternFill>
    </fill>
    <fill>
      <patternFill patternType="solid">
        <fgColor rgb="FFF2F2F2"/>
        <bgColor rgb="FFF2F2F2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C9DAF8"/>
        <bgColor rgb="FFC9DAF8"/>
      </patternFill>
    </fill>
    <fill>
      <patternFill patternType="solid">
        <fgColor rgb="FF4F81BD"/>
        <bgColor rgb="FF4F81BD"/>
      </patternFill>
    </fill>
    <fill>
      <patternFill patternType="solid">
        <fgColor rgb="FFDCE6F1"/>
        <bgColor rgb="FFDCE6F1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F6F8F9"/>
        <bgColor rgb="FFF6F8F9"/>
      </patternFill>
    </fill>
    <fill>
      <patternFill patternType="solid">
        <fgColor rgb="FFB7E1CD"/>
        <bgColor rgb="FFB7E1CD"/>
      </patternFill>
    </fill>
  </fills>
  <borders count="31">
    <border>
      <left/>
      <right/>
      <top/>
      <bottom/>
      <diagonal/>
    </border>
    <border>
      <left/>
      <right/>
      <top/>
      <bottom style="thick">
        <color rgb="FF0000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theme="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/>
      <bottom style="thin">
        <color rgb="FF7F7F7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ED7D31"/>
      </left>
      <right/>
      <top/>
      <bottom/>
      <diagonal/>
    </border>
    <border>
      <left/>
      <right style="thick">
        <color rgb="FFED7D31"/>
      </right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ED7D31"/>
      </left>
      <right/>
      <top/>
      <bottom style="thick">
        <color rgb="FFED7D31"/>
      </bottom>
      <diagonal/>
    </border>
    <border>
      <left/>
      <right/>
      <top/>
      <bottom style="thick">
        <color rgb="FFED7D31"/>
      </bottom>
      <diagonal/>
    </border>
    <border>
      <left/>
      <right style="thick">
        <color rgb="FFED7D31"/>
      </right>
      <top/>
      <bottom style="thick">
        <color rgb="FFED7D31"/>
      </bottom>
      <diagonal/>
    </border>
    <border>
      <left/>
      <right/>
      <top/>
      <bottom/>
      <diagonal/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4CCCC"/>
      </left>
      <right style="thin">
        <color rgb="FF284E3F"/>
      </right>
      <top style="thin">
        <color rgb="FFF4CCCC"/>
      </top>
      <bottom style="thick">
        <color rgb="FF000000"/>
      </bottom>
      <diagonal/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F6F8F9"/>
      </left>
      <right style="thin">
        <color rgb="FFF6F8F9"/>
      </right>
      <top/>
      <bottom style="thin">
        <color rgb="FFF6F8F9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4CCCC"/>
      </left>
      <right style="thin">
        <color rgb="FF284E3F"/>
      </right>
      <top/>
      <bottom style="thin">
        <color rgb="FFF4CCCC"/>
      </bottom>
      <diagonal/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4CCCC"/>
      </left>
      <right style="thin">
        <color rgb="FF284E3F"/>
      </right>
      <top style="thin">
        <color rgb="FFF4CCCC"/>
      </top>
      <bottom style="thin">
        <color rgb="FFF4CCCC"/>
      </bottom>
      <diagonal/>
    </border>
    <border>
      <left style="thin">
        <color rgb="FFB7E1CD"/>
      </left>
      <right style="thin">
        <color rgb="FF284E3F"/>
      </right>
      <top style="thin">
        <color rgb="FFB7E1CD"/>
      </top>
      <bottom style="thin">
        <color rgb="FFB7E1CD"/>
      </bottom>
      <diagonal/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  <diagonal/>
    </border>
    <border>
      <left style="thin">
        <color rgb="FFB7E1CD"/>
      </left>
      <right style="thin">
        <color rgb="FF284E3F"/>
      </right>
      <top style="thin">
        <color rgb="FFB7E1CD"/>
      </top>
      <bottom style="thin">
        <color rgb="FF284E3F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4" fillId="0" borderId="3" xfId="0" applyFont="1" applyBorder="1"/>
    <xf numFmtId="0" fontId="5" fillId="0" borderId="0" xfId="0" applyFont="1" applyAlignment="1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7" fillId="3" borderId="5" xfId="0" applyNumberFormat="1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164" fontId="10" fillId="6" borderId="5" xfId="0" applyNumberFormat="1" applyFont="1" applyFill="1" applyBorder="1" applyAlignment="1">
      <alignment horizontal="right"/>
    </xf>
    <xf numFmtId="0" fontId="9" fillId="5" borderId="6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164" fontId="10" fillId="6" borderId="8" xfId="0" applyNumberFormat="1" applyFont="1" applyFill="1" applyBorder="1" applyAlignment="1">
      <alignment horizontal="right"/>
    </xf>
    <xf numFmtId="164" fontId="10" fillId="6" borderId="9" xfId="0" applyNumberFormat="1" applyFont="1" applyFill="1" applyBorder="1" applyAlignment="1">
      <alignment horizontal="right"/>
    </xf>
    <xf numFmtId="165" fontId="13" fillId="0" borderId="0" xfId="0" applyNumberFormat="1" applyFont="1" applyAlignment="1">
      <alignment horizontal="center"/>
    </xf>
    <xf numFmtId="164" fontId="14" fillId="7" borderId="5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/>
    </xf>
    <xf numFmtId="0" fontId="9" fillId="8" borderId="5" xfId="0" applyFont="1" applyFill="1" applyBorder="1" applyAlignment="1">
      <alignment horizontal="center"/>
    </xf>
    <xf numFmtId="166" fontId="17" fillId="10" borderId="5" xfId="0" applyNumberFormat="1" applyFont="1" applyFill="1" applyBorder="1" applyAlignment="1">
      <alignment horizontal="center"/>
    </xf>
    <xf numFmtId="10" fontId="15" fillId="0" borderId="0" xfId="0" applyNumberFormat="1" applyFont="1"/>
    <xf numFmtId="4" fontId="15" fillId="0" borderId="0" xfId="0" applyNumberFormat="1" applyFont="1"/>
    <xf numFmtId="0" fontId="17" fillId="10" borderId="5" xfId="0" applyFont="1" applyFill="1" applyBorder="1" applyAlignment="1">
      <alignment horizontal="center"/>
    </xf>
    <xf numFmtId="10" fontId="19" fillId="0" borderId="14" xfId="0" applyNumberFormat="1" applyFont="1" applyBorder="1" applyAlignment="1">
      <alignment horizontal="center" wrapText="1"/>
    </xf>
    <xf numFmtId="0" fontId="20" fillId="0" borderId="14" xfId="0" applyFont="1" applyBorder="1" applyAlignment="1"/>
    <xf numFmtId="9" fontId="17" fillId="10" borderId="5" xfId="0" applyNumberFormat="1" applyFont="1" applyFill="1" applyBorder="1" applyAlignment="1">
      <alignment horizontal="center"/>
    </xf>
    <xf numFmtId="0" fontId="21" fillId="0" borderId="14" xfId="0" applyFont="1" applyBorder="1" applyAlignment="1">
      <alignment horizontal="right" vertical="center"/>
    </xf>
    <xf numFmtId="10" fontId="19" fillId="0" borderId="14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4" fontId="15" fillId="0" borderId="0" xfId="0" applyNumberFormat="1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5" borderId="0" xfId="0" applyFont="1" applyFill="1" applyAlignment="1">
      <alignment horizontal="center"/>
    </xf>
    <xf numFmtId="0" fontId="29" fillId="0" borderId="0" xfId="0" applyFont="1" applyAlignment="1"/>
    <xf numFmtId="0" fontId="30" fillId="0" borderId="0" xfId="0" applyFont="1" applyAlignment="1"/>
    <xf numFmtId="0" fontId="1" fillId="0" borderId="0" xfId="0" applyFont="1" applyAlignment="1"/>
    <xf numFmtId="0" fontId="31" fillId="0" borderId="0" xfId="0" applyFont="1" applyAlignment="1">
      <alignment horizontal="center"/>
    </xf>
    <xf numFmtId="0" fontId="31" fillId="0" borderId="0" xfId="0" applyFont="1"/>
    <xf numFmtId="0" fontId="32" fillId="0" borderId="0" xfId="0" applyFont="1"/>
    <xf numFmtId="165" fontId="32" fillId="0" borderId="0" xfId="0" applyNumberFormat="1" applyFont="1"/>
    <xf numFmtId="164" fontId="32" fillId="0" borderId="0" xfId="0" applyNumberFormat="1" applyFont="1"/>
    <xf numFmtId="167" fontId="32" fillId="0" borderId="0" xfId="0" applyNumberFormat="1" applyFont="1"/>
    <xf numFmtId="0" fontId="32" fillId="0" borderId="0" xfId="0" applyFont="1" applyAlignment="1"/>
    <xf numFmtId="10" fontId="32" fillId="0" borderId="0" xfId="0" applyNumberFormat="1" applyFont="1"/>
    <xf numFmtId="0" fontId="33" fillId="11" borderId="18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1" fontId="0" fillId="0" borderId="0" xfId="0" applyNumberFormat="1" applyFont="1" applyAlignment="1">
      <alignment horizontal="center" vertical="center"/>
    </xf>
    <xf numFmtId="165" fontId="0" fillId="0" borderId="0" xfId="0" applyNumberFormat="1" applyFont="1"/>
    <xf numFmtId="165" fontId="31" fillId="0" borderId="0" xfId="0" applyNumberFormat="1" applyFont="1"/>
    <xf numFmtId="165" fontId="34" fillId="12" borderId="18" xfId="0" applyNumberFormat="1" applyFont="1" applyFill="1" applyBorder="1"/>
    <xf numFmtId="164" fontId="31" fillId="0" borderId="0" xfId="0" applyNumberFormat="1" applyFont="1"/>
    <xf numFmtId="164" fontId="0" fillId="0" borderId="0" xfId="0" applyNumberFormat="1" applyFont="1"/>
    <xf numFmtId="167" fontId="31" fillId="0" borderId="0" xfId="0" applyNumberFormat="1" applyFont="1" applyAlignment="1">
      <alignment horizontal="center"/>
    </xf>
    <xf numFmtId="167" fontId="33" fillId="11" borderId="18" xfId="0" applyNumberFormat="1" applyFont="1" applyFill="1" applyBorder="1" applyAlignment="1">
      <alignment horizontal="center" vertical="center"/>
    </xf>
    <xf numFmtId="167" fontId="31" fillId="0" borderId="0" xfId="0" applyNumberFormat="1" applyFont="1"/>
    <xf numFmtId="1" fontId="35" fillId="13" borderId="19" xfId="0" applyNumberFormat="1" applyFont="1" applyFill="1" applyBorder="1" applyAlignment="1">
      <alignment horizontal="right" vertical="center"/>
    </xf>
    <xf numFmtId="165" fontId="35" fillId="14" borderId="20" xfId="0" applyNumberFormat="1" applyFont="1" applyFill="1" applyBorder="1" applyAlignment="1">
      <alignment horizontal="right" vertical="center"/>
    </xf>
    <xf numFmtId="0" fontId="36" fillId="0" borderId="0" xfId="0" applyFont="1" applyAlignment="1">
      <alignment vertical="center"/>
    </xf>
    <xf numFmtId="1" fontId="37" fillId="15" borderId="21" xfId="0" applyNumberFormat="1" applyFont="1" applyFill="1" applyBorder="1" applyAlignment="1">
      <alignment horizontal="right"/>
    </xf>
    <xf numFmtId="165" fontId="38" fillId="15" borderId="22" xfId="0" applyNumberFormat="1" applyFont="1" applyFill="1" applyBorder="1" applyAlignment="1">
      <alignment horizontal="right"/>
    </xf>
    <xf numFmtId="165" fontId="38" fillId="13" borderId="23" xfId="0" applyNumberFormat="1" applyFont="1" applyFill="1" applyBorder="1" applyAlignment="1">
      <alignment horizontal="right"/>
    </xf>
    <xf numFmtId="165" fontId="37" fillId="14" borderId="24" xfId="0" applyNumberFormat="1" applyFont="1" applyFill="1" applyBorder="1" applyAlignment="1">
      <alignment horizontal="right"/>
    </xf>
    <xf numFmtId="0" fontId="32" fillId="0" borderId="0" xfId="0" applyFont="1" applyAlignment="1"/>
    <xf numFmtId="1" fontId="37" fillId="13" borderId="19" xfId="0" applyNumberFormat="1" applyFont="1" applyFill="1" applyBorder="1" applyAlignment="1">
      <alignment horizontal="right"/>
    </xf>
    <xf numFmtId="165" fontId="38" fillId="15" borderId="25" xfId="0" applyNumberFormat="1" applyFont="1" applyFill="1" applyBorder="1" applyAlignment="1">
      <alignment horizontal="right"/>
    </xf>
    <xf numFmtId="165" fontId="38" fillId="13" borderId="26" xfId="0" applyNumberFormat="1" applyFont="1" applyFill="1" applyBorder="1" applyAlignment="1">
      <alignment horizontal="right"/>
    </xf>
    <xf numFmtId="165" fontId="37" fillId="14" borderId="27" xfId="0" applyNumberFormat="1" applyFont="1" applyFill="1" applyBorder="1" applyAlignment="1">
      <alignment horizontal="right"/>
    </xf>
    <xf numFmtId="165" fontId="37" fillId="16" borderId="28" xfId="0" applyNumberFormat="1" applyFont="1" applyFill="1" applyBorder="1" applyAlignment="1">
      <alignment horizontal="right"/>
    </xf>
    <xf numFmtId="1" fontId="37" fillId="15" borderId="29" xfId="0" applyNumberFormat="1" applyFont="1" applyFill="1" applyBorder="1" applyAlignment="1">
      <alignment horizontal="right"/>
    </xf>
    <xf numFmtId="165" fontId="37" fillId="16" borderId="30" xfId="0" applyNumberFormat="1" applyFont="1" applyFill="1" applyBorder="1" applyAlignment="1">
      <alignment horizontal="right"/>
    </xf>
    <xf numFmtId="0" fontId="39" fillId="0" borderId="0" xfId="0" applyFont="1"/>
    <xf numFmtId="164" fontId="7" fillId="3" borderId="10" xfId="0" applyNumberFormat="1" applyFont="1" applyFill="1" applyBorder="1" applyAlignment="1">
      <alignment horizontal="center"/>
    </xf>
    <xf numFmtId="0" fontId="3" fillId="0" borderId="11" xfId="0" applyFont="1" applyBorder="1"/>
    <xf numFmtId="0" fontId="2" fillId="0" borderId="0" xfId="0" applyFont="1" applyAlignment="1">
      <alignment horizontal="center" vertical="top" wrapText="1"/>
    </xf>
    <xf numFmtId="0" fontId="0" fillId="0" borderId="0" xfId="0" applyFont="1" applyAlignment="1"/>
    <xf numFmtId="0" fontId="4" fillId="0" borderId="2" xfId="0" applyFont="1" applyBorder="1" applyAlignment="1">
      <alignment horizontal="center"/>
    </xf>
    <xf numFmtId="0" fontId="3" fillId="0" borderId="2" xfId="0" applyFont="1" applyBorder="1"/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12" fillId="0" borderId="0" xfId="0" applyFont="1" applyAlignment="1">
      <alignment horizontal="center" vertical="center" textRotation="90"/>
    </xf>
    <xf numFmtId="165" fontId="16" fillId="9" borderId="10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2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28" fillId="0" borderId="0" xfId="0" applyFont="1" applyAlignment="1">
      <alignment horizontal="right"/>
    </xf>
  </cellXfs>
  <cellStyles count="1">
    <cellStyle name="Normal" xfId="0" builtinId="0"/>
  </cellStyles>
  <dxfs count="8">
    <dxf>
      <font>
        <color theme="9"/>
      </font>
      <fill>
        <patternFill patternType="solid">
          <fgColor theme="0"/>
          <bgColor theme="0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70AD47"/>
          <bgColor rgb="FF70AD47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70AD47"/>
          <bgColor rgb="FF70AD47"/>
        </patternFill>
      </fill>
    </dxf>
    <dxf>
      <font>
        <color rgb="FFF6F8F9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השוואה לפי שנים-style" pivot="0" count="2" xr9:uid="{00000000-0011-0000-FFFF-FFFF00000000}">
      <tableStyleElement type="firstRowStripe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514475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D52" headerRowCount="0">
  <tableColumns count="4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</tableColumns>
  <tableStyleInfo name="השוואה לפי שנים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docs.google.com/spreadsheets/d/1UQdud_Kv8x7BsuKEu728_gAoTjO16eiZMsbi_O1m0Zs/edit" TargetMode="External"/><Relationship Id="rId1" Type="http://schemas.openxmlformats.org/officeDocument/2006/relationships/hyperlink" Target="https://rhon.co.il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2"/>
  <sheetViews>
    <sheetView rightToLeft="1" tabSelected="1" workbookViewId="0">
      <selection activeCell="E17" sqref="E17"/>
    </sheetView>
  </sheetViews>
  <sheetFormatPr defaultColWidth="14.453125" defaultRowHeight="15" customHeight="1"/>
  <cols>
    <col min="1" max="1" width="1.81640625" customWidth="1"/>
    <col min="2" max="2" width="29" customWidth="1"/>
    <col min="3" max="4" width="11.7265625" customWidth="1"/>
    <col min="5" max="5" width="33.08984375" customWidth="1"/>
    <col min="6" max="6" width="22.26953125" customWidth="1"/>
    <col min="7" max="8" width="15.54296875" customWidth="1"/>
    <col min="9" max="9" width="6.7265625" customWidth="1"/>
    <col min="10" max="10" width="6.26953125" customWidth="1"/>
    <col min="11" max="12" width="22.453125" customWidth="1"/>
    <col min="13" max="13" width="13.453125" customWidth="1"/>
    <col min="14" max="18" width="9.81640625" customWidth="1"/>
    <col min="19" max="19" width="14.453125" customWidth="1"/>
    <col min="20" max="20" width="14.26953125" customWidth="1"/>
    <col min="21" max="25" width="9.81640625" customWidth="1"/>
  </cols>
  <sheetData>
    <row r="1" spans="1:25" ht="45.75" customHeight="1">
      <c r="A1" s="1"/>
      <c r="B1" s="80"/>
      <c r="C1" s="77"/>
      <c r="D1" s="77"/>
      <c r="E1" s="77"/>
      <c r="F1" s="77"/>
      <c r="G1" s="77"/>
      <c r="H1" s="77"/>
      <c r="I1" s="77"/>
      <c r="J1" s="77"/>
      <c r="K1" s="77"/>
      <c r="L1" s="77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customHeight="1">
      <c r="A2" s="2"/>
      <c r="B2" s="81" t="s">
        <v>0</v>
      </c>
      <c r="C2" s="82"/>
      <c r="D2" s="82"/>
      <c r="E2" s="2"/>
      <c r="F2" s="2"/>
      <c r="G2" s="78" t="s">
        <v>1</v>
      </c>
      <c r="H2" s="79"/>
      <c r="I2" s="2"/>
      <c r="J2" s="2"/>
      <c r="K2" s="78" t="s">
        <v>2</v>
      </c>
      <c r="L2" s="79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9.5" customHeight="1">
      <c r="A3" s="2"/>
      <c r="B3" s="3"/>
      <c r="C3" s="4" t="s">
        <v>3</v>
      </c>
      <c r="D3" s="4" t="s">
        <v>4</v>
      </c>
      <c r="E3" s="2"/>
      <c r="F3" s="2"/>
      <c r="G3" s="5" t="s">
        <v>3</v>
      </c>
      <c r="H3" s="6" t="s">
        <v>5</v>
      </c>
      <c r="I3" s="2"/>
      <c r="J3" s="2"/>
      <c r="K3" s="5" t="s">
        <v>3</v>
      </c>
      <c r="L3" s="6" t="s">
        <v>5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21.75" customHeight="1">
      <c r="A4" s="2"/>
      <c r="B4" s="7" t="s">
        <v>6</v>
      </c>
      <c r="C4" s="8">
        <v>1.5</v>
      </c>
      <c r="D4" s="8">
        <v>0.9</v>
      </c>
      <c r="E4" s="2"/>
      <c r="F4" s="9" t="s">
        <v>7</v>
      </c>
      <c r="G4" s="10">
        <f>SUM('גיליון חישובים פנסיה א'!AO:AO)</f>
        <v>291040</v>
      </c>
      <c r="H4" s="10">
        <f>SUM('גליון חישובים פנסיה ב'!AO:AO)</f>
        <v>145520</v>
      </c>
      <c r="I4" s="2"/>
      <c r="J4" s="11" t="s">
        <v>8</v>
      </c>
      <c r="K4" s="11" t="s">
        <v>2</v>
      </c>
      <c r="L4" s="12" t="s">
        <v>2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21.75" customHeight="1">
      <c r="A5" s="2"/>
      <c r="B5" s="7" t="s">
        <v>9</v>
      </c>
      <c r="C5" s="8">
        <v>0.05</v>
      </c>
      <c r="D5" s="8">
        <v>0.15</v>
      </c>
      <c r="E5" s="13"/>
      <c r="F5" s="9" t="s">
        <v>10</v>
      </c>
      <c r="G5" s="10">
        <f>SUM('גיליון חישובים פנסיה א'!AP:AP)</f>
        <v>19048.581068106025</v>
      </c>
      <c r="H5" s="10">
        <f>SUM('גליון חישובים פנסיה ב'!AP:AP)</f>
        <v>18958.018784154003</v>
      </c>
      <c r="I5" s="83" t="s">
        <v>11</v>
      </c>
      <c r="J5" s="11">
        <f>D11</f>
        <v>30</v>
      </c>
      <c r="K5" s="14">
        <f>VLOOKUP(J5,'גיליון חישובים פנסיה א'!$AA$4:$AM$84,12,FALSE)</f>
        <v>822.84290534053014</v>
      </c>
      <c r="L5" s="15">
        <f>VLOOKUP(J5,'גליון חישובים פנסיה ב'!$AA$4:$AL$84,12,FALSE)</f>
        <v>822.39009392077003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21.75" customHeight="1">
      <c r="A6" s="2"/>
      <c r="B6" s="7" t="s">
        <v>12</v>
      </c>
      <c r="C6" s="8">
        <v>7</v>
      </c>
      <c r="D6" s="8">
        <v>7</v>
      </c>
      <c r="E6" s="16">
        <f>D8*'גיליון חישובים פנסיה א'!X7</f>
        <v>1480</v>
      </c>
      <c r="F6" s="9" t="s">
        <v>13</v>
      </c>
      <c r="G6" s="17">
        <f>SUM('גיליון חישובים פנסיה א'!AN:AN)</f>
        <v>329046.59985226003</v>
      </c>
      <c r="H6" s="17">
        <f>SUM('גליון חישובים פנסיה ב'!AN:AN)</f>
        <v>164478.018784154</v>
      </c>
      <c r="I6" s="77"/>
      <c r="J6" s="11">
        <f t="shared" ref="J6:J15" si="0">J5+1</f>
        <v>31</v>
      </c>
      <c r="K6" s="14">
        <f>VLOOKUP(J6,'גיליון חישובים פנסיה א'!$AA$4:$AM$84,12,FALSE)</f>
        <v>825.86958649440942</v>
      </c>
      <c r="L6" s="15">
        <f>VLOOKUP(J6,'גליון חישובים פנסיה ב'!$AA$4:$AL$84,12,FALSE)</f>
        <v>825.12001653081222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21.75" customHeight="1">
      <c r="A7" s="2"/>
      <c r="B7" s="2"/>
      <c r="C7" s="2"/>
      <c r="D7" s="1"/>
      <c r="E7" s="18"/>
      <c r="F7" s="19" t="s">
        <v>14</v>
      </c>
      <c r="G7" s="84">
        <f>G5-H5</f>
        <v>90.562283952021971</v>
      </c>
      <c r="H7" s="75"/>
      <c r="I7" s="77"/>
      <c r="J7" s="11">
        <f t="shared" si="0"/>
        <v>32</v>
      </c>
      <c r="K7" s="14">
        <f>VLOOKUP(J7,'גיליון חישובים פנסיה א'!$AA$4:$AM$84,12,FALSE)</f>
        <v>828.91230028102893</v>
      </c>
      <c r="L7" s="15">
        <f>VLOOKUP(J7,'גליון חישובים פנסיה ב'!$AA$4:$AL$84,12,FALSE)</f>
        <v>827.8616540577508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21.75" customHeight="1">
      <c r="A8" s="2"/>
      <c r="B8" s="74" t="s">
        <v>15</v>
      </c>
      <c r="C8" s="75"/>
      <c r="D8" s="20">
        <v>8000</v>
      </c>
      <c r="E8" s="21"/>
      <c r="F8" s="85" t="s">
        <v>16</v>
      </c>
      <c r="G8" s="77"/>
      <c r="H8" s="86"/>
      <c r="I8" s="77"/>
      <c r="J8" s="11">
        <f t="shared" si="0"/>
        <v>33</v>
      </c>
      <c r="K8" s="14">
        <f>VLOOKUP(J8,'גיליון חישובים פנסיה א'!$AA$4:$AM$84,12,FALSE)</f>
        <v>831.97113162684775</v>
      </c>
      <c r="L8" s="15">
        <f>VLOOKUP(J8,'גליון חישובים פנסיה ב'!$AA$4:$AL$84,12,FALSE)</f>
        <v>830.61505677380876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21.75" customHeight="1">
      <c r="A9" s="2"/>
      <c r="B9" s="74" t="s">
        <v>17</v>
      </c>
      <c r="C9" s="75"/>
      <c r="D9" s="20">
        <v>110000</v>
      </c>
      <c r="E9" s="22"/>
      <c r="F9" s="87"/>
      <c r="G9" s="77"/>
      <c r="H9" s="86"/>
      <c r="I9" s="77"/>
      <c r="J9" s="11">
        <f t="shared" si="0"/>
        <v>34</v>
      </c>
      <c r="K9" s="14">
        <f>VLOOKUP(J9,'גיליון חישובים פנסיה א'!$AA$4:$AM$84,12,FALSE)</f>
        <v>835.0461659081883</v>
      </c>
      <c r="L9" s="15">
        <f>VLOOKUP(J9,'גליון חישובים פנסיה ב'!$AA$4:$AL$84,12,FALSE)</f>
        <v>833.38027516694228</v>
      </c>
      <c r="M9" s="2"/>
      <c r="N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21.75" customHeight="1">
      <c r="A10" s="2"/>
      <c r="B10" s="74" t="s">
        <v>8</v>
      </c>
      <c r="C10" s="75"/>
      <c r="D10" s="23">
        <v>28</v>
      </c>
      <c r="E10" s="24"/>
      <c r="F10" s="87"/>
      <c r="G10" s="77"/>
      <c r="H10" s="86"/>
      <c r="I10" s="77"/>
      <c r="J10" s="11">
        <f t="shared" si="0"/>
        <v>35</v>
      </c>
      <c r="K10" s="14">
        <f>VLOOKUP(J10,'גיליון חישובים פנסיה א'!$AA$4:$AM$84,12,FALSE)</f>
        <v>838.1374889536205</v>
      </c>
      <c r="L10" s="15">
        <f>VLOOKUP(J10,'גליון חישובים פנסיה ב'!$AA$4:$AL$84,12,FALSE)</f>
        <v>836.15735994176612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21.75" customHeight="1">
      <c r="A11" s="2"/>
      <c r="B11" s="74" t="s">
        <v>18</v>
      </c>
      <c r="C11" s="75"/>
      <c r="D11" s="23">
        <v>30</v>
      </c>
      <c r="E11" s="25"/>
      <c r="F11" s="87"/>
      <c r="G11" s="77"/>
      <c r="H11" s="86"/>
      <c r="I11" s="77"/>
      <c r="J11" s="11">
        <f t="shared" si="0"/>
        <v>36</v>
      </c>
      <c r="K11" s="14">
        <f>VLOOKUP(J11,'גיליון חישובים פנסיה א'!$AA$4:$AM$84,12,FALSE)</f>
        <v>841.24518704635659</v>
      </c>
      <c r="L11" s="15">
        <f>VLOOKUP(J11,'גליון חישובים פנסיה ב'!$AA$4:$AL$84,12,FALSE)</f>
        <v>838.94636202048423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21.75" customHeight="1">
      <c r="A12" s="2"/>
      <c r="B12" s="74" t="s">
        <v>19</v>
      </c>
      <c r="C12" s="75"/>
      <c r="D12" s="26">
        <v>0.06</v>
      </c>
      <c r="E12" s="27" t="s">
        <v>20</v>
      </c>
      <c r="F12" s="87"/>
      <c r="G12" s="77"/>
      <c r="H12" s="86"/>
      <c r="I12" s="77"/>
      <c r="J12" s="11">
        <f t="shared" si="0"/>
        <v>37</v>
      </c>
      <c r="K12" s="14">
        <f>VLOOKUP(J12,'גיליון חישובים פנסיה א'!$AA$4:$AM$84,12,FALSE)</f>
        <v>844.36934692666</v>
      </c>
      <c r="L12" s="15">
        <f>VLOOKUP(J12,'גליון חישובים פנסיה ב'!$AA$4:$AL$84,12,FALSE)</f>
        <v>841.74733254382272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21.75" customHeight="1">
      <c r="A13" s="2"/>
      <c r="B13" s="74" t="s">
        <v>21</v>
      </c>
      <c r="C13" s="75"/>
      <c r="D13" s="26">
        <v>0.185</v>
      </c>
      <c r="E13" s="28" t="s">
        <v>22</v>
      </c>
      <c r="F13" s="87"/>
      <c r="G13" s="77"/>
      <c r="H13" s="86"/>
      <c r="I13" s="77"/>
      <c r="J13" s="11">
        <f t="shared" si="0"/>
        <v>38</v>
      </c>
      <c r="K13" s="14">
        <f>VLOOKUP(J13,'גיליון חישובים פנסיה א'!$AA$4:$AM$84,12,FALSE)</f>
        <v>847.51005579426521</v>
      </c>
      <c r="L13" s="15">
        <f>VLOOKUP(J13,'גליון חישובים פנסיה ב'!$AA$4:$AL$84,12,FALSE)</f>
        <v>844.56032287196786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21.75" customHeight="1">
      <c r="A14" s="2"/>
      <c r="B14" s="2"/>
      <c r="C14" s="2"/>
      <c r="D14" s="76" t="s">
        <v>23</v>
      </c>
      <c r="E14" s="29"/>
      <c r="F14" s="87"/>
      <c r="G14" s="77"/>
      <c r="H14" s="86"/>
      <c r="I14" s="77"/>
      <c r="J14" s="11">
        <f t="shared" si="0"/>
        <v>39</v>
      </c>
      <c r="K14" s="14">
        <f>VLOOKUP(J14,'גיליון חישובים פנסיה א'!$AA$4:$AM$84,12,FALSE)</f>
        <v>850.66740131081315</v>
      </c>
      <c r="L14" s="15">
        <f>VLOOKUP(J14,'גליון חישובים פנסיה ב'!$AA$4:$AL$84,12,FALSE)</f>
        <v>847.38538458550863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21.75" customHeight="1">
      <c r="A15" s="2"/>
      <c r="B15" s="2"/>
      <c r="C15" s="30"/>
      <c r="D15" s="77"/>
      <c r="E15" s="29"/>
      <c r="F15" s="88"/>
      <c r="G15" s="89"/>
      <c r="H15" s="90"/>
      <c r="I15" s="77"/>
      <c r="J15" s="11">
        <f t="shared" si="0"/>
        <v>40</v>
      </c>
      <c r="K15" s="14">
        <f>VLOOKUP(J15,'גיליון חישובים פנסיה א'!$AA$4:$AM$84,12,FALSE)</f>
        <v>853.84147160229668</v>
      </c>
      <c r="L15" s="15">
        <f>VLOOKUP(J15,'גליון חישובים פנסיה ב'!$AA$4:$AL$84,12,FALSE)</f>
        <v>850.22256948638039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8" customHeight="1">
      <c r="A16" s="2"/>
      <c r="B16" s="2"/>
      <c r="C16" s="30"/>
      <c r="D16" s="77"/>
      <c r="E16" s="29"/>
      <c r="F16" s="2"/>
      <c r="G16" s="31"/>
      <c r="H16" s="31"/>
      <c r="I16" s="2"/>
      <c r="J16" s="2"/>
      <c r="K16" s="78" t="s">
        <v>24</v>
      </c>
      <c r="L16" s="7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8" customHeight="1">
      <c r="A17" s="2"/>
      <c r="B17" s="32" t="s">
        <v>25</v>
      </c>
      <c r="C17" s="2"/>
      <c r="D17" s="2"/>
      <c r="E17" s="2"/>
      <c r="F17" s="2"/>
      <c r="G17" s="2"/>
      <c r="H17" s="2"/>
      <c r="I17" s="2"/>
      <c r="J17" s="2"/>
      <c r="K17" s="14">
        <f>K5/1.025^(D$11-D$10)</f>
        <v>783.19372310817869</v>
      </c>
      <c r="L17" s="15">
        <f>L5/1.025^(D$11-D$10)</f>
        <v>782.7627306800905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8" customHeight="1">
      <c r="A18" s="2"/>
      <c r="B18" s="33" t="s">
        <v>26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8" customHeight="1">
      <c r="A19" s="2"/>
      <c r="B19" s="34" t="s">
        <v>27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8" customHeight="1">
      <c r="A20" s="2"/>
      <c r="B20" s="35" t="s">
        <v>28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8" customHeight="1">
      <c r="A21" s="2"/>
      <c r="B21" s="91" t="s">
        <v>29</v>
      </c>
      <c r="C21" s="77"/>
      <c r="D21" s="77"/>
      <c r="E21" s="77"/>
      <c r="F21" s="77"/>
      <c r="G21" s="7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8" customHeight="1">
      <c r="A22" s="2"/>
      <c r="B22" s="91" t="s">
        <v>30</v>
      </c>
      <c r="C22" s="77"/>
      <c r="D22" s="77"/>
      <c r="E22" s="77"/>
      <c r="F22" s="77"/>
      <c r="G22" s="7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8" customHeight="1">
      <c r="A23" s="2"/>
      <c r="B23" s="91" t="s">
        <v>31</v>
      </c>
      <c r="C23" s="77"/>
      <c r="D23" s="77"/>
      <c r="E23" s="77"/>
      <c r="F23" s="77"/>
      <c r="G23" s="7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8" customHeight="1">
      <c r="A24" s="2"/>
      <c r="B24" s="91" t="s">
        <v>32</v>
      </c>
      <c r="C24" s="77"/>
      <c r="D24" s="77"/>
      <c r="E24" s="77"/>
      <c r="F24" s="77"/>
      <c r="G24" s="7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8" customHeight="1">
      <c r="A25" s="2"/>
      <c r="B25" s="91" t="s">
        <v>33</v>
      </c>
      <c r="C25" s="77"/>
      <c r="D25" s="77"/>
      <c r="E25" s="77"/>
      <c r="F25" s="77"/>
      <c r="G25" s="7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8" customHeight="1">
      <c r="A26" s="2"/>
      <c r="B26" s="91" t="s">
        <v>34</v>
      </c>
      <c r="C26" s="77"/>
      <c r="D26" s="77"/>
      <c r="E26" s="77"/>
      <c r="F26" s="77"/>
      <c r="G26" s="7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8" customHeight="1">
      <c r="A27" s="2"/>
      <c r="B27" s="91" t="s">
        <v>35</v>
      </c>
      <c r="C27" s="77"/>
      <c r="D27" s="77"/>
      <c r="E27" s="77"/>
      <c r="F27" s="77"/>
      <c r="G27" s="7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8" customHeight="1">
      <c r="A28" s="2"/>
      <c r="B28" s="36" t="s">
        <v>36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8" customHeight="1">
      <c r="A29" s="2"/>
      <c r="B29" s="36" t="s">
        <v>37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8" customHeight="1">
      <c r="A30" s="2"/>
      <c r="B30" s="36" t="s">
        <v>38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8" customHeight="1">
      <c r="A31" s="2"/>
      <c r="B31" s="36" t="s">
        <v>39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8" customHeight="1">
      <c r="A32" s="2"/>
      <c r="B32" s="36" t="s">
        <v>40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8" customHeight="1">
      <c r="A33" s="2"/>
      <c r="B33" s="36" t="s">
        <v>41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8" customHeight="1">
      <c r="A34" s="2"/>
      <c r="B34" s="36" t="s">
        <v>42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8" customHeight="1">
      <c r="A35" s="2"/>
      <c r="B35" s="37" t="s">
        <v>43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8" customHeight="1">
      <c r="A36" s="2"/>
      <c r="B36" s="37" t="s">
        <v>44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8" customHeight="1">
      <c r="A37" s="2"/>
      <c r="B37" s="37" t="s">
        <v>45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" customHeight="1">
      <c r="A54" s="38" t="s">
        <v>46</v>
      </c>
      <c r="B54" s="1" t="s">
        <v>47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" customHeight="1">
      <c r="A55" s="2"/>
      <c r="B55" s="1">
        <v>46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" customHeight="1">
      <c r="A59" s="2"/>
      <c r="B59" s="1">
        <v>253332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" customHeight="1">
      <c r="A120" s="2"/>
      <c r="B120" s="2"/>
      <c r="C120" s="2"/>
      <c r="D120" s="1">
        <v>4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" customHeight="1">
      <c r="A144" s="2"/>
      <c r="B144" s="2"/>
      <c r="C144" s="2"/>
      <c r="D144" s="38" t="s">
        <v>48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" customHeight="1">
      <c r="A149" s="2"/>
      <c r="B149" s="2"/>
      <c r="C149" s="2"/>
      <c r="D149" s="38" t="s">
        <v>49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</sheetData>
  <mergeCells count="22">
    <mergeCell ref="B26:G26"/>
    <mergeCell ref="B27:G27"/>
    <mergeCell ref="B12:C12"/>
    <mergeCell ref="B13:C13"/>
    <mergeCell ref="B21:G21"/>
    <mergeCell ref="B22:G22"/>
    <mergeCell ref="B23:G23"/>
    <mergeCell ref="B24:G24"/>
    <mergeCell ref="B25:G25"/>
    <mergeCell ref="K16:L16"/>
    <mergeCell ref="B1:L1"/>
    <mergeCell ref="B2:D2"/>
    <mergeCell ref="G2:H2"/>
    <mergeCell ref="K2:L2"/>
    <mergeCell ref="I5:I15"/>
    <mergeCell ref="G7:H7"/>
    <mergeCell ref="F8:H15"/>
    <mergeCell ref="B8:C8"/>
    <mergeCell ref="B9:C9"/>
    <mergeCell ref="B10:C10"/>
    <mergeCell ref="B11:C11"/>
    <mergeCell ref="D14:D16"/>
  </mergeCells>
  <conditionalFormatting sqref="G6:H6">
    <cfRule type="colorScale" priority="1">
      <colorScale>
        <cfvo type="min"/>
        <cfvo type="max"/>
        <color rgb="FFFF0000"/>
        <color rgb="FF70AD47"/>
      </colorScale>
    </cfRule>
  </conditionalFormatting>
  <hyperlinks>
    <hyperlink ref="F8" r:id="rId1" xr:uid="{00000000-0004-0000-0000-000000000000}"/>
    <hyperlink ref="B20" r:id="rId2" location="gid=0" xr:uid="{00000000-0004-0000-0000-000001000000}"/>
  </hyperlinks>
  <printOptions horizontalCentered="1" verticalCentered="1" gridLines="1"/>
  <pageMargins left="0.7" right="0.7" top="0.75" bottom="0.75" header="0" footer="0"/>
  <pageSetup paperSize="9" orientation="landscape" cellComments="atEnd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W1:AS1000"/>
  <sheetViews>
    <sheetView rightToLeft="1" workbookViewId="0"/>
  </sheetViews>
  <sheetFormatPr defaultColWidth="14.453125" defaultRowHeight="15" customHeight="1"/>
  <cols>
    <col min="1" max="22" width="9.81640625" customWidth="1"/>
    <col min="23" max="23" width="18.453125" customWidth="1"/>
    <col min="24" max="25" width="9.81640625" customWidth="1"/>
    <col min="26" max="26" width="18" customWidth="1"/>
    <col min="27" max="27" width="11.7265625" customWidth="1"/>
    <col min="28" max="28" width="15.26953125" customWidth="1"/>
    <col min="29" max="29" width="22.26953125" customWidth="1"/>
    <col min="30" max="30" width="30.54296875" customWidth="1"/>
    <col min="31" max="32" width="17.81640625" customWidth="1"/>
    <col min="33" max="33" width="15.81640625" customWidth="1"/>
    <col min="34" max="34" width="15" customWidth="1"/>
    <col min="35" max="37" width="15.81640625" customWidth="1"/>
    <col min="38" max="38" width="32.54296875" customWidth="1"/>
    <col min="39" max="42" width="17.81640625" customWidth="1"/>
    <col min="43" max="43" width="18.81640625" customWidth="1"/>
    <col min="44" max="44" width="17" customWidth="1"/>
    <col min="45" max="45" width="16.7265625" customWidth="1"/>
  </cols>
  <sheetData>
    <row r="1" spans="23:45" ht="19.5" customHeight="1">
      <c r="AM1" s="39"/>
      <c r="AN1" s="40"/>
      <c r="AO1" s="40"/>
      <c r="AP1" s="40"/>
      <c r="AS1" s="41">
        <f>'גליון הזנת נתונים אישיים'!D11</f>
        <v>30</v>
      </c>
    </row>
    <row r="2" spans="23:45" ht="14.25" customHeight="1">
      <c r="AB2" s="42">
        <f>'גליון חישובים פנסיה ב'!AB6</f>
        <v>0</v>
      </c>
      <c r="AC2" s="42">
        <f>'גליון חישובים פנסיה ב'!AC6</f>
        <v>17760</v>
      </c>
      <c r="AD2" s="42">
        <f>'גליון חישובים פנסיה ב'!AD6</f>
        <v>164478.018784154</v>
      </c>
      <c r="AE2" s="42">
        <f>'גליון חישובים פנסיה ב'!AE6</f>
        <v>154609.33765710477</v>
      </c>
      <c r="AF2" s="42">
        <f>'גליון חישובים פנסיה ב'!AF6</f>
        <v>10822.653635997334</v>
      </c>
      <c r="AG2" s="42">
        <f>'גליון חישובים פנסיה ב'!AG6</f>
        <v>165431.9912931021</v>
      </c>
      <c r="AH2" s="42">
        <f>'גליון חישובים פנסיה ב'!AH6</f>
        <v>159.84000000000003</v>
      </c>
      <c r="AI2" s="42">
        <f>'גליון חישובים פנסיה ב'!AI6</f>
        <v>248.14798693965315</v>
      </c>
      <c r="AJ2" s="42">
        <f>'גליון חישובים פנסיה ב'!AJ6</f>
        <v>407.98798693965318</v>
      </c>
      <c r="AK2" s="42">
        <f>'גליון חישובים פנסיה ב'!AK6</f>
        <v>165024.00330616246</v>
      </c>
      <c r="AL2" s="43">
        <f>'גליון חישובים פנסיה ב'!AL6</f>
        <v>822.39009392077003</v>
      </c>
      <c r="AM2" s="44">
        <f>'גליון חישובים פנסיה ב'!AM6</f>
        <v>9868.6811270492399</v>
      </c>
      <c r="AN2" s="43">
        <f>'גליון חישובים פנסיה ב'!AN6</f>
        <v>164478.018784154</v>
      </c>
      <c r="AO2" s="43">
        <f>'גליון חישובים פנסיה ב'!AO6</f>
        <v>145520</v>
      </c>
      <c r="AP2" s="45" t="s">
        <v>50</v>
      </c>
      <c r="AS2" s="45" t="s">
        <v>50</v>
      </c>
    </row>
    <row r="3" spans="23:45" ht="14.25" customHeight="1">
      <c r="W3" s="41" t="s">
        <v>6</v>
      </c>
      <c r="X3" s="46">
        <f>IF('גליון הזנת נתונים אישיים'!C4&gt;10%,'גליון הזנת נתונים אישיים'!C4/100,'גליון הזנת נתונים אישיים'!C4)</f>
        <v>1.4999999999999999E-2</v>
      </c>
      <c r="AA3" s="47" t="s">
        <v>8</v>
      </c>
      <c r="AB3" s="47" t="s">
        <v>51</v>
      </c>
      <c r="AC3" s="47" t="s">
        <v>52</v>
      </c>
      <c r="AD3" s="47" t="s">
        <v>53</v>
      </c>
      <c r="AE3" s="47" t="s">
        <v>54</v>
      </c>
      <c r="AF3" s="47" t="s">
        <v>55</v>
      </c>
      <c r="AG3" s="47" t="s">
        <v>56</v>
      </c>
      <c r="AH3" s="47" t="s">
        <v>6</v>
      </c>
      <c r="AI3" s="47" t="s">
        <v>9</v>
      </c>
      <c r="AJ3" s="47" t="s">
        <v>57</v>
      </c>
      <c r="AK3" s="47" t="s">
        <v>58</v>
      </c>
      <c r="AL3" s="47" t="s">
        <v>2</v>
      </c>
      <c r="AM3" s="47" t="s">
        <v>59</v>
      </c>
      <c r="AN3" s="47" t="s">
        <v>53</v>
      </c>
      <c r="AO3" s="47" t="s">
        <v>60</v>
      </c>
      <c r="AP3" s="47" t="s">
        <v>55</v>
      </c>
    </row>
    <row r="4" spans="23:45" ht="14.25" customHeight="1">
      <c r="W4" s="41" t="s">
        <v>9</v>
      </c>
      <c r="X4" s="46">
        <f>IF('גליון הזנת נתונים אישיים'!C5&gt;=1%,'גליון הזנת נתונים אישיים'!C5/100,'גליון הזנת נתונים אישיים'!C5)</f>
        <v>5.0000000000000001E-4</v>
      </c>
      <c r="Z4" s="48" t="str">
        <f>IF(AA4&gt;='גליון הזנת נתונים אישיים'!$D$11,AP$2,"")</f>
        <v/>
      </c>
      <c r="AA4" s="49">
        <f>'גליון הזנת נתונים אישיים'!D10</f>
        <v>28</v>
      </c>
      <c r="AB4" s="50">
        <f t="shared" ref="AB4:AB84" si="0">IF(Z4=$AP$2,0,AC4)</f>
        <v>127760</v>
      </c>
      <c r="AC4" s="51">
        <f>'גליון הזנת נתונים אישיים'!E$6*12+'גליון הזנת נתונים אישיים'!D9</f>
        <v>127760</v>
      </c>
      <c r="AD4" s="51">
        <f>AB4</f>
        <v>127760</v>
      </c>
      <c r="AE4" s="51">
        <f t="shared" ref="AE4:AE84" si="1">AD4-SUM(AM4)</f>
        <v>127760</v>
      </c>
      <c r="AF4" s="51">
        <f t="shared" ref="AF4:AF84" si="2">AE4*X$5</f>
        <v>8943.2000000000007</v>
      </c>
      <c r="AG4" s="50">
        <f t="shared" ref="AG4:AG84" si="3">AF4+AE4</f>
        <v>136703.20000000001</v>
      </c>
      <c r="AH4" s="51">
        <f>AC5*X$3</f>
        <v>266.39999999999998</v>
      </c>
      <c r="AI4" s="51">
        <f t="shared" ref="AI4:AI84" si="4">AG4*X$4</f>
        <v>68.351600000000005</v>
      </c>
      <c r="AJ4" s="50">
        <f t="shared" ref="AJ4:AJ84" si="5">AH4+AI4</f>
        <v>334.7516</v>
      </c>
      <c r="AK4" s="52">
        <f t="shared" ref="AK4:AK84" si="6">AG4-AJ4</f>
        <v>136368.44840000002</v>
      </c>
      <c r="AL4" s="53" t="e">
        <f t="shared" ref="AL4:AL84" si="7">AM4/12</f>
        <v>#VALUE!</v>
      </c>
      <c r="AM4" s="51" t="str">
        <f t="shared" ref="AM4:AM84" si="8">IF(Z4=AP$2,AK3*X$6,"")</f>
        <v/>
      </c>
      <c r="AN4" s="54" t="str">
        <f t="shared" ref="AN4:AN13" si="9">IF(AA4=AS$1,AK3,"")</f>
        <v/>
      </c>
      <c r="AO4" s="54" t="str">
        <f>IF(AN4=AK4,SUM(AC3:AC$4),"")</f>
        <v/>
      </c>
      <c r="AP4" s="54" t="str">
        <f>IF(AN4=AK4,AN4-AO4,"")</f>
        <v/>
      </c>
      <c r="AS4" s="54" t="str">
        <f>IF($AA4='גליון הזנת נתונים אישיים'!$D$11,AQ4-AR4,"")</f>
        <v/>
      </c>
    </row>
    <row r="5" spans="23:45" ht="14.25" customHeight="1">
      <c r="W5" s="41" t="s">
        <v>12</v>
      </c>
      <c r="X5" s="46">
        <f>IF('גליון הזנת נתונים אישיים'!C6&gt;30%,'גליון הזנת נתונים אישיים'!C6/100,'גליון הזנת נתונים אישיים'!C6)</f>
        <v>7.0000000000000007E-2</v>
      </c>
      <c r="Z5" s="48" t="str">
        <f>IF(AA5&gt;='גליון הזנת נתונים אישיים'!$D$11,AP$2,"")</f>
        <v/>
      </c>
      <c r="AA5" s="49">
        <f t="shared" ref="AA5:AA84" si="10">AA4+1</f>
        <v>29</v>
      </c>
      <c r="AB5" s="50">
        <f t="shared" si="0"/>
        <v>17760</v>
      </c>
      <c r="AC5" s="51">
        <f>'גליון הזנת נתונים אישיים'!E$6*12</f>
        <v>17760</v>
      </c>
      <c r="AD5" s="51">
        <f t="shared" ref="AD5:AD84" si="11">AB5+AK4</f>
        <v>154128.44840000002</v>
      </c>
      <c r="AE5" s="51">
        <f t="shared" si="1"/>
        <v>154128.44840000002</v>
      </c>
      <c r="AF5" s="51">
        <f t="shared" si="2"/>
        <v>10788.991388000002</v>
      </c>
      <c r="AG5" s="50">
        <f t="shared" si="3"/>
        <v>164917.43978800002</v>
      </c>
      <c r="AH5" s="51">
        <f t="shared" ref="AH5:AH84" si="12">AC5*X$3</f>
        <v>266.39999999999998</v>
      </c>
      <c r="AI5" s="51">
        <f t="shared" si="4"/>
        <v>82.458719894000012</v>
      </c>
      <c r="AJ5" s="50">
        <f t="shared" si="5"/>
        <v>348.85871989399999</v>
      </c>
      <c r="AK5" s="52">
        <f t="shared" si="6"/>
        <v>164568.58106810602</v>
      </c>
      <c r="AL5" s="53" t="e">
        <f t="shared" si="7"/>
        <v>#VALUE!</v>
      </c>
      <c r="AM5" s="51" t="str">
        <f t="shared" si="8"/>
        <v/>
      </c>
      <c r="AN5" s="54" t="str">
        <f t="shared" si="9"/>
        <v/>
      </c>
      <c r="AO5" s="54" t="str">
        <f t="shared" ref="AO5:AO84" si="13">IF(AN5=AK4,SUM(AC4:AC$4),"")</f>
        <v/>
      </c>
      <c r="AP5" s="54" t="str">
        <f t="shared" ref="AP5:AP84" si="14">IF(AN5=AK4,AN5-AO5,"")</f>
        <v/>
      </c>
      <c r="AS5" s="54" t="str">
        <f>IF($AA5='גליון הזנת נתונים אישיים'!$D$11,AQ5-AR5,"")</f>
        <v/>
      </c>
    </row>
    <row r="6" spans="23:45" ht="14.25" customHeight="1">
      <c r="W6" s="41" t="s">
        <v>19</v>
      </c>
      <c r="X6" s="46">
        <f>IF('גליון הזנת נתונים אישיים'!D12&gt;10%,'גליון הזנת נתונים אישיים'!D12/100,'גליון הזנת נתונים אישיים'!D12)</f>
        <v>0.06</v>
      </c>
      <c r="Z6" s="48" t="str">
        <f>IF(AA6&gt;='גליון הזנת נתונים אישיים'!$D$11,AP$2,"")</f>
        <v>פרישה לפנסיה</v>
      </c>
      <c r="AA6" s="49">
        <f t="shared" si="10"/>
        <v>30</v>
      </c>
      <c r="AB6" s="50">
        <f t="shared" si="0"/>
        <v>0</v>
      </c>
      <c r="AC6" s="51">
        <f>'גליון הזנת נתונים אישיים'!E$6*12</f>
        <v>17760</v>
      </c>
      <c r="AD6" s="51">
        <f t="shared" si="11"/>
        <v>164568.58106810602</v>
      </c>
      <c r="AE6" s="51">
        <f t="shared" si="1"/>
        <v>154694.46620401967</v>
      </c>
      <c r="AF6" s="51">
        <f t="shared" si="2"/>
        <v>10828.612634281379</v>
      </c>
      <c r="AG6" s="50">
        <f t="shared" si="3"/>
        <v>165523.07883830104</v>
      </c>
      <c r="AH6" s="51">
        <f t="shared" si="12"/>
        <v>266.39999999999998</v>
      </c>
      <c r="AI6" s="51">
        <f t="shared" si="4"/>
        <v>82.761539419150523</v>
      </c>
      <c r="AJ6" s="50">
        <f t="shared" si="5"/>
        <v>349.16153941915047</v>
      </c>
      <c r="AK6" s="52">
        <f t="shared" si="6"/>
        <v>165173.91729888189</v>
      </c>
      <c r="AL6" s="53">
        <f t="shared" si="7"/>
        <v>822.84290534053014</v>
      </c>
      <c r="AM6" s="51">
        <f t="shared" si="8"/>
        <v>9874.1148640863612</v>
      </c>
      <c r="AN6" s="54">
        <f t="shared" si="9"/>
        <v>164568.58106810602</v>
      </c>
      <c r="AO6" s="54">
        <f t="shared" si="13"/>
        <v>145520</v>
      </c>
      <c r="AP6" s="54">
        <f t="shared" si="14"/>
        <v>19048.581068106025</v>
      </c>
      <c r="AS6" s="54">
        <f>IF($AA6='גליון הזנת נתונים אישיים'!$D$11,AQ6-AR6,"")</f>
        <v>0</v>
      </c>
    </row>
    <row r="7" spans="23:45" ht="14.25" customHeight="1">
      <c r="W7" s="41" t="s">
        <v>21</v>
      </c>
      <c r="X7" s="46">
        <f>IF('גליון הזנת נתונים אישיים'!D13&gt;30%,'גליון הזנת נתונים אישיים'!D13/100,'גליון הזנת נתונים אישיים'!D13)</f>
        <v>0.185</v>
      </c>
      <c r="Z7" s="48" t="str">
        <f>IF(AA7&gt;='גליון הזנת נתונים אישיים'!$D$11,AP$2,"")</f>
        <v>פרישה לפנסיה</v>
      </c>
      <c r="AA7" s="49">
        <f t="shared" si="10"/>
        <v>31</v>
      </c>
      <c r="AB7" s="50">
        <f t="shared" si="0"/>
        <v>0</v>
      </c>
      <c r="AC7" s="51">
        <f>'גליון הזנת נתונים אישיים'!E$6*12</f>
        <v>17760</v>
      </c>
      <c r="AD7" s="51">
        <f t="shared" si="11"/>
        <v>165173.91729888189</v>
      </c>
      <c r="AE7" s="51">
        <f t="shared" si="1"/>
        <v>155263.48226094898</v>
      </c>
      <c r="AF7" s="51">
        <f t="shared" si="2"/>
        <v>10868.443758266429</v>
      </c>
      <c r="AG7" s="50">
        <f t="shared" si="3"/>
        <v>166131.9260192154</v>
      </c>
      <c r="AH7" s="51">
        <f t="shared" si="12"/>
        <v>266.39999999999998</v>
      </c>
      <c r="AI7" s="51">
        <f t="shared" si="4"/>
        <v>83.0659630096077</v>
      </c>
      <c r="AJ7" s="50">
        <f t="shared" si="5"/>
        <v>349.46596300960766</v>
      </c>
      <c r="AK7" s="52">
        <f t="shared" si="6"/>
        <v>165782.4600562058</v>
      </c>
      <c r="AL7" s="53">
        <f t="shared" si="7"/>
        <v>825.86958649440942</v>
      </c>
      <c r="AM7" s="51">
        <f t="shared" si="8"/>
        <v>9910.4350379329135</v>
      </c>
      <c r="AN7" s="54" t="str">
        <f t="shared" si="9"/>
        <v/>
      </c>
      <c r="AO7" s="54" t="str">
        <f t="shared" si="13"/>
        <v/>
      </c>
      <c r="AP7" s="54" t="str">
        <f t="shared" si="14"/>
        <v/>
      </c>
      <c r="AS7" s="54" t="str">
        <f>IF($AA7='גליון הזנת נתונים אישיים'!$D$11,AQ7-AR7,"")</f>
        <v/>
      </c>
    </row>
    <row r="8" spans="23:45" ht="14.25" customHeight="1">
      <c r="Z8" s="48" t="str">
        <f>IF(AA8&gt;='גליון הזנת נתונים אישיים'!$D$11,AP$2,"")</f>
        <v>פרישה לפנסיה</v>
      </c>
      <c r="AA8" s="49">
        <f t="shared" si="10"/>
        <v>32</v>
      </c>
      <c r="AB8" s="50">
        <f t="shared" si="0"/>
        <v>0</v>
      </c>
      <c r="AC8" s="51">
        <f>'גליון הזנת נתונים אישיים'!E$6*12</f>
        <v>17760</v>
      </c>
      <c r="AD8" s="51">
        <f t="shared" si="11"/>
        <v>165782.4600562058</v>
      </c>
      <c r="AE8" s="51">
        <f t="shared" si="1"/>
        <v>155835.51245283347</v>
      </c>
      <c r="AF8" s="51">
        <f t="shared" si="2"/>
        <v>10908.485871698344</v>
      </c>
      <c r="AG8" s="50">
        <f t="shared" si="3"/>
        <v>166743.99832453183</v>
      </c>
      <c r="AH8" s="51">
        <f t="shared" si="12"/>
        <v>266.39999999999998</v>
      </c>
      <c r="AI8" s="51">
        <f t="shared" si="4"/>
        <v>83.371999162265922</v>
      </c>
      <c r="AJ8" s="50">
        <f t="shared" si="5"/>
        <v>349.7719991622659</v>
      </c>
      <c r="AK8" s="52">
        <f t="shared" si="6"/>
        <v>166394.22632536956</v>
      </c>
      <c r="AL8" s="53">
        <f t="shared" si="7"/>
        <v>828.91230028102893</v>
      </c>
      <c r="AM8" s="51">
        <f t="shared" si="8"/>
        <v>9946.9476033723477</v>
      </c>
      <c r="AN8" s="54" t="str">
        <f t="shared" si="9"/>
        <v/>
      </c>
      <c r="AO8" s="54" t="str">
        <f t="shared" si="13"/>
        <v/>
      </c>
      <c r="AP8" s="54" t="str">
        <f t="shared" si="14"/>
        <v/>
      </c>
      <c r="AS8" s="54" t="str">
        <f>IF($AA8='גליון הזנת נתונים אישיים'!$D$11,AQ8-AR8,"")</f>
        <v/>
      </c>
    </row>
    <row r="9" spans="23:45" ht="14.25" customHeight="1">
      <c r="Z9" s="48" t="str">
        <f>IF(AA9&gt;='גליון הזנת נתונים אישיים'!$D$11,AP$2,"")</f>
        <v>פרישה לפנסיה</v>
      </c>
      <c r="AA9" s="49">
        <f t="shared" si="10"/>
        <v>33</v>
      </c>
      <c r="AB9" s="50">
        <f t="shared" si="0"/>
        <v>0</v>
      </c>
      <c r="AC9" s="51">
        <f>'גליון הזנת נתונים אישיים'!E$6*12</f>
        <v>17760</v>
      </c>
      <c r="AD9" s="51">
        <f t="shared" si="11"/>
        <v>166394.22632536956</v>
      </c>
      <c r="AE9" s="51">
        <f t="shared" si="1"/>
        <v>156410.57274584737</v>
      </c>
      <c r="AF9" s="51">
        <f t="shared" si="2"/>
        <v>10948.740092209317</v>
      </c>
      <c r="AG9" s="50">
        <f t="shared" si="3"/>
        <v>167359.31283805668</v>
      </c>
      <c r="AH9" s="51">
        <f t="shared" si="12"/>
        <v>266.39999999999998</v>
      </c>
      <c r="AI9" s="51">
        <f t="shared" si="4"/>
        <v>83.679656419028348</v>
      </c>
      <c r="AJ9" s="50">
        <f t="shared" si="5"/>
        <v>350.07965641902831</v>
      </c>
      <c r="AK9" s="52">
        <f t="shared" si="6"/>
        <v>167009.23318163765</v>
      </c>
      <c r="AL9" s="53">
        <f t="shared" si="7"/>
        <v>831.97113162684775</v>
      </c>
      <c r="AM9" s="51">
        <f t="shared" si="8"/>
        <v>9983.6535795221735</v>
      </c>
      <c r="AN9" s="54" t="str">
        <f t="shared" si="9"/>
        <v/>
      </c>
      <c r="AO9" s="54" t="str">
        <f t="shared" si="13"/>
        <v/>
      </c>
      <c r="AP9" s="54" t="str">
        <f t="shared" si="14"/>
        <v/>
      </c>
      <c r="AS9" s="54" t="str">
        <f>IF($AA9='גליון הזנת נתונים אישיים'!$D$11,AQ9-AR9,"")</f>
        <v/>
      </c>
    </row>
    <row r="10" spans="23:45" ht="14.25" customHeight="1">
      <c r="Z10" s="48" t="str">
        <f>IF(AA10&gt;='גליון הזנת נתונים אישיים'!$D$11,AP$2,"")</f>
        <v>פרישה לפנסיה</v>
      </c>
      <c r="AA10" s="49">
        <f t="shared" si="10"/>
        <v>34</v>
      </c>
      <c r="AB10" s="50">
        <f t="shared" si="0"/>
        <v>0</v>
      </c>
      <c r="AC10" s="51">
        <f>'גליון הזנת נתונים אישיים'!E$6*12</f>
        <v>17760</v>
      </c>
      <c r="AD10" s="51">
        <f t="shared" si="11"/>
        <v>167009.23318163765</v>
      </c>
      <c r="AE10" s="51">
        <f t="shared" si="1"/>
        <v>156988.67919073941</v>
      </c>
      <c r="AF10" s="51">
        <f t="shared" si="2"/>
        <v>10989.20754335176</v>
      </c>
      <c r="AG10" s="50">
        <f t="shared" si="3"/>
        <v>167977.88673409115</v>
      </c>
      <c r="AH10" s="51">
        <f t="shared" si="12"/>
        <v>266.39999999999998</v>
      </c>
      <c r="AI10" s="51">
        <f t="shared" si="4"/>
        <v>83.988943367045579</v>
      </c>
      <c r="AJ10" s="50">
        <f t="shared" si="5"/>
        <v>350.38894336704556</v>
      </c>
      <c r="AK10" s="52">
        <f t="shared" si="6"/>
        <v>167627.4977907241</v>
      </c>
      <c r="AL10" s="53">
        <f t="shared" si="7"/>
        <v>835.0461659081883</v>
      </c>
      <c r="AM10" s="51">
        <f t="shared" si="8"/>
        <v>10020.553990898259</v>
      </c>
      <c r="AN10" s="54" t="str">
        <f t="shared" si="9"/>
        <v/>
      </c>
      <c r="AO10" s="54" t="str">
        <f t="shared" si="13"/>
        <v/>
      </c>
      <c r="AP10" s="54" t="str">
        <f t="shared" si="14"/>
        <v/>
      </c>
      <c r="AS10" s="54" t="str">
        <f>IF($AA10='גליון הזנת נתונים אישיים'!$D$11,AQ10-AR10,"")</f>
        <v/>
      </c>
    </row>
    <row r="11" spans="23:45" ht="14.25" customHeight="1">
      <c r="Z11" s="48" t="str">
        <f>IF(AA11&gt;='גליון הזנת נתונים אישיים'!$D$11,AP$2,"")</f>
        <v>פרישה לפנסיה</v>
      </c>
      <c r="AA11" s="49">
        <f t="shared" si="10"/>
        <v>35</v>
      </c>
      <c r="AB11" s="50">
        <f t="shared" si="0"/>
        <v>0</v>
      </c>
      <c r="AC11" s="51">
        <f>'גליון הזנת נתונים אישיים'!E$6*12</f>
        <v>17760</v>
      </c>
      <c r="AD11" s="51">
        <f t="shared" si="11"/>
        <v>167627.4977907241</v>
      </c>
      <c r="AE11" s="51">
        <f t="shared" si="1"/>
        <v>157569.84792328064</v>
      </c>
      <c r="AF11" s="51">
        <f t="shared" si="2"/>
        <v>11029.889354629646</v>
      </c>
      <c r="AG11" s="50">
        <f t="shared" si="3"/>
        <v>168599.73727791029</v>
      </c>
      <c r="AH11" s="51">
        <f t="shared" si="12"/>
        <v>266.39999999999998</v>
      </c>
      <c r="AI11" s="51">
        <f t="shared" si="4"/>
        <v>84.299868638955147</v>
      </c>
      <c r="AJ11" s="50">
        <f t="shared" si="5"/>
        <v>350.69986863895514</v>
      </c>
      <c r="AK11" s="52">
        <f t="shared" si="6"/>
        <v>168249.03740927135</v>
      </c>
      <c r="AL11" s="53">
        <f t="shared" si="7"/>
        <v>838.1374889536205</v>
      </c>
      <c r="AM11" s="51">
        <f t="shared" si="8"/>
        <v>10057.649867443446</v>
      </c>
      <c r="AN11" s="54" t="str">
        <f t="shared" si="9"/>
        <v/>
      </c>
      <c r="AO11" s="54" t="str">
        <f t="shared" si="13"/>
        <v/>
      </c>
      <c r="AP11" s="54" t="str">
        <f t="shared" si="14"/>
        <v/>
      </c>
      <c r="AS11" s="54" t="str">
        <f>IF($AA11='גליון הזנת נתונים אישיים'!$D$11,AQ11-AR11,"")</f>
        <v/>
      </c>
    </row>
    <row r="12" spans="23:45" ht="14.25" customHeight="1">
      <c r="Z12" s="48" t="str">
        <f>IF(AA12&gt;='גליון הזנת נתונים אישיים'!$D$11,AP$2,"")</f>
        <v>פרישה לפנסיה</v>
      </c>
      <c r="AA12" s="49">
        <f t="shared" si="10"/>
        <v>36</v>
      </c>
      <c r="AB12" s="50">
        <f t="shared" si="0"/>
        <v>0</v>
      </c>
      <c r="AC12" s="51">
        <f>'גליון הזנת נתונים אישיים'!E$6*12</f>
        <v>17760</v>
      </c>
      <c r="AD12" s="51">
        <f t="shared" si="11"/>
        <v>168249.03740927135</v>
      </c>
      <c r="AE12" s="51">
        <f t="shared" si="1"/>
        <v>158154.09516471508</v>
      </c>
      <c r="AF12" s="51">
        <f t="shared" si="2"/>
        <v>11070.786661530057</v>
      </c>
      <c r="AG12" s="50">
        <f t="shared" si="3"/>
        <v>169224.88182624514</v>
      </c>
      <c r="AH12" s="51">
        <f t="shared" si="12"/>
        <v>266.39999999999998</v>
      </c>
      <c r="AI12" s="51">
        <f t="shared" si="4"/>
        <v>84.612440913122569</v>
      </c>
      <c r="AJ12" s="50">
        <f t="shared" si="5"/>
        <v>351.01244091312253</v>
      </c>
      <c r="AK12" s="52">
        <f t="shared" si="6"/>
        <v>168873.86938533201</v>
      </c>
      <c r="AL12" s="53">
        <f t="shared" si="7"/>
        <v>841.24518704635659</v>
      </c>
      <c r="AM12" s="51">
        <f t="shared" si="8"/>
        <v>10094.94224455628</v>
      </c>
      <c r="AN12" s="54" t="str">
        <f t="shared" si="9"/>
        <v/>
      </c>
      <c r="AO12" s="54" t="str">
        <f t="shared" si="13"/>
        <v/>
      </c>
      <c r="AP12" s="54" t="str">
        <f t="shared" si="14"/>
        <v/>
      </c>
      <c r="AS12" s="54" t="str">
        <f>IF($AA12='גליון הזנת נתונים אישיים'!$D$11,AQ12-AR12,"")</f>
        <v/>
      </c>
    </row>
    <row r="13" spans="23:45" ht="14.25" customHeight="1">
      <c r="Z13" s="48" t="str">
        <f>IF(AA13&gt;='גליון הזנת נתונים אישיים'!$D$11,AP$2,"")</f>
        <v>פרישה לפנסיה</v>
      </c>
      <c r="AA13" s="49">
        <f t="shared" si="10"/>
        <v>37</v>
      </c>
      <c r="AB13" s="50">
        <f t="shared" si="0"/>
        <v>0</v>
      </c>
      <c r="AC13" s="51">
        <f>'גליון הזנת נתונים אישיים'!E$6*12</f>
        <v>17760</v>
      </c>
      <c r="AD13" s="51">
        <f t="shared" si="11"/>
        <v>168873.86938533201</v>
      </c>
      <c r="AE13" s="51">
        <f t="shared" si="1"/>
        <v>158741.43722221209</v>
      </c>
      <c r="AF13" s="51">
        <f t="shared" si="2"/>
        <v>11111.900605554847</v>
      </c>
      <c r="AG13" s="50">
        <f t="shared" si="3"/>
        <v>169853.33782776693</v>
      </c>
      <c r="AH13" s="51">
        <f t="shared" si="12"/>
        <v>266.39999999999998</v>
      </c>
      <c r="AI13" s="51">
        <f t="shared" si="4"/>
        <v>84.926668913883461</v>
      </c>
      <c r="AJ13" s="50">
        <f t="shared" si="5"/>
        <v>351.32666891388345</v>
      </c>
      <c r="AK13" s="52">
        <f t="shared" si="6"/>
        <v>169502.01115885304</v>
      </c>
      <c r="AL13" s="53">
        <f t="shared" si="7"/>
        <v>844.36934692666</v>
      </c>
      <c r="AM13" s="51">
        <f t="shared" si="8"/>
        <v>10132.43216311992</v>
      </c>
      <c r="AN13" s="54" t="str">
        <f t="shared" si="9"/>
        <v/>
      </c>
      <c r="AO13" s="54" t="str">
        <f t="shared" si="13"/>
        <v/>
      </c>
      <c r="AP13" s="54" t="str">
        <f t="shared" si="14"/>
        <v/>
      </c>
      <c r="AS13" s="54" t="str">
        <f>IF($AA13='גליון הזנת נתונים אישיים'!$D$11,AQ13-AR13,"")</f>
        <v/>
      </c>
    </row>
    <row r="14" spans="23:45" ht="14.25" customHeight="1">
      <c r="Z14" s="48" t="str">
        <f>IF(AA14&gt;='גליון הזנת נתונים אישיים'!$D$11,AP$2,"")</f>
        <v>פרישה לפנסיה</v>
      </c>
      <c r="AA14" s="49">
        <f t="shared" si="10"/>
        <v>38</v>
      </c>
      <c r="AB14" s="50">
        <f t="shared" si="0"/>
        <v>0</v>
      </c>
      <c r="AC14" s="51">
        <f>'גליון הזנת נתונים אישיים'!E$6*12</f>
        <v>17760</v>
      </c>
      <c r="AD14" s="51">
        <f t="shared" si="11"/>
        <v>169502.01115885304</v>
      </c>
      <c r="AE14" s="51">
        <f t="shared" si="1"/>
        <v>159331.89048932187</v>
      </c>
      <c r="AF14" s="51">
        <f t="shared" si="2"/>
        <v>11153.232334252532</v>
      </c>
      <c r="AG14" s="50">
        <f t="shared" si="3"/>
        <v>170485.12282357441</v>
      </c>
      <c r="AH14" s="51">
        <f t="shared" si="12"/>
        <v>266.39999999999998</v>
      </c>
      <c r="AI14" s="51">
        <f t="shared" si="4"/>
        <v>85.242561411787207</v>
      </c>
      <c r="AJ14" s="50">
        <f t="shared" si="5"/>
        <v>351.6425614117872</v>
      </c>
      <c r="AK14" s="52">
        <f t="shared" si="6"/>
        <v>170133.48026216263</v>
      </c>
      <c r="AL14" s="53">
        <f t="shared" si="7"/>
        <v>847.51005579426521</v>
      </c>
      <c r="AM14" s="51">
        <f t="shared" si="8"/>
        <v>10170.120669531183</v>
      </c>
      <c r="AN14" s="54" t="str">
        <f>IF(AA14='גליון הזנת נתונים אישיים'!D$11,AK13,"")</f>
        <v/>
      </c>
      <c r="AO14" s="54" t="str">
        <f t="shared" si="13"/>
        <v/>
      </c>
      <c r="AP14" s="54" t="str">
        <f t="shared" si="14"/>
        <v/>
      </c>
      <c r="AS14" s="54" t="str">
        <f>IF($AA14='גליון הזנת נתונים אישיים'!$D$11,AQ14-AR14,"")</f>
        <v/>
      </c>
    </row>
    <row r="15" spans="23:45" ht="14.25" customHeight="1">
      <c r="Z15" s="48" t="str">
        <f>IF(AA15&gt;='גליון הזנת נתונים אישיים'!$D$11,AP$2,"")</f>
        <v>פרישה לפנסיה</v>
      </c>
      <c r="AA15" s="49">
        <f t="shared" si="10"/>
        <v>39</v>
      </c>
      <c r="AB15" s="50">
        <f t="shared" si="0"/>
        <v>0</v>
      </c>
      <c r="AC15" s="51">
        <f>'גליון הזנת נתונים אישיים'!E$6*12</f>
        <v>17760</v>
      </c>
      <c r="AD15" s="51">
        <f t="shared" si="11"/>
        <v>170133.48026216263</v>
      </c>
      <c r="AE15" s="51">
        <f t="shared" si="1"/>
        <v>159925.47144643287</v>
      </c>
      <c r="AF15" s="51">
        <f t="shared" si="2"/>
        <v>11194.783001250302</v>
      </c>
      <c r="AG15" s="50">
        <f t="shared" si="3"/>
        <v>171120.25444768317</v>
      </c>
      <c r="AH15" s="51">
        <f t="shared" si="12"/>
        <v>266.39999999999998</v>
      </c>
      <c r="AI15" s="51">
        <f t="shared" si="4"/>
        <v>85.56012722384159</v>
      </c>
      <c r="AJ15" s="50">
        <f t="shared" si="5"/>
        <v>351.9601272238416</v>
      </c>
      <c r="AK15" s="52">
        <f t="shared" si="6"/>
        <v>170768.29432045933</v>
      </c>
      <c r="AL15" s="53">
        <f t="shared" si="7"/>
        <v>850.66740131081315</v>
      </c>
      <c r="AM15" s="51">
        <f t="shared" si="8"/>
        <v>10208.008815729758</v>
      </c>
      <c r="AN15" s="54" t="str">
        <f>IF(AA15='גליון הזנת נתונים אישיים'!D$11,AK14,"")</f>
        <v/>
      </c>
      <c r="AO15" s="54" t="str">
        <f t="shared" si="13"/>
        <v/>
      </c>
      <c r="AP15" s="54" t="str">
        <f t="shared" si="14"/>
        <v/>
      </c>
      <c r="AS15" s="54" t="str">
        <f>IF($AA15='גליון הזנת נתונים אישיים'!$D$11,AQ15-AR15,"")</f>
        <v/>
      </c>
    </row>
    <row r="16" spans="23:45" ht="14.25" customHeight="1">
      <c r="Z16" s="48" t="str">
        <f>IF(AA16&gt;='גליון הזנת נתונים אישיים'!$D$11,AP$2,"")</f>
        <v>פרישה לפנסיה</v>
      </c>
      <c r="AA16" s="49">
        <f t="shared" si="10"/>
        <v>40</v>
      </c>
      <c r="AB16" s="50">
        <f t="shared" si="0"/>
        <v>0</v>
      </c>
      <c r="AC16" s="51">
        <f>'גליון הזנת נתונים אישיים'!E$6*12</f>
        <v>17760</v>
      </c>
      <c r="AD16" s="51">
        <f t="shared" si="11"/>
        <v>170768.29432045933</v>
      </c>
      <c r="AE16" s="51">
        <f t="shared" si="1"/>
        <v>160522.19666123178</v>
      </c>
      <c r="AF16" s="51">
        <f t="shared" si="2"/>
        <v>11236.553766286226</v>
      </c>
      <c r="AG16" s="50">
        <f t="shared" si="3"/>
        <v>171758.75042751801</v>
      </c>
      <c r="AH16" s="51">
        <f t="shared" si="12"/>
        <v>266.39999999999998</v>
      </c>
      <c r="AI16" s="51">
        <f t="shared" si="4"/>
        <v>85.879375213759005</v>
      </c>
      <c r="AJ16" s="50">
        <f t="shared" si="5"/>
        <v>352.27937521375895</v>
      </c>
      <c r="AK16" s="52">
        <f t="shared" si="6"/>
        <v>171406.47105230426</v>
      </c>
      <c r="AL16" s="53">
        <f t="shared" si="7"/>
        <v>853.84147160229668</v>
      </c>
      <c r="AM16" s="51">
        <f t="shared" si="8"/>
        <v>10246.09765922756</v>
      </c>
      <c r="AN16" s="54" t="str">
        <f>IF(AA16='גליון הזנת נתונים אישיים'!D$11,AK15,"")</f>
        <v/>
      </c>
      <c r="AO16" s="54" t="str">
        <f t="shared" si="13"/>
        <v/>
      </c>
      <c r="AP16" s="54" t="str">
        <f t="shared" si="14"/>
        <v/>
      </c>
      <c r="AS16" s="54" t="str">
        <f>IF($AA16='גליון הזנת נתונים אישיים'!$D$11,AQ16-AR16,"")</f>
        <v/>
      </c>
    </row>
    <row r="17" spans="26:45" ht="14.25" customHeight="1">
      <c r="Z17" s="48" t="str">
        <f>IF(AA17&gt;='גליון הזנת נתונים אישיים'!$D$11,AP$2,"")</f>
        <v>פרישה לפנסיה</v>
      </c>
      <c r="AA17" s="49">
        <f t="shared" si="10"/>
        <v>41</v>
      </c>
      <c r="AB17" s="50">
        <f t="shared" si="0"/>
        <v>0</v>
      </c>
      <c r="AC17" s="51">
        <f>'גליון הזנת נתונים אישיים'!E$6*12</f>
        <v>17760</v>
      </c>
      <c r="AD17" s="51">
        <f t="shared" si="11"/>
        <v>171406.47105230426</v>
      </c>
      <c r="AE17" s="51">
        <f t="shared" si="1"/>
        <v>161122.08278916602</v>
      </c>
      <c r="AF17" s="51">
        <f t="shared" si="2"/>
        <v>11278.545795241622</v>
      </c>
      <c r="AG17" s="50">
        <f t="shared" si="3"/>
        <v>172400.62858440765</v>
      </c>
      <c r="AH17" s="51">
        <f t="shared" si="12"/>
        <v>266.39999999999998</v>
      </c>
      <c r="AI17" s="51">
        <f t="shared" si="4"/>
        <v>86.200314292203828</v>
      </c>
      <c r="AJ17" s="50">
        <f t="shared" si="5"/>
        <v>352.60031429220379</v>
      </c>
      <c r="AK17" s="52">
        <f t="shared" si="6"/>
        <v>172048.02827011544</v>
      </c>
      <c r="AL17" s="53">
        <f t="shared" si="7"/>
        <v>857.03235526152127</v>
      </c>
      <c r="AM17" s="51">
        <f t="shared" si="8"/>
        <v>10284.388263138255</v>
      </c>
      <c r="AN17" s="54" t="str">
        <f>IF(AA17='גליון הזנת נתונים אישיים'!D$11,AK16,"")</f>
        <v/>
      </c>
      <c r="AO17" s="54" t="str">
        <f t="shared" si="13"/>
        <v/>
      </c>
      <c r="AP17" s="54" t="str">
        <f t="shared" si="14"/>
        <v/>
      </c>
      <c r="AS17" s="54" t="str">
        <f>IF($AA17='גליון הזנת נתונים אישיים'!$D$11,AQ17-AR17,"")</f>
        <v/>
      </c>
    </row>
    <row r="18" spans="26:45" ht="14.25" customHeight="1">
      <c r="Z18" s="48" t="str">
        <f>IF(AA18&gt;='גליון הזנת נתונים אישיים'!$D$11,AP$2,"")</f>
        <v>פרישה לפנסיה</v>
      </c>
      <c r="AA18" s="49">
        <f t="shared" si="10"/>
        <v>42</v>
      </c>
      <c r="AB18" s="50">
        <f t="shared" si="0"/>
        <v>0</v>
      </c>
      <c r="AC18" s="51">
        <f>'גליון הזנת נתונים אישיים'!E$6*12</f>
        <v>17760</v>
      </c>
      <c r="AD18" s="51">
        <f t="shared" si="11"/>
        <v>172048.02827011544</v>
      </c>
      <c r="AE18" s="51">
        <f t="shared" si="1"/>
        <v>161725.14657390851</v>
      </c>
      <c r="AF18" s="51">
        <f t="shared" si="2"/>
        <v>11320.760260173596</v>
      </c>
      <c r="AG18" s="50">
        <f t="shared" si="3"/>
        <v>173045.9068340821</v>
      </c>
      <c r="AH18" s="51">
        <f t="shared" si="12"/>
        <v>266.39999999999998</v>
      </c>
      <c r="AI18" s="51">
        <f t="shared" si="4"/>
        <v>86.522953417041052</v>
      </c>
      <c r="AJ18" s="50">
        <f t="shared" si="5"/>
        <v>352.92295341704101</v>
      </c>
      <c r="AK18" s="52">
        <f t="shared" si="6"/>
        <v>172692.98388066507</v>
      </c>
      <c r="AL18" s="53">
        <f t="shared" si="7"/>
        <v>860.24014135057712</v>
      </c>
      <c r="AM18" s="51">
        <f t="shared" si="8"/>
        <v>10322.881696206925</v>
      </c>
      <c r="AN18" s="54" t="str">
        <f>IF(AA18='גליון הזנת נתונים אישיים'!D$11,AK17,"")</f>
        <v/>
      </c>
      <c r="AO18" s="54" t="str">
        <f t="shared" si="13"/>
        <v/>
      </c>
      <c r="AP18" s="54" t="str">
        <f t="shared" si="14"/>
        <v/>
      </c>
      <c r="AS18" s="54" t="str">
        <f>IF($AA18='גליון הזנת נתונים אישיים'!$D$11,AQ18-AR18,"")</f>
        <v/>
      </c>
    </row>
    <row r="19" spans="26:45" ht="14.25" customHeight="1">
      <c r="Z19" s="48" t="str">
        <f>IF(AA19&gt;='גליון הזנת נתונים אישיים'!$D$11,AP$2,"")</f>
        <v>פרישה לפנסיה</v>
      </c>
      <c r="AA19" s="49">
        <f t="shared" si="10"/>
        <v>43</v>
      </c>
      <c r="AB19" s="50">
        <f t="shared" si="0"/>
        <v>0</v>
      </c>
      <c r="AC19" s="51">
        <f>'גליון הזנת נתונים אישיים'!E$6*12</f>
        <v>17760</v>
      </c>
      <c r="AD19" s="51">
        <f t="shared" si="11"/>
        <v>172692.98388066507</v>
      </c>
      <c r="AE19" s="51">
        <f t="shared" si="1"/>
        <v>162331.40484782515</v>
      </c>
      <c r="AF19" s="51">
        <f t="shared" si="2"/>
        <v>11363.198339347762</v>
      </c>
      <c r="AG19" s="50">
        <f t="shared" si="3"/>
        <v>173694.60318717291</v>
      </c>
      <c r="AH19" s="51">
        <f t="shared" si="12"/>
        <v>266.39999999999998</v>
      </c>
      <c r="AI19" s="51">
        <f t="shared" si="4"/>
        <v>86.847301593586451</v>
      </c>
      <c r="AJ19" s="50">
        <f t="shared" si="5"/>
        <v>353.24730159358643</v>
      </c>
      <c r="AK19" s="52">
        <f t="shared" si="6"/>
        <v>173341.35588557931</v>
      </c>
      <c r="AL19" s="53">
        <f t="shared" si="7"/>
        <v>863.46491940332533</v>
      </c>
      <c r="AM19" s="51">
        <f t="shared" si="8"/>
        <v>10361.579032839903</v>
      </c>
      <c r="AN19" s="54" t="str">
        <f>IF(AA19='גליון הזנת נתונים אישיים'!D$11,AK18,"")</f>
        <v/>
      </c>
      <c r="AO19" s="54" t="str">
        <f t="shared" si="13"/>
        <v/>
      </c>
      <c r="AP19" s="54" t="str">
        <f t="shared" si="14"/>
        <v/>
      </c>
      <c r="AS19" s="54" t="str">
        <f>IF($AA19='גליון הזנת נתונים אישיים'!$D$11,AQ19-AR19,"")</f>
        <v/>
      </c>
    </row>
    <row r="20" spans="26:45" ht="14.25" customHeight="1">
      <c r="Z20" s="48" t="str">
        <f>IF(AA20&gt;='גליון הזנת נתונים אישיים'!$D$11,AP$2,"")</f>
        <v>פרישה לפנסיה</v>
      </c>
      <c r="AA20" s="49">
        <f t="shared" si="10"/>
        <v>44</v>
      </c>
      <c r="AB20" s="50">
        <f t="shared" si="0"/>
        <v>0</v>
      </c>
      <c r="AC20" s="51">
        <f>'גליון הזנת נתונים אישיים'!E$6*12</f>
        <v>17760</v>
      </c>
      <c r="AD20" s="51">
        <f t="shared" si="11"/>
        <v>173341.35588557931</v>
      </c>
      <c r="AE20" s="51">
        <f t="shared" si="1"/>
        <v>162940.87453244455</v>
      </c>
      <c r="AF20" s="51">
        <f t="shared" si="2"/>
        <v>11405.86121727112</v>
      </c>
      <c r="AG20" s="50">
        <f t="shared" si="3"/>
        <v>174346.73574971568</v>
      </c>
      <c r="AH20" s="51">
        <f t="shared" si="12"/>
        <v>266.39999999999998</v>
      </c>
      <c r="AI20" s="51">
        <f t="shared" si="4"/>
        <v>87.173367874857846</v>
      </c>
      <c r="AJ20" s="50">
        <f t="shared" si="5"/>
        <v>353.57336787485781</v>
      </c>
      <c r="AK20" s="52">
        <f t="shared" si="6"/>
        <v>173993.16238184081</v>
      </c>
      <c r="AL20" s="53">
        <f t="shared" si="7"/>
        <v>866.70677942789655</v>
      </c>
      <c r="AM20" s="51">
        <f t="shared" si="8"/>
        <v>10400.481353134759</v>
      </c>
      <c r="AN20" s="54" t="str">
        <f>IF(AA20='גליון הזנת נתונים אישיים'!D$11,AK19,"")</f>
        <v/>
      </c>
      <c r="AO20" s="54" t="str">
        <f t="shared" si="13"/>
        <v/>
      </c>
      <c r="AP20" s="54" t="str">
        <f t="shared" si="14"/>
        <v/>
      </c>
      <c r="AS20" s="54" t="str">
        <f>IF($AA20='גליון הזנת נתונים אישיים'!$D$11,AQ20-AR20,"")</f>
        <v/>
      </c>
    </row>
    <row r="21" spans="26:45" ht="14.25" customHeight="1">
      <c r="Z21" s="48" t="str">
        <f>IF(AA21&gt;='גליון הזנת נתונים אישיים'!$D$11,AP$2,"")</f>
        <v>פרישה לפנסיה</v>
      </c>
      <c r="AA21" s="49">
        <f t="shared" si="10"/>
        <v>45</v>
      </c>
      <c r="AB21" s="50">
        <f t="shared" si="0"/>
        <v>0</v>
      </c>
      <c r="AC21" s="51">
        <f>'גליון הזנת נתונים אישיים'!E$6*12</f>
        <v>17760</v>
      </c>
      <c r="AD21" s="51">
        <f t="shared" si="11"/>
        <v>173993.16238184081</v>
      </c>
      <c r="AE21" s="51">
        <f t="shared" si="1"/>
        <v>163553.57263893037</v>
      </c>
      <c r="AF21" s="51">
        <f t="shared" si="2"/>
        <v>11448.750084725127</v>
      </c>
      <c r="AG21" s="50">
        <f t="shared" si="3"/>
        <v>175002.3227236555</v>
      </c>
      <c r="AH21" s="51">
        <f t="shared" si="12"/>
        <v>266.39999999999998</v>
      </c>
      <c r="AI21" s="51">
        <f t="shared" si="4"/>
        <v>87.501161361827755</v>
      </c>
      <c r="AJ21" s="50">
        <f t="shared" si="5"/>
        <v>353.90116136182775</v>
      </c>
      <c r="AK21" s="52">
        <f t="shared" si="6"/>
        <v>174648.42156229366</v>
      </c>
      <c r="AL21" s="53">
        <f t="shared" si="7"/>
        <v>869.96581190920404</v>
      </c>
      <c r="AM21" s="51">
        <f t="shared" si="8"/>
        <v>10439.589742910448</v>
      </c>
      <c r="AN21" s="54" t="str">
        <f>IF(AA21='גליון הזנת נתונים אישיים'!D$11,AK20,"")</f>
        <v/>
      </c>
      <c r="AO21" s="54" t="str">
        <f t="shared" si="13"/>
        <v/>
      </c>
      <c r="AP21" s="54" t="str">
        <f t="shared" si="14"/>
        <v/>
      </c>
      <c r="AS21" s="54" t="str">
        <f>IF($AA21='גליון הזנת נתונים אישיים'!$D$11,AQ21-AR21,"")</f>
        <v/>
      </c>
    </row>
    <row r="22" spans="26:45" ht="14.25" customHeight="1">
      <c r="Z22" s="48" t="str">
        <f>IF(AA22&gt;='גליון הזנת נתונים אישיים'!$D$11,AP$2,"")</f>
        <v>פרישה לפנסיה</v>
      </c>
      <c r="AA22" s="49">
        <f t="shared" si="10"/>
        <v>46</v>
      </c>
      <c r="AB22" s="50">
        <f t="shared" si="0"/>
        <v>0</v>
      </c>
      <c r="AC22" s="51">
        <f>'גליון הזנת נתונים אישיים'!E$6*12</f>
        <v>17760</v>
      </c>
      <c r="AD22" s="51">
        <f t="shared" si="11"/>
        <v>174648.42156229366</v>
      </c>
      <c r="AE22" s="51">
        <f t="shared" si="1"/>
        <v>164169.51626855604</v>
      </c>
      <c r="AF22" s="51">
        <f t="shared" si="2"/>
        <v>11491.866138798923</v>
      </c>
      <c r="AG22" s="50">
        <f t="shared" si="3"/>
        <v>175661.38240735495</v>
      </c>
      <c r="AH22" s="51">
        <f t="shared" si="12"/>
        <v>266.39999999999998</v>
      </c>
      <c r="AI22" s="51">
        <f t="shared" si="4"/>
        <v>87.830691203677475</v>
      </c>
      <c r="AJ22" s="50">
        <f t="shared" si="5"/>
        <v>354.23069120367745</v>
      </c>
      <c r="AK22" s="52">
        <f t="shared" si="6"/>
        <v>175307.15171615127</v>
      </c>
      <c r="AL22" s="53">
        <f t="shared" si="7"/>
        <v>873.24210781146837</v>
      </c>
      <c r="AM22" s="51">
        <f t="shared" si="8"/>
        <v>10478.90529373762</v>
      </c>
      <c r="AN22" s="54" t="str">
        <f>IF(AA22='גליון הזנת נתונים אישיים'!D$11,AK21,"")</f>
        <v/>
      </c>
      <c r="AO22" s="54" t="str">
        <f t="shared" si="13"/>
        <v/>
      </c>
      <c r="AP22" s="54" t="str">
        <f t="shared" si="14"/>
        <v/>
      </c>
      <c r="AS22" s="54" t="str">
        <f>IF($AA22='גליון הזנת נתונים אישיים'!$D$11,AQ22-AR22,"")</f>
        <v/>
      </c>
    </row>
    <row r="23" spans="26:45" ht="14.25" customHeight="1">
      <c r="Z23" s="48" t="str">
        <f>IF(AA23&gt;='גליון הזנת נתונים אישיים'!$D$11,AP$2,"")</f>
        <v>פרישה לפנסיה</v>
      </c>
      <c r="AA23" s="49">
        <f t="shared" si="10"/>
        <v>47</v>
      </c>
      <c r="AB23" s="50">
        <f t="shared" si="0"/>
        <v>0</v>
      </c>
      <c r="AC23" s="51">
        <f>'גליון הזנת נתונים אישיים'!E$6*12</f>
        <v>17760</v>
      </c>
      <c r="AD23" s="51">
        <f t="shared" si="11"/>
        <v>175307.15171615127</v>
      </c>
      <c r="AE23" s="51">
        <f t="shared" si="1"/>
        <v>164788.72261318221</v>
      </c>
      <c r="AF23" s="51">
        <f t="shared" si="2"/>
        <v>11535.210582922757</v>
      </c>
      <c r="AG23" s="50">
        <f t="shared" si="3"/>
        <v>176323.93319610498</v>
      </c>
      <c r="AH23" s="51">
        <f t="shared" si="12"/>
        <v>266.39999999999998</v>
      </c>
      <c r="AI23" s="51">
        <f t="shared" si="4"/>
        <v>88.161966598052487</v>
      </c>
      <c r="AJ23" s="50">
        <f t="shared" si="5"/>
        <v>354.56196659805244</v>
      </c>
      <c r="AK23" s="52">
        <f t="shared" si="6"/>
        <v>175969.37122950691</v>
      </c>
      <c r="AL23" s="53">
        <f t="shared" si="7"/>
        <v>876.53575858075635</v>
      </c>
      <c r="AM23" s="51">
        <f t="shared" si="8"/>
        <v>10518.429102969076</v>
      </c>
      <c r="AN23" s="54" t="str">
        <f>IF(AA23='גליון הזנת נתונים אישיים'!D$11,AK22,"")</f>
        <v/>
      </c>
      <c r="AO23" s="54" t="str">
        <f t="shared" si="13"/>
        <v/>
      </c>
      <c r="AP23" s="54" t="str">
        <f t="shared" si="14"/>
        <v/>
      </c>
      <c r="AS23" s="54" t="str">
        <f>IF($AA23='גליון הזנת נתונים אישיים'!$D$11,AQ23-AR23,"")</f>
        <v/>
      </c>
    </row>
    <row r="24" spans="26:45" ht="14.25" customHeight="1">
      <c r="Z24" s="48" t="str">
        <f>IF(AA24&gt;='גליון הזנת נתונים אישיים'!$D$11,AP$2,"")</f>
        <v>פרישה לפנסיה</v>
      </c>
      <c r="AA24" s="49">
        <f t="shared" si="10"/>
        <v>48</v>
      </c>
      <c r="AB24" s="50">
        <f t="shared" si="0"/>
        <v>0</v>
      </c>
      <c r="AC24" s="51">
        <f>'גליון הזנת נתונים אישיים'!E$6*12</f>
        <v>17760</v>
      </c>
      <c r="AD24" s="51">
        <f t="shared" si="11"/>
        <v>175969.37122950691</v>
      </c>
      <c r="AE24" s="51">
        <f t="shared" si="1"/>
        <v>165411.20895573651</v>
      </c>
      <c r="AF24" s="51">
        <f t="shared" si="2"/>
        <v>11578.784626901557</v>
      </c>
      <c r="AG24" s="50">
        <f t="shared" si="3"/>
        <v>176989.99358263807</v>
      </c>
      <c r="AH24" s="51">
        <f t="shared" si="12"/>
        <v>266.39999999999998</v>
      </c>
      <c r="AI24" s="51">
        <f t="shared" si="4"/>
        <v>88.494996791319039</v>
      </c>
      <c r="AJ24" s="50">
        <f t="shared" si="5"/>
        <v>354.89499679131904</v>
      </c>
      <c r="AK24" s="52">
        <f t="shared" si="6"/>
        <v>176635.09858584675</v>
      </c>
      <c r="AL24" s="53">
        <f t="shared" si="7"/>
        <v>879.8468561475346</v>
      </c>
      <c r="AM24" s="51">
        <f t="shared" si="8"/>
        <v>10558.162273770415</v>
      </c>
      <c r="AN24" s="54" t="str">
        <f>IF(AA24='גליון הזנת נתונים אישיים'!D$11,AK23,"")</f>
        <v/>
      </c>
      <c r="AO24" s="54" t="str">
        <f t="shared" si="13"/>
        <v/>
      </c>
      <c r="AP24" s="54" t="str">
        <f t="shared" si="14"/>
        <v/>
      </c>
      <c r="AS24" s="54" t="str">
        <f>IF($AA24='גליון הזנת נתונים אישיים'!$D$11,AQ24-AR24,"")</f>
        <v/>
      </c>
    </row>
    <row r="25" spans="26:45" ht="14.25" customHeight="1">
      <c r="Z25" s="48" t="str">
        <f>IF(AA25&gt;='גליון הזנת נתונים אישיים'!$D$11,AP$2,"")</f>
        <v>פרישה לפנסיה</v>
      </c>
      <c r="AA25" s="49">
        <f t="shared" si="10"/>
        <v>49</v>
      </c>
      <c r="AB25" s="50">
        <f t="shared" si="0"/>
        <v>0</v>
      </c>
      <c r="AC25" s="51">
        <f>'גליון הזנת נתונים אישיים'!E$6*12</f>
        <v>17760</v>
      </c>
      <c r="AD25" s="51">
        <f t="shared" si="11"/>
        <v>176635.09858584675</v>
      </c>
      <c r="AE25" s="51">
        <f t="shared" si="1"/>
        <v>166036.99267069594</v>
      </c>
      <c r="AF25" s="51">
        <f t="shared" si="2"/>
        <v>11622.589486948717</v>
      </c>
      <c r="AG25" s="50">
        <f t="shared" si="3"/>
        <v>177659.58215764465</v>
      </c>
      <c r="AH25" s="51">
        <f t="shared" si="12"/>
        <v>266.39999999999998</v>
      </c>
      <c r="AI25" s="51">
        <f t="shared" si="4"/>
        <v>88.829791078822325</v>
      </c>
      <c r="AJ25" s="50">
        <f t="shared" si="5"/>
        <v>355.2297910788223</v>
      </c>
      <c r="AK25" s="52">
        <f t="shared" si="6"/>
        <v>177304.35236656581</v>
      </c>
      <c r="AL25" s="53">
        <f t="shared" si="7"/>
        <v>883.17549292923377</v>
      </c>
      <c r="AM25" s="51">
        <f t="shared" si="8"/>
        <v>10598.105915150805</v>
      </c>
      <c r="AN25" s="54" t="str">
        <f>IF(AA25='גליון הזנת נתונים אישיים'!D$11,AK24,"")</f>
        <v/>
      </c>
      <c r="AO25" s="54" t="str">
        <f t="shared" si="13"/>
        <v/>
      </c>
      <c r="AP25" s="54" t="str">
        <f t="shared" si="14"/>
        <v/>
      </c>
      <c r="AS25" s="54" t="str">
        <f>IF($AA25='גליון הזנת נתונים אישיים'!$D$11,AQ25-AR25,"")</f>
        <v/>
      </c>
    </row>
    <row r="26" spans="26:45" ht="14.25" customHeight="1">
      <c r="Z26" s="48" t="str">
        <f>IF(AA26&gt;='גליון הזנת נתונים אישיים'!$D$11,AP$2,"")</f>
        <v>פרישה לפנסיה</v>
      </c>
      <c r="AA26" s="49">
        <f t="shared" si="10"/>
        <v>50</v>
      </c>
      <c r="AB26" s="50">
        <f t="shared" si="0"/>
        <v>0</v>
      </c>
      <c r="AC26" s="51">
        <f>'גליון הזנת נתונים אישיים'!E$6*12</f>
        <v>17760</v>
      </c>
      <c r="AD26" s="51">
        <f t="shared" si="11"/>
        <v>177304.35236656581</v>
      </c>
      <c r="AE26" s="51">
        <f t="shared" si="1"/>
        <v>166666.09122457186</v>
      </c>
      <c r="AF26" s="51">
        <f t="shared" si="2"/>
        <v>11666.626385720032</v>
      </c>
      <c r="AG26" s="50">
        <f t="shared" si="3"/>
        <v>178332.7176102919</v>
      </c>
      <c r="AH26" s="51">
        <f t="shared" si="12"/>
        <v>266.39999999999998</v>
      </c>
      <c r="AI26" s="51">
        <f t="shared" si="4"/>
        <v>89.166358805145947</v>
      </c>
      <c r="AJ26" s="50">
        <f t="shared" si="5"/>
        <v>355.56635880514591</v>
      </c>
      <c r="AK26" s="52">
        <f t="shared" si="6"/>
        <v>177977.15125148676</v>
      </c>
      <c r="AL26" s="53">
        <f t="shared" si="7"/>
        <v>886.52176183282893</v>
      </c>
      <c r="AM26" s="51">
        <f t="shared" si="8"/>
        <v>10638.261141993948</v>
      </c>
      <c r="AN26" s="54" t="str">
        <f>IF(AA26='גליון הזנת נתונים אישיים'!D$11,AK25,"")</f>
        <v/>
      </c>
      <c r="AO26" s="54" t="str">
        <f t="shared" si="13"/>
        <v/>
      </c>
      <c r="AP26" s="54" t="str">
        <f t="shared" si="14"/>
        <v/>
      </c>
      <c r="AS26" s="54" t="str">
        <f>IF($AA26='גליון הזנת נתונים אישיים'!$D$11,AQ26-AR26,"")</f>
        <v/>
      </c>
    </row>
    <row r="27" spans="26:45" ht="14.25" customHeight="1">
      <c r="Z27" s="48" t="str">
        <f>IF(AA27&gt;='גליון הזנת נתונים אישיים'!$D$11,AP$2,"")</f>
        <v>פרישה לפנסיה</v>
      </c>
      <c r="AA27" s="49">
        <f t="shared" si="10"/>
        <v>51</v>
      </c>
      <c r="AB27" s="50">
        <f t="shared" si="0"/>
        <v>0</v>
      </c>
      <c r="AC27" s="51">
        <f>'גליון הזנת נתונים אישיים'!E$6*12</f>
        <v>17760</v>
      </c>
      <c r="AD27" s="51">
        <f t="shared" si="11"/>
        <v>177977.15125148676</v>
      </c>
      <c r="AE27" s="51">
        <f t="shared" si="1"/>
        <v>167298.52217639756</v>
      </c>
      <c r="AF27" s="51">
        <f t="shared" si="2"/>
        <v>11710.896552347831</v>
      </c>
      <c r="AG27" s="50">
        <f t="shared" si="3"/>
        <v>179009.4187287454</v>
      </c>
      <c r="AH27" s="51">
        <f t="shared" si="12"/>
        <v>266.39999999999998</v>
      </c>
      <c r="AI27" s="51">
        <f t="shared" si="4"/>
        <v>89.504709364372701</v>
      </c>
      <c r="AJ27" s="50">
        <f t="shared" si="5"/>
        <v>355.90470936437271</v>
      </c>
      <c r="AK27" s="52">
        <f t="shared" si="6"/>
        <v>178653.51401938102</v>
      </c>
      <c r="AL27" s="53">
        <f t="shared" si="7"/>
        <v>889.88575625743385</v>
      </c>
      <c r="AM27" s="51">
        <f t="shared" si="8"/>
        <v>10678.629075089206</v>
      </c>
      <c r="AN27" s="54" t="str">
        <f>IF(AA27='גליון הזנת נתונים אישיים'!D$11,AK26,"")</f>
        <v/>
      </c>
      <c r="AO27" s="54" t="str">
        <f t="shared" si="13"/>
        <v/>
      </c>
      <c r="AP27" s="54" t="str">
        <f t="shared" si="14"/>
        <v/>
      </c>
      <c r="AS27" s="54" t="str">
        <f>IF($AA27='גליון הזנת נתונים אישיים'!$D$11,AQ27-AR27,"")</f>
        <v/>
      </c>
    </row>
    <row r="28" spans="26:45" ht="14.25" customHeight="1">
      <c r="Z28" s="48" t="str">
        <f>IF(AA28&gt;='גליון הזנת נתונים אישיים'!$D$11,AP$2,"")</f>
        <v>פרישה לפנסיה</v>
      </c>
      <c r="AA28" s="49">
        <f t="shared" si="10"/>
        <v>52</v>
      </c>
      <c r="AB28" s="50">
        <f t="shared" si="0"/>
        <v>0</v>
      </c>
      <c r="AC28" s="51">
        <f>'גליון הזנת נתונים אישיים'!E$6*12</f>
        <v>17760</v>
      </c>
      <c r="AD28" s="51">
        <f t="shared" si="11"/>
        <v>178653.51401938102</v>
      </c>
      <c r="AE28" s="51">
        <f t="shared" si="1"/>
        <v>167934.30317821816</v>
      </c>
      <c r="AF28" s="51">
        <f t="shared" si="2"/>
        <v>11755.401222475273</v>
      </c>
      <c r="AG28" s="50">
        <f t="shared" si="3"/>
        <v>179689.70440069344</v>
      </c>
      <c r="AH28" s="51">
        <f t="shared" si="12"/>
        <v>266.39999999999998</v>
      </c>
      <c r="AI28" s="51">
        <f t="shared" si="4"/>
        <v>89.844852200346722</v>
      </c>
      <c r="AJ28" s="50">
        <f t="shared" si="5"/>
        <v>356.24485220034671</v>
      </c>
      <c r="AK28" s="52">
        <f t="shared" si="6"/>
        <v>179333.45954849309</v>
      </c>
      <c r="AL28" s="53">
        <f t="shared" si="7"/>
        <v>893.26757009690516</v>
      </c>
      <c r="AM28" s="51">
        <f t="shared" si="8"/>
        <v>10719.210841162861</v>
      </c>
      <c r="AN28" s="54" t="str">
        <f>IF(AA28='גליון הזנת נתונים אישיים'!D$11,AK27,"")</f>
        <v/>
      </c>
      <c r="AO28" s="54" t="str">
        <f t="shared" si="13"/>
        <v/>
      </c>
      <c r="AP28" s="54" t="str">
        <f t="shared" si="14"/>
        <v/>
      </c>
      <c r="AS28" s="54" t="str">
        <f>IF($AA28='גליון הזנת נתונים אישיים'!$D$11,AQ28-AR28,"")</f>
        <v/>
      </c>
    </row>
    <row r="29" spans="26:45" ht="14.25" customHeight="1">
      <c r="Z29" s="48" t="str">
        <f>IF(AA29&gt;='גליון הזנת נתונים אישיים'!$D$11,AP$2,"")</f>
        <v>פרישה לפנסיה</v>
      </c>
      <c r="AA29" s="49">
        <f t="shared" si="10"/>
        <v>53</v>
      </c>
      <c r="AB29" s="50">
        <f t="shared" si="0"/>
        <v>0</v>
      </c>
      <c r="AC29" s="51">
        <f>'גליון הזנת נתונים אישיים'!E$6*12</f>
        <v>17760</v>
      </c>
      <c r="AD29" s="51">
        <f t="shared" si="11"/>
        <v>179333.45954849309</v>
      </c>
      <c r="AE29" s="51">
        <f t="shared" si="1"/>
        <v>168573.45197558351</v>
      </c>
      <c r="AF29" s="51">
        <f t="shared" si="2"/>
        <v>11800.141638290846</v>
      </c>
      <c r="AG29" s="50">
        <f t="shared" si="3"/>
        <v>180373.59361387434</v>
      </c>
      <c r="AH29" s="51">
        <f t="shared" si="12"/>
        <v>266.39999999999998</v>
      </c>
      <c r="AI29" s="51">
        <f t="shared" si="4"/>
        <v>90.186796806937167</v>
      </c>
      <c r="AJ29" s="50">
        <f t="shared" si="5"/>
        <v>356.58679680693717</v>
      </c>
      <c r="AK29" s="52">
        <f t="shared" si="6"/>
        <v>180017.00681706739</v>
      </c>
      <c r="AL29" s="53">
        <f t="shared" si="7"/>
        <v>896.66729774246539</v>
      </c>
      <c r="AM29" s="51">
        <f t="shared" si="8"/>
        <v>10760.007572909584</v>
      </c>
      <c r="AN29" s="54" t="str">
        <f>IF(AA29='גליון הזנת נתונים אישיים'!D$11,AK28,"")</f>
        <v/>
      </c>
      <c r="AO29" s="54" t="str">
        <f t="shared" si="13"/>
        <v/>
      </c>
      <c r="AP29" s="54" t="str">
        <f t="shared" si="14"/>
        <v/>
      </c>
      <c r="AS29" s="54" t="str">
        <f>IF($AA29='גליון הזנת נתונים אישיים'!$D$11,AQ29-AR29,"")</f>
        <v/>
      </c>
    </row>
    <row r="30" spans="26:45" ht="14.25" customHeight="1">
      <c r="Z30" s="48" t="str">
        <f>IF(AA30&gt;='גליון הזנת נתונים אישיים'!$D$11,AP$2,"")</f>
        <v>פרישה לפנסיה</v>
      </c>
      <c r="AA30" s="49">
        <f t="shared" si="10"/>
        <v>54</v>
      </c>
      <c r="AB30" s="50">
        <f t="shared" si="0"/>
        <v>0</v>
      </c>
      <c r="AC30" s="51">
        <f>'גליון הזנת נתונים אישיים'!E$6*12</f>
        <v>17760</v>
      </c>
      <c r="AD30" s="51">
        <f t="shared" si="11"/>
        <v>180017.00681706739</v>
      </c>
      <c r="AE30" s="51">
        <f t="shared" si="1"/>
        <v>169215.98640804336</v>
      </c>
      <c r="AF30" s="51">
        <f t="shared" si="2"/>
        <v>11845.119048563036</v>
      </c>
      <c r="AG30" s="50">
        <f t="shared" si="3"/>
        <v>181061.1054566064</v>
      </c>
      <c r="AH30" s="51">
        <f t="shared" si="12"/>
        <v>266.39999999999998</v>
      </c>
      <c r="AI30" s="51">
        <f t="shared" si="4"/>
        <v>90.530552728303206</v>
      </c>
      <c r="AJ30" s="50">
        <f t="shared" si="5"/>
        <v>356.93055272830316</v>
      </c>
      <c r="AK30" s="52">
        <f t="shared" si="6"/>
        <v>180704.1749038781</v>
      </c>
      <c r="AL30" s="53">
        <f t="shared" si="7"/>
        <v>900.08503408533682</v>
      </c>
      <c r="AM30" s="51">
        <f t="shared" si="8"/>
        <v>10801.020409024042</v>
      </c>
      <c r="AN30" s="54" t="str">
        <f>IF(AA30='גליון הזנת נתונים אישיים'!D$11,AK29,"")</f>
        <v/>
      </c>
      <c r="AO30" s="54" t="str">
        <f t="shared" si="13"/>
        <v/>
      </c>
      <c r="AP30" s="54" t="str">
        <f t="shared" si="14"/>
        <v/>
      </c>
      <c r="AS30" s="54" t="str">
        <f>IF($AA30='גליון הזנת נתונים אישיים'!$D$11,AQ30-AR30,"")</f>
        <v/>
      </c>
    </row>
    <row r="31" spans="26:45" ht="14.25" customHeight="1">
      <c r="Z31" s="48" t="str">
        <f>IF(AA31&gt;='גליון הזנת נתונים אישיים'!$D$11,AP$2,"")</f>
        <v>פרישה לפנסיה</v>
      </c>
      <c r="AA31" s="49">
        <f t="shared" si="10"/>
        <v>55</v>
      </c>
      <c r="AB31" s="50">
        <f t="shared" si="0"/>
        <v>0</v>
      </c>
      <c r="AC31" s="51">
        <f>'גליון הזנת נתונים אישיים'!E$6*12</f>
        <v>17760</v>
      </c>
      <c r="AD31" s="51">
        <f t="shared" si="11"/>
        <v>180704.1749038781</v>
      </c>
      <c r="AE31" s="51">
        <f t="shared" si="1"/>
        <v>169861.92440964541</v>
      </c>
      <c r="AF31" s="51">
        <f t="shared" si="2"/>
        <v>11890.33470867518</v>
      </c>
      <c r="AG31" s="50">
        <f t="shared" si="3"/>
        <v>181752.2591183206</v>
      </c>
      <c r="AH31" s="51">
        <f t="shared" si="12"/>
        <v>266.39999999999998</v>
      </c>
      <c r="AI31" s="51">
        <f t="shared" si="4"/>
        <v>90.876129559160304</v>
      </c>
      <c r="AJ31" s="50">
        <f t="shared" si="5"/>
        <v>357.27612955916027</v>
      </c>
      <c r="AK31" s="52">
        <f t="shared" si="6"/>
        <v>181394.98298876145</v>
      </c>
      <c r="AL31" s="53">
        <f t="shared" si="7"/>
        <v>903.52087451939042</v>
      </c>
      <c r="AM31" s="51">
        <f t="shared" si="8"/>
        <v>10842.250494232685</v>
      </c>
      <c r="AN31" s="54" t="str">
        <f>IF(AA31='גליון הזנת נתונים אישיים'!D$11,AK30,"")</f>
        <v/>
      </c>
      <c r="AO31" s="54" t="str">
        <f t="shared" si="13"/>
        <v/>
      </c>
      <c r="AP31" s="54" t="str">
        <f t="shared" si="14"/>
        <v/>
      </c>
      <c r="AS31" s="54" t="str">
        <f>IF($AA31='גליון הזנת נתונים אישיים'!$D$11,AQ31-AR31,"")</f>
        <v/>
      </c>
    </row>
    <row r="32" spans="26:45" ht="14.25" customHeight="1">
      <c r="Z32" s="48" t="str">
        <f>IF(AA32&gt;='גליון הזנת נתונים אישיים'!$D$11,AP$2,"")</f>
        <v>פרישה לפנסיה</v>
      </c>
      <c r="AA32" s="49">
        <f t="shared" si="10"/>
        <v>56</v>
      </c>
      <c r="AB32" s="50">
        <f t="shared" si="0"/>
        <v>0</v>
      </c>
      <c r="AC32" s="51">
        <f>'גליון הזנת נתונים אישיים'!E$6*12</f>
        <v>17760</v>
      </c>
      <c r="AD32" s="51">
        <f t="shared" si="11"/>
        <v>181394.98298876145</v>
      </c>
      <c r="AE32" s="51">
        <f t="shared" si="1"/>
        <v>170511.28400943577</v>
      </c>
      <c r="AF32" s="51">
        <f t="shared" si="2"/>
        <v>11935.789880660504</v>
      </c>
      <c r="AG32" s="50">
        <f t="shared" si="3"/>
        <v>182447.07389009628</v>
      </c>
      <c r="AH32" s="51">
        <f t="shared" si="12"/>
        <v>266.39999999999998</v>
      </c>
      <c r="AI32" s="51">
        <f t="shared" si="4"/>
        <v>91.223536945048139</v>
      </c>
      <c r="AJ32" s="50">
        <f t="shared" si="5"/>
        <v>357.6235369450481</v>
      </c>
      <c r="AK32" s="52">
        <f t="shared" si="6"/>
        <v>182089.45035315122</v>
      </c>
      <c r="AL32" s="53">
        <f t="shared" si="7"/>
        <v>906.97491494380722</v>
      </c>
      <c r="AM32" s="51">
        <f t="shared" si="8"/>
        <v>10883.698979325687</v>
      </c>
      <c r="AN32" s="54" t="str">
        <f>IF(AA32='גליון הזנת נתונים אישיים'!D$11,AK31,"")</f>
        <v/>
      </c>
      <c r="AO32" s="54" t="str">
        <f t="shared" si="13"/>
        <v/>
      </c>
      <c r="AP32" s="54" t="str">
        <f t="shared" si="14"/>
        <v/>
      </c>
      <c r="AS32" s="54" t="str">
        <f>IF($AA32='גליון הזנת נתונים אישיים'!$D$11,AQ32-AR32,"")</f>
        <v/>
      </c>
    </row>
    <row r="33" spans="26:45" ht="14.25" customHeight="1">
      <c r="Z33" s="48" t="str">
        <f>IF(AA33&gt;='גליון הזנת נתונים אישיים'!$D$11,AP$2,"")</f>
        <v>פרישה לפנסיה</v>
      </c>
      <c r="AA33" s="49">
        <f t="shared" si="10"/>
        <v>57</v>
      </c>
      <c r="AB33" s="50">
        <f t="shared" si="0"/>
        <v>0</v>
      </c>
      <c r="AC33" s="51">
        <f>'גליון הזנת נתונים אישיים'!E$6*12</f>
        <v>17760</v>
      </c>
      <c r="AD33" s="51">
        <f t="shared" si="11"/>
        <v>182089.45035315122</v>
      </c>
      <c r="AE33" s="51">
        <f t="shared" si="1"/>
        <v>171164.08333196215</v>
      </c>
      <c r="AF33" s="51">
        <f t="shared" si="2"/>
        <v>11981.485833237351</v>
      </c>
      <c r="AG33" s="50">
        <f t="shared" si="3"/>
        <v>183145.5691651995</v>
      </c>
      <c r="AH33" s="51">
        <f t="shared" si="12"/>
        <v>266.39999999999998</v>
      </c>
      <c r="AI33" s="51">
        <f t="shared" si="4"/>
        <v>91.572784582599752</v>
      </c>
      <c r="AJ33" s="50">
        <f t="shared" si="5"/>
        <v>357.97278458259973</v>
      </c>
      <c r="AK33" s="52">
        <f t="shared" si="6"/>
        <v>182787.59638061689</v>
      </c>
      <c r="AL33" s="53">
        <f t="shared" si="7"/>
        <v>910.44725176575605</v>
      </c>
      <c r="AM33" s="51">
        <f t="shared" si="8"/>
        <v>10925.367021189073</v>
      </c>
      <c r="AN33" s="54" t="str">
        <f>IF(AA33='גליון הזנת נתונים אישיים'!D$11,AK32,"")</f>
        <v/>
      </c>
      <c r="AO33" s="54" t="str">
        <f t="shared" si="13"/>
        <v/>
      </c>
      <c r="AP33" s="54" t="str">
        <f t="shared" si="14"/>
        <v/>
      </c>
      <c r="AS33" s="54" t="str">
        <f>IF($AA33='גליון הזנת נתונים אישיים'!$D$11,AQ33-AR33,"")</f>
        <v/>
      </c>
    </row>
    <row r="34" spans="26:45" ht="14.25" customHeight="1">
      <c r="Z34" s="48" t="str">
        <f>IF(AA34&gt;='גליון הזנת נתונים אישיים'!$D$11,AP$2,"")</f>
        <v>פרישה לפנסיה</v>
      </c>
      <c r="AA34" s="49">
        <f t="shared" si="10"/>
        <v>58</v>
      </c>
      <c r="AB34" s="50">
        <f t="shared" si="0"/>
        <v>0</v>
      </c>
      <c r="AC34" s="51">
        <f>'גליון הזנת נתונים אישיים'!E$6*12</f>
        <v>17760</v>
      </c>
      <c r="AD34" s="51">
        <f t="shared" si="11"/>
        <v>182787.59638061689</v>
      </c>
      <c r="AE34" s="51">
        <f t="shared" si="1"/>
        <v>171820.34059777987</v>
      </c>
      <c r="AF34" s="51">
        <f t="shared" si="2"/>
        <v>12027.423841844591</v>
      </c>
      <c r="AG34" s="50">
        <f t="shared" si="3"/>
        <v>183847.76443962447</v>
      </c>
      <c r="AH34" s="51">
        <f t="shared" si="12"/>
        <v>266.39999999999998</v>
      </c>
      <c r="AI34" s="51">
        <f t="shared" si="4"/>
        <v>91.923882219812242</v>
      </c>
      <c r="AJ34" s="50">
        <f t="shared" si="5"/>
        <v>358.32388221981222</v>
      </c>
      <c r="AK34" s="52">
        <f t="shared" si="6"/>
        <v>183489.44055740465</v>
      </c>
      <c r="AL34" s="53">
        <f t="shared" si="7"/>
        <v>913.93798190308451</v>
      </c>
      <c r="AM34" s="51">
        <f t="shared" si="8"/>
        <v>10967.255782837014</v>
      </c>
      <c r="AN34" s="54" t="str">
        <f>IF(AA34='גליון הזנת נתונים אישיים'!D$11,AK33,"")</f>
        <v/>
      </c>
      <c r="AO34" s="54" t="str">
        <f t="shared" si="13"/>
        <v/>
      </c>
      <c r="AP34" s="54" t="str">
        <f t="shared" si="14"/>
        <v/>
      </c>
      <c r="AS34" s="54" t="str">
        <f>IF($AA34='גליון הזנת נתונים אישיים'!$D$11,AQ34-AR34,"")</f>
        <v/>
      </c>
    </row>
    <row r="35" spans="26:45" ht="14.25" customHeight="1">
      <c r="Z35" s="48" t="str">
        <f>IF(AA35&gt;='גליון הזנת נתונים אישיים'!$D$11,AP$2,"")</f>
        <v>פרישה לפנסיה</v>
      </c>
      <c r="AA35" s="49">
        <f t="shared" si="10"/>
        <v>59</v>
      </c>
      <c r="AB35" s="50">
        <f t="shared" si="0"/>
        <v>0</v>
      </c>
      <c r="AC35" s="51">
        <f>'גליון הזנת נתונים אישיים'!E$6*12</f>
        <v>17760</v>
      </c>
      <c r="AD35" s="51">
        <f t="shared" si="11"/>
        <v>183489.44055740465</v>
      </c>
      <c r="AE35" s="51">
        <f t="shared" si="1"/>
        <v>172480.07412396037</v>
      </c>
      <c r="AF35" s="51">
        <f t="shared" si="2"/>
        <v>12073.605188677227</v>
      </c>
      <c r="AG35" s="50">
        <f t="shared" si="3"/>
        <v>184553.6793126376</v>
      </c>
      <c r="AH35" s="51">
        <f t="shared" si="12"/>
        <v>266.39999999999998</v>
      </c>
      <c r="AI35" s="51">
        <f t="shared" si="4"/>
        <v>92.276839656318799</v>
      </c>
      <c r="AJ35" s="50">
        <f t="shared" si="5"/>
        <v>358.67683965631875</v>
      </c>
      <c r="AK35" s="52">
        <f t="shared" si="6"/>
        <v>184195.00247298129</v>
      </c>
      <c r="AL35" s="53">
        <f t="shared" si="7"/>
        <v>917.44720278702323</v>
      </c>
      <c r="AM35" s="51">
        <f t="shared" si="8"/>
        <v>11009.366433444278</v>
      </c>
      <c r="AN35" s="54" t="str">
        <f>IF(AA35='גליון הזנת נתונים אישיים'!D$11,AK34,"")</f>
        <v/>
      </c>
      <c r="AO35" s="54" t="str">
        <f t="shared" si="13"/>
        <v/>
      </c>
      <c r="AP35" s="54" t="str">
        <f t="shared" si="14"/>
        <v/>
      </c>
      <c r="AS35" s="54" t="str">
        <f>IF($AA35='גליון הזנת נתונים אישיים'!$D$11,AQ35-AR35,"")</f>
        <v/>
      </c>
    </row>
    <row r="36" spans="26:45" ht="14.25" customHeight="1">
      <c r="Z36" s="48" t="str">
        <f>IF(AA36&gt;='גליון הזנת נתונים אישיים'!$D$11,AP$2,"")</f>
        <v>פרישה לפנסיה</v>
      </c>
      <c r="AA36" s="49">
        <f t="shared" si="10"/>
        <v>60</v>
      </c>
      <c r="AB36" s="50">
        <f t="shared" si="0"/>
        <v>0</v>
      </c>
      <c r="AC36" s="51">
        <f>'גליון הזנת נתונים אישיים'!E$6*12</f>
        <v>17760</v>
      </c>
      <c r="AD36" s="51">
        <f t="shared" si="11"/>
        <v>184195.00247298129</v>
      </c>
      <c r="AE36" s="51">
        <f t="shared" si="1"/>
        <v>173143.30232460241</v>
      </c>
      <c r="AF36" s="51">
        <f t="shared" si="2"/>
        <v>12120.031162722169</v>
      </c>
      <c r="AG36" s="50">
        <f t="shared" si="3"/>
        <v>185263.33348732459</v>
      </c>
      <c r="AH36" s="51">
        <f t="shared" si="12"/>
        <v>266.39999999999998</v>
      </c>
      <c r="AI36" s="51">
        <f t="shared" si="4"/>
        <v>92.631666743662294</v>
      </c>
      <c r="AJ36" s="50">
        <f t="shared" si="5"/>
        <v>359.0316667436623</v>
      </c>
      <c r="AK36" s="52">
        <f t="shared" si="6"/>
        <v>184904.30182058093</v>
      </c>
      <c r="AL36" s="53">
        <f t="shared" si="7"/>
        <v>920.97501236490643</v>
      </c>
      <c r="AM36" s="51">
        <f t="shared" si="8"/>
        <v>11051.700148378877</v>
      </c>
      <c r="AN36" s="54" t="str">
        <f>IF(AA36='גליון הזנת נתונים אישיים'!D$11,AK35,"")</f>
        <v/>
      </c>
      <c r="AO36" s="54" t="str">
        <f t="shared" si="13"/>
        <v/>
      </c>
      <c r="AP36" s="54" t="str">
        <f t="shared" si="14"/>
        <v/>
      </c>
      <c r="AS36" s="54" t="str">
        <f>IF($AA36='גליון הזנת נתונים אישיים'!$D$11,AQ36-AR36,"")</f>
        <v/>
      </c>
    </row>
    <row r="37" spans="26:45" ht="14.25" customHeight="1">
      <c r="Z37" s="48" t="str">
        <f>IF(AA37&gt;='גליון הזנת נתונים אישיים'!$D$11,AP$2,"")</f>
        <v>פרישה לפנסיה</v>
      </c>
      <c r="AA37" s="49">
        <f t="shared" si="10"/>
        <v>61</v>
      </c>
      <c r="AB37" s="50">
        <f t="shared" si="0"/>
        <v>0</v>
      </c>
      <c r="AC37" s="51">
        <f>'גליון הזנת נתונים אישיים'!E$6*12</f>
        <v>17760</v>
      </c>
      <c r="AD37" s="51">
        <f t="shared" si="11"/>
        <v>184904.30182058093</v>
      </c>
      <c r="AE37" s="51">
        <f t="shared" si="1"/>
        <v>173810.04371134608</v>
      </c>
      <c r="AF37" s="51">
        <f t="shared" si="2"/>
        <v>12166.703059794227</v>
      </c>
      <c r="AG37" s="50">
        <f t="shared" si="3"/>
        <v>185976.74677114032</v>
      </c>
      <c r="AH37" s="51">
        <f t="shared" si="12"/>
        <v>266.39999999999998</v>
      </c>
      <c r="AI37" s="51">
        <f t="shared" si="4"/>
        <v>92.988373385570156</v>
      </c>
      <c r="AJ37" s="50">
        <f t="shared" si="5"/>
        <v>359.38837338557016</v>
      </c>
      <c r="AK37" s="52">
        <f t="shared" si="6"/>
        <v>185617.35839775475</v>
      </c>
      <c r="AL37" s="53">
        <f t="shared" si="7"/>
        <v>924.52150910290459</v>
      </c>
      <c r="AM37" s="51">
        <f t="shared" si="8"/>
        <v>11094.258109234856</v>
      </c>
      <c r="AN37" s="54" t="str">
        <f>IF(AA37='גליון הזנת נתונים אישיים'!D$11,AK36,"")</f>
        <v/>
      </c>
      <c r="AO37" s="54" t="str">
        <f t="shared" si="13"/>
        <v/>
      </c>
      <c r="AP37" s="54" t="str">
        <f t="shared" si="14"/>
        <v/>
      </c>
      <c r="AS37" s="54" t="str">
        <f>IF($AA37='גליון הזנת נתונים אישיים'!$D$11,AQ37-AR37,"")</f>
        <v/>
      </c>
    </row>
    <row r="38" spans="26:45" ht="14.25" customHeight="1">
      <c r="Z38" s="48" t="str">
        <f>IF(AA38&gt;='גליון הזנת נתונים אישיים'!$D$11,AP$2,"")</f>
        <v>פרישה לפנסיה</v>
      </c>
      <c r="AA38" s="49">
        <f t="shared" si="10"/>
        <v>62</v>
      </c>
      <c r="AB38" s="50">
        <f t="shared" si="0"/>
        <v>0</v>
      </c>
      <c r="AC38" s="51">
        <f>'גליון הזנת נתונים אישיים'!E$6*12</f>
        <v>17760</v>
      </c>
      <c r="AD38" s="51">
        <f t="shared" si="11"/>
        <v>185617.35839775475</v>
      </c>
      <c r="AE38" s="51">
        <f t="shared" si="1"/>
        <v>174480.31689388948</v>
      </c>
      <c r="AF38" s="51">
        <f t="shared" si="2"/>
        <v>12213.622182572264</v>
      </c>
      <c r="AG38" s="50">
        <f t="shared" si="3"/>
        <v>186693.93907646174</v>
      </c>
      <c r="AH38" s="51">
        <f t="shared" si="12"/>
        <v>266.39999999999998</v>
      </c>
      <c r="AI38" s="51">
        <f t="shared" si="4"/>
        <v>93.34696953823088</v>
      </c>
      <c r="AJ38" s="50">
        <f t="shared" si="5"/>
        <v>359.74696953823087</v>
      </c>
      <c r="AK38" s="52">
        <f t="shared" si="6"/>
        <v>186334.19210692352</v>
      </c>
      <c r="AL38" s="53">
        <f t="shared" si="7"/>
        <v>928.08679198877371</v>
      </c>
      <c r="AM38" s="51">
        <f t="shared" si="8"/>
        <v>11137.041503865285</v>
      </c>
      <c r="AN38" s="54" t="str">
        <f>IF(AA38='גליון הזנת נתונים אישיים'!D$11,AK37,"")</f>
        <v/>
      </c>
      <c r="AO38" s="54" t="str">
        <f t="shared" si="13"/>
        <v/>
      </c>
      <c r="AP38" s="54" t="str">
        <f t="shared" si="14"/>
        <v/>
      </c>
      <c r="AS38" s="54" t="str">
        <f>IF($AA38='גליון הזנת נתונים אישיים'!$D$11,AQ38-AR38,"")</f>
        <v/>
      </c>
    </row>
    <row r="39" spans="26:45" ht="14.25" customHeight="1">
      <c r="Z39" s="48" t="str">
        <f>IF(AA39&gt;='גליון הזנת נתונים אישיים'!$D$11,AP$2,"")</f>
        <v>פרישה לפנסיה</v>
      </c>
      <c r="AA39" s="49">
        <f t="shared" si="10"/>
        <v>63</v>
      </c>
      <c r="AB39" s="50">
        <f t="shared" si="0"/>
        <v>0</v>
      </c>
      <c r="AC39" s="51">
        <f>'גליון הזנת נתונים אישיים'!E$6*12</f>
        <v>17760</v>
      </c>
      <c r="AD39" s="51">
        <f t="shared" si="11"/>
        <v>186334.19210692352</v>
      </c>
      <c r="AE39" s="51">
        <f t="shared" si="1"/>
        <v>175154.1405805081</v>
      </c>
      <c r="AF39" s="51">
        <f t="shared" si="2"/>
        <v>12260.789840635569</v>
      </c>
      <c r="AG39" s="50">
        <f t="shared" si="3"/>
        <v>187414.93042114368</v>
      </c>
      <c r="AH39" s="51">
        <f t="shared" si="12"/>
        <v>266.39999999999998</v>
      </c>
      <c r="AI39" s="51">
        <f t="shared" si="4"/>
        <v>93.70746521057184</v>
      </c>
      <c r="AJ39" s="50">
        <f t="shared" si="5"/>
        <v>360.10746521057183</v>
      </c>
      <c r="AK39" s="52">
        <f t="shared" si="6"/>
        <v>187054.82295593311</v>
      </c>
      <c r="AL39" s="53">
        <f t="shared" si="7"/>
        <v>931.67096053461762</v>
      </c>
      <c r="AM39" s="51">
        <f t="shared" si="8"/>
        <v>11180.051526415411</v>
      </c>
      <c r="AN39" s="54" t="str">
        <f>IF(AA39='גליון הזנת נתונים אישיים'!D$11,AK38,"")</f>
        <v/>
      </c>
      <c r="AO39" s="54" t="str">
        <f t="shared" si="13"/>
        <v/>
      </c>
      <c r="AP39" s="54" t="str">
        <f t="shared" si="14"/>
        <v/>
      </c>
      <c r="AS39" s="54" t="str">
        <f>IF($AA39='גליון הזנת נתונים אישיים'!$D$11,AQ39-AR39,"")</f>
        <v/>
      </c>
    </row>
    <row r="40" spans="26:45" ht="14.25" customHeight="1">
      <c r="Z40" s="48" t="str">
        <f>IF(AA40&gt;='גליון הזנת נתונים אישיים'!$D$11,AP$2,"")</f>
        <v>פרישה לפנסיה</v>
      </c>
      <c r="AA40" s="49">
        <f t="shared" si="10"/>
        <v>64</v>
      </c>
      <c r="AB40" s="50">
        <f t="shared" si="0"/>
        <v>0</v>
      </c>
      <c r="AC40" s="51">
        <f>'גליון הזנת נתונים אישיים'!E$6*12</f>
        <v>17760</v>
      </c>
      <c r="AD40" s="51">
        <f t="shared" si="11"/>
        <v>187054.82295593311</v>
      </c>
      <c r="AE40" s="51">
        <f t="shared" si="1"/>
        <v>175831.53357857713</v>
      </c>
      <c r="AF40" s="51">
        <f t="shared" si="2"/>
        <v>12308.207350500401</v>
      </c>
      <c r="AG40" s="50">
        <f t="shared" si="3"/>
        <v>188139.74092907752</v>
      </c>
      <c r="AH40" s="51">
        <f t="shared" si="12"/>
        <v>266.39999999999998</v>
      </c>
      <c r="AI40" s="51">
        <f t="shared" si="4"/>
        <v>94.069870464538766</v>
      </c>
      <c r="AJ40" s="50">
        <f t="shared" si="5"/>
        <v>360.46987046453876</v>
      </c>
      <c r="AK40" s="52">
        <f t="shared" si="6"/>
        <v>187779.271058613</v>
      </c>
      <c r="AL40" s="53">
        <f t="shared" si="7"/>
        <v>935.27411477966552</v>
      </c>
      <c r="AM40" s="51">
        <f t="shared" si="8"/>
        <v>11223.289377355986</v>
      </c>
      <c r="AN40" s="54" t="str">
        <f>IF(AA40='גליון הזנת נתונים אישיים'!D$11,AK39,"")</f>
        <v/>
      </c>
      <c r="AO40" s="54" t="str">
        <f t="shared" si="13"/>
        <v/>
      </c>
      <c r="AP40" s="54" t="str">
        <f t="shared" si="14"/>
        <v/>
      </c>
      <c r="AS40" s="54" t="str">
        <f>IF($AA40='גליון הזנת נתונים אישיים'!$D$11,AQ40-AR40,"")</f>
        <v/>
      </c>
    </row>
    <row r="41" spans="26:45" ht="14.25" customHeight="1">
      <c r="Z41" s="48" t="str">
        <f>IF(AA41&gt;='גליון הזנת נתונים אישיים'!$D$11,AP$2,"")</f>
        <v>פרישה לפנסיה</v>
      </c>
      <c r="AA41" s="49">
        <f t="shared" si="10"/>
        <v>65</v>
      </c>
      <c r="AB41" s="50">
        <f t="shared" si="0"/>
        <v>0</v>
      </c>
      <c r="AC41" s="51">
        <f>'גליון הזנת נתונים אישיים'!E$6*12</f>
        <v>17760</v>
      </c>
      <c r="AD41" s="51">
        <f t="shared" si="11"/>
        <v>187779.271058613</v>
      </c>
      <c r="AE41" s="51">
        <f t="shared" si="1"/>
        <v>176512.51479509621</v>
      </c>
      <c r="AF41" s="51">
        <f t="shared" si="2"/>
        <v>12355.876035656736</v>
      </c>
      <c r="AG41" s="50">
        <f t="shared" si="3"/>
        <v>188868.39083075296</v>
      </c>
      <c r="AH41" s="51">
        <f t="shared" si="12"/>
        <v>266.39999999999998</v>
      </c>
      <c r="AI41" s="51">
        <f t="shared" si="4"/>
        <v>94.434195415376479</v>
      </c>
      <c r="AJ41" s="50">
        <f t="shared" si="5"/>
        <v>360.83419541537648</v>
      </c>
      <c r="AK41" s="52">
        <f t="shared" si="6"/>
        <v>188507.55663533759</v>
      </c>
      <c r="AL41" s="53">
        <f t="shared" si="7"/>
        <v>938.89635529306497</v>
      </c>
      <c r="AM41" s="51">
        <f t="shared" si="8"/>
        <v>11266.75626351678</v>
      </c>
      <c r="AN41" s="54" t="str">
        <f>IF(AA41='גליון הזנת נתונים אישיים'!D$11,AK40,"")</f>
        <v/>
      </c>
      <c r="AO41" s="54" t="str">
        <f t="shared" si="13"/>
        <v/>
      </c>
      <c r="AP41" s="54" t="str">
        <f t="shared" si="14"/>
        <v/>
      </c>
      <c r="AS41" s="54"/>
    </row>
    <row r="42" spans="26:45" ht="14.25" customHeight="1">
      <c r="Z42" s="48" t="str">
        <f>IF(AA42&gt;='גליון הזנת נתונים אישיים'!$D$11,AP$2,"")</f>
        <v>פרישה לפנסיה</v>
      </c>
      <c r="AA42" s="49">
        <f t="shared" si="10"/>
        <v>66</v>
      </c>
      <c r="AB42" s="50">
        <f t="shared" si="0"/>
        <v>0</v>
      </c>
      <c r="AC42" s="51">
        <f>'גליון הזנת נתונים אישיים'!E$6*12</f>
        <v>17760</v>
      </c>
      <c r="AD42" s="51">
        <f t="shared" si="11"/>
        <v>188507.55663533759</v>
      </c>
      <c r="AE42" s="51">
        <f t="shared" si="1"/>
        <v>177197.10323721735</v>
      </c>
      <c r="AF42" s="51">
        <f t="shared" si="2"/>
        <v>12403.797226605217</v>
      </c>
      <c r="AG42" s="50">
        <f t="shared" si="3"/>
        <v>189600.90046382256</v>
      </c>
      <c r="AH42" s="51">
        <f t="shared" si="12"/>
        <v>266.39999999999998</v>
      </c>
      <c r="AI42" s="51">
        <f t="shared" si="4"/>
        <v>94.800450231911285</v>
      </c>
      <c r="AJ42" s="50">
        <f t="shared" si="5"/>
        <v>361.20045023191125</v>
      </c>
      <c r="AK42" s="52">
        <f t="shared" si="6"/>
        <v>189239.70001359066</v>
      </c>
      <c r="AL42" s="53">
        <f t="shared" si="7"/>
        <v>942.53778317668787</v>
      </c>
      <c r="AM42" s="51">
        <f t="shared" si="8"/>
        <v>11310.453398120255</v>
      </c>
      <c r="AN42" s="54" t="str">
        <f>IF(AA42='גליון הזנת נתונים אישיים'!D$11,AK41,"")</f>
        <v/>
      </c>
      <c r="AO42" s="54" t="str">
        <f t="shared" si="13"/>
        <v/>
      </c>
      <c r="AP42" s="54" t="str">
        <f t="shared" si="14"/>
        <v/>
      </c>
      <c r="AS42" s="54" t="str">
        <f>IF($AA42='גליון הזנת נתונים אישיים'!$D$11,AQ42-AR42,"")</f>
        <v/>
      </c>
    </row>
    <row r="43" spans="26:45" ht="14.25" customHeight="1">
      <c r="Z43" s="48" t="str">
        <f>IF(AA43&gt;='גליון הזנת נתונים אישיים'!$D$11,AP$2,"")</f>
        <v>פרישה לפנסיה</v>
      </c>
      <c r="AA43" s="49">
        <f t="shared" si="10"/>
        <v>67</v>
      </c>
      <c r="AB43" s="50">
        <f t="shared" si="0"/>
        <v>0</v>
      </c>
      <c r="AC43" s="51">
        <f>'גליון הזנת נתונים אישיים'!E$6*12</f>
        <v>17760</v>
      </c>
      <c r="AD43" s="51">
        <f t="shared" si="11"/>
        <v>189239.70001359066</v>
      </c>
      <c r="AE43" s="51">
        <f t="shared" si="1"/>
        <v>177885.31801277521</v>
      </c>
      <c r="AF43" s="51">
        <f t="shared" si="2"/>
        <v>12451.972260894267</v>
      </c>
      <c r="AG43" s="50">
        <f t="shared" si="3"/>
        <v>190337.29027366947</v>
      </c>
      <c r="AH43" s="51">
        <f t="shared" si="12"/>
        <v>266.39999999999998</v>
      </c>
      <c r="AI43" s="51">
        <f t="shared" si="4"/>
        <v>95.168645136834741</v>
      </c>
      <c r="AJ43" s="50">
        <f t="shared" si="5"/>
        <v>361.56864513683473</v>
      </c>
      <c r="AK43" s="52">
        <f t="shared" si="6"/>
        <v>189975.72162853263</v>
      </c>
      <c r="AL43" s="53">
        <f t="shared" si="7"/>
        <v>946.19850006795332</v>
      </c>
      <c r="AM43" s="51">
        <f t="shared" si="8"/>
        <v>11354.38200081544</v>
      </c>
      <c r="AN43" s="54" t="str">
        <f>IF(AA43='גליון הזנת נתונים אישיים'!D$11,AK42,"")</f>
        <v/>
      </c>
      <c r="AO43" s="54" t="str">
        <f t="shared" si="13"/>
        <v/>
      </c>
      <c r="AP43" s="54" t="str">
        <f t="shared" si="14"/>
        <v/>
      </c>
      <c r="AS43" s="54" t="str">
        <f>IF($AA43='גליון הזנת נתונים אישיים'!$D$11,AQ43-AR43,"")</f>
        <v/>
      </c>
    </row>
    <row r="44" spans="26:45" ht="14.25" customHeight="1">
      <c r="Z44" s="48" t="str">
        <f>IF(AA44&gt;='גליון הזנת נתונים אישיים'!$D$11,AP$2,"")</f>
        <v>פרישה לפנסיה</v>
      </c>
      <c r="AA44" s="49">
        <f t="shared" si="10"/>
        <v>68</v>
      </c>
      <c r="AB44" s="50">
        <f t="shared" si="0"/>
        <v>0</v>
      </c>
      <c r="AC44" s="51">
        <f>'גליון הזנת נתונים אישיים'!E$6*12</f>
        <v>17760</v>
      </c>
      <c r="AD44" s="51">
        <f t="shared" si="11"/>
        <v>189975.72162853263</v>
      </c>
      <c r="AE44" s="51">
        <f t="shared" si="1"/>
        <v>178577.17833082066</v>
      </c>
      <c r="AF44" s="51">
        <f t="shared" si="2"/>
        <v>12500.402483157448</v>
      </c>
      <c r="AG44" s="50">
        <f t="shared" si="3"/>
        <v>191077.5808139781</v>
      </c>
      <c r="AH44" s="51">
        <f t="shared" si="12"/>
        <v>266.39999999999998</v>
      </c>
      <c r="AI44" s="51">
        <f t="shared" si="4"/>
        <v>95.538790406989051</v>
      </c>
      <c r="AJ44" s="50">
        <f t="shared" si="5"/>
        <v>361.93879040698903</v>
      </c>
      <c r="AK44" s="52">
        <f t="shared" si="6"/>
        <v>190715.6420235711</v>
      </c>
      <c r="AL44" s="53">
        <f t="shared" si="7"/>
        <v>949.87860814266321</v>
      </c>
      <c r="AM44" s="51">
        <f t="shared" si="8"/>
        <v>11398.543297711958</v>
      </c>
      <c r="AN44" s="54" t="str">
        <f>IF(AA44='גליון הזנת נתונים אישיים'!D$11,AK43,"")</f>
        <v/>
      </c>
      <c r="AO44" s="54" t="str">
        <f t="shared" si="13"/>
        <v/>
      </c>
      <c r="AP44" s="54" t="str">
        <f t="shared" si="14"/>
        <v/>
      </c>
      <c r="AS44" s="54" t="str">
        <f>IF($AA44='גליון הזנת נתונים אישיים'!$D$11,AQ44-AR44,"")</f>
        <v/>
      </c>
    </row>
    <row r="45" spans="26:45" ht="14.25" customHeight="1">
      <c r="Z45" s="48" t="str">
        <f>IF(AA45&gt;='גליון הזנת נתונים אישיים'!$D$11,AP$2,"")</f>
        <v>פרישה לפנסיה</v>
      </c>
      <c r="AA45" s="49">
        <f t="shared" si="10"/>
        <v>69</v>
      </c>
      <c r="AB45" s="50">
        <f t="shared" si="0"/>
        <v>0</v>
      </c>
      <c r="AC45" s="51">
        <f>'גליון הזנת נתונים אישיים'!E$6*12</f>
        <v>17760</v>
      </c>
      <c r="AD45" s="51">
        <f t="shared" si="11"/>
        <v>190715.6420235711</v>
      </c>
      <c r="AE45" s="51">
        <f t="shared" si="1"/>
        <v>179272.70350215683</v>
      </c>
      <c r="AF45" s="51">
        <f t="shared" si="2"/>
        <v>12549.089245150979</v>
      </c>
      <c r="AG45" s="50">
        <f t="shared" si="3"/>
        <v>191821.7927473078</v>
      </c>
      <c r="AH45" s="51">
        <f t="shared" si="12"/>
        <v>266.39999999999998</v>
      </c>
      <c r="AI45" s="51">
        <f t="shared" si="4"/>
        <v>95.910896373653898</v>
      </c>
      <c r="AJ45" s="50">
        <f t="shared" si="5"/>
        <v>362.31089637365386</v>
      </c>
      <c r="AK45" s="52">
        <f t="shared" si="6"/>
        <v>191459.48185093416</v>
      </c>
      <c r="AL45" s="53">
        <f t="shared" si="7"/>
        <v>953.57821011785552</v>
      </c>
      <c r="AM45" s="51">
        <f t="shared" si="8"/>
        <v>11442.938521414266</v>
      </c>
      <c r="AN45" s="54" t="str">
        <f>IF(AA45='גליון הזנת נתונים אישיים'!D$11,AK44,"")</f>
        <v/>
      </c>
      <c r="AO45" s="54" t="str">
        <f t="shared" si="13"/>
        <v/>
      </c>
      <c r="AP45" s="54" t="str">
        <f t="shared" si="14"/>
        <v/>
      </c>
      <c r="AS45" s="54" t="str">
        <f>IF($AA45='גליון הזנת נתונים אישיים'!$D$11,AQ45-AR45,"")</f>
        <v/>
      </c>
    </row>
    <row r="46" spans="26:45" ht="14.25" customHeight="1">
      <c r="Z46" s="48" t="str">
        <f>IF(AA46&gt;='גליון הזנת נתונים אישיים'!$D$11,AP$2,"")</f>
        <v>פרישה לפנסיה</v>
      </c>
      <c r="AA46" s="49">
        <f t="shared" si="10"/>
        <v>70</v>
      </c>
      <c r="AB46" s="50">
        <f t="shared" si="0"/>
        <v>0</v>
      </c>
      <c r="AC46" s="51">
        <f>'גליון הזנת נתונים אישיים'!E$6*12</f>
        <v>17760</v>
      </c>
      <c r="AD46" s="51">
        <f t="shared" si="11"/>
        <v>191459.48185093416</v>
      </c>
      <c r="AE46" s="51">
        <f t="shared" si="1"/>
        <v>179971.91293987812</v>
      </c>
      <c r="AF46" s="51">
        <f t="shared" si="2"/>
        <v>12598.03390579147</v>
      </c>
      <c r="AG46" s="50">
        <f t="shared" si="3"/>
        <v>192569.94684566959</v>
      </c>
      <c r="AH46" s="51">
        <f t="shared" si="12"/>
        <v>266.39999999999998</v>
      </c>
      <c r="AI46" s="51">
        <f t="shared" si="4"/>
        <v>96.284973422834796</v>
      </c>
      <c r="AJ46" s="50">
        <f t="shared" si="5"/>
        <v>362.68497342283479</v>
      </c>
      <c r="AK46" s="52">
        <f t="shared" si="6"/>
        <v>192207.26187224675</v>
      </c>
      <c r="AL46" s="53">
        <f t="shared" si="7"/>
        <v>957.2974092546707</v>
      </c>
      <c r="AM46" s="51">
        <f t="shared" si="8"/>
        <v>11487.568911056049</v>
      </c>
      <c r="AN46" s="54" t="str">
        <f>IF(AA46='גליון הזנת נתונים אישיים'!D$11,AK45,"")</f>
        <v/>
      </c>
      <c r="AO46" s="54" t="str">
        <f t="shared" si="13"/>
        <v/>
      </c>
      <c r="AP46" s="54" t="str">
        <f t="shared" si="14"/>
        <v/>
      </c>
      <c r="AS46" s="54" t="str">
        <f>IF($AA46='גליון הזנת נתונים אישיים'!$D$11,AQ46-AR46,"")</f>
        <v/>
      </c>
    </row>
    <row r="47" spans="26:45" ht="14.25" customHeight="1">
      <c r="Z47" s="48" t="str">
        <f>IF(AA47&gt;='גליון הזנת נתונים אישיים'!$D$11,AP$2,"")</f>
        <v>פרישה לפנסיה</v>
      </c>
      <c r="AA47" s="49">
        <f t="shared" si="10"/>
        <v>71</v>
      </c>
      <c r="AB47" s="50">
        <f t="shared" si="0"/>
        <v>0</v>
      </c>
      <c r="AC47" s="51">
        <f>'גליון הזנת נתונים אישיים'!E$6*12</f>
        <v>17760</v>
      </c>
      <c r="AD47" s="51">
        <f t="shared" si="11"/>
        <v>192207.26187224675</v>
      </c>
      <c r="AE47" s="51">
        <f t="shared" si="1"/>
        <v>180674.82615991193</v>
      </c>
      <c r="AF47" s="51">
        <f t="shared" si="2"/>
        <v>12647.237831193836</v>
      </c>
      <c r="AG47" s="50">
        <f t="shared" si="3"/>
        <v>193322.06399110577</v>
      </c>
      <c r="AH47" s="51">
        <f t="shared" si="12"/>
        <v>266.39999999999998</v>
      </c>
      <c r="AI47" s="51">
        <f t="shared" si="4"/>
        <v>96.661031995552889</v>
      </c>
      <c r="AJ47" s="50">
        <f t="shared" si="5"/>
        <v>363.06103199555287</v>
      </c>
      <c r="AK47" s="52">
        <f t="shared" si="6"/>
        <v>192959.00295911022</v>
      </c>
      <c r="AL47" s="53">
        <f t="shared" si="7"/>
        <v>961.03630936123363</v>
      </c>
      <c r="AM47" s="51">
        <f t="shared" si="8"/>
        <v>11532.435712334804</v>
      </c>
      <c r="AN47" s="54" t="str">
        <f>IF(AA47='גליון הזנת נתונים אישיים'!D$11,AK46,"")</f>
        <v/>
      </c>
      <c r="AO47" s="54" t="str">
        <f t="shared" si="13"/>
        <v/>
      </c>
      <c r="AP47" s="54" t="str">
        <f t="shared" si="14"/>
        <v/>
      </c>
      <c r="AS47" s="54" t="str">
        <f>IF($AA47='גליון הזנת נתונים אישיים'!$D$11,AQ47-AR47,"")</f>
        <v/>
      </c>
    </row>
    <row r="48" spans="26:45" ht="14.25" customHeight="1">
      <c r="Z48" s="48" t="str">
        <f>IF(AA48&gt;='גליון הזנת נתונים אישיים'!$D$11,AP$2,"")</f>
        <v>פרישה לפנסיה</v>
      </c>
      <c r="AA48" s="49">
        <f t="shared" si="10"/>
        <v>72</v>
      </c>
      <c r="AB48" s="50">
        <f t="shared" si="0"/>
        <v>0</v>
      </c>
      <c r="AC48" s="51">
        <f>'גליון הזנת נתונים אישיים'!E$6*12</f>
        <v>17760</v>
      </c>
      <c r="AD48" s="51">
        <f t="shared" si="11"/>
        <v>192959.00295911022</v>
      </c>
      <c r="AE48" s="51">
        <f t="shared" si="1"/>
        <v>181381.4627815636</v>
      </c>
      <c r="AF48" s="51">
        <f t="shared" si="2"/>
        <v>12696.702394709453</v>
      </c>
      <c r="AG48" s="50">
        <f t="shared" si="3"/>
        <v>194078.16517627306</v>
      </c>
      <c r="AH48" s="51">
        <f t="shared" si="12"/>
        <v>266.39999999999998</v>
      </c>
      <c r="AI48" s="51">
        <f t="shared" si="4"/>
        <v>97.039082588136537</v>
      </c>
      <c r="AJ48" s="50">
        <f t="shared" si="5"/>
        <v>363.4390825881365</v>
      </c>
      <c r="AK48" s="52">
        <f t="shared" si="6"/>
        <v>193714.72609368493</v>
      </c>
      <c r="AL48" s="53">
        <f t="shared" si="7"/>
        <v>964.79501479555108</v>
      </c>
      <c r="AM48" s="51">
        <f t="shared" si="8"/>
        <v>11577.540177546613</v>
      </c>
      <c r="AN48" s="54" t="str">
        <f>IF(AA48='גליון הזנת נתונים אישיים'!D$11,AK47,"")</f>
        <v/>
      </c>
      <c r="AO48" s="54" t="str">
        <f t="shared" si="13"/>
        <v/>
      </c>
      <c r="AP48" s="54" t="str">
        <f t="shared" si="14"/>
        <v/>
      </c>
      <c r="AS48" s="54" t="str">
        <f>IF($AA48='גליון הזנת נתונים אישיים'!$D$11,AQ48-AR48,"")</f>
        <v/>
      </c>
    </row>
    <row r="49" spans="26:45" ht="14.25" customHeight="1">
      <c r="Z49" s="48" t="str">
        <f>IF(AA49&gt;='גליון הזנת נתונים אישיים'!$D$11,AP$2,"")</f>
        <v>פרישה לפנסיה</v>
      </c>
      <c r="AA49" s="49">
        <f t="shared" si="10"/>
        <v>73</v>
      </c>
      <c r="AB49" s="50">
        <f t="shared" si="0"/>
        <v>0</v>
      </c>
      <c r="AC49" s="51">
        <f>'גליון הזנת נתונים אישיים'!E$6*12</f>
        <v>17760</v>
      </c>
      <c r="AD49" s="51">
        <f t="shared" si="11"/>
        <v>193714.72609368493</v>
      </c>
      <c r="AE49" s="51">
        <f t="shared" si="1"/>
        <v>182091.84252806383</v>
      </c>
      <c r="AF49" s="51">
        <f t="shared" si="2"/>
        <v>12746.428976964469</v>
      </c>
      <c r="AG49" s="50">
        <f t="shared" si="3"/>
        <v>194838.2715050283</v>
      </c>
      <c r="AH49" s="51">
        <f t="shared" si="12"/>
        <v>266.39999999999998</v>
      </c>
      <c r="AI49" s="51">
        <f t="shared" si="4"/>
        <v>97.419135752514151</v>
      </c>
      <c r="AJ49" s="50">
        <f t="shared" si="5"/>
        <v>363.81913575251411</v>
      </c>
      <c r="AK49" s="52">
        <f t="shared" si="6"/>
        <v>194474.45236927579</v>
      </c>
      <c r="AL49" s="53">
        <f t="shared" si="7"/>
        <v>968.57363046842465</v>
      </c>
      <c r="AM49" s="51">
        <f t="shared" si="8"/>
        <v>11622.883565621096</v>
      </c>
      <c r="AN49" s="54" t="str">
        <f>IF(AA49='גליון הזנת נתונים אישיים'!D$11,AK48,"")</f>
        <v/>
      </c>
      <c r="AO49" s="54" t="str">
        <f t="shared" si="13"/>
        <v/>
      </c>
      <c r="AP49" s="54" t="str">
        <f t="shared" si="14"/>
        <v/>
      </c>
      <c r="AS49" s="54" t="str">
        <f>IF($AA49='גליון הזנת נתונים אישיים'!$D$11,AQ49-AR49,"")</f>
        <v/>
      </c>
    </row>
    <row r="50" spans="26:45" ht="14.25" customHeight="1">
      <c r="Z50" s="48" t="str">
        <f>IF(AA50&gt;='גליון הזנת נתונים אישיים'!$D$11,AP$2,"")</f>
        <v>פרישה לפנסיה</v>
      </c>
      <c r="AA50" s="49">
        <f t="shared" si="10"/>
        <v>74</v>
      </c>
      <c r="AB50" s="50">
        <f t="shared" si="0"/>
        <v>0</v>
      </c>
      <c r="AC50" s="51">
        <f>'גליון הזנת נתונים אישיים'!E$6*12</f>
        <v>17760</v>
      </c>
      <c r="AD50" s="51">
        <f t="shared" si="11"/>
        <v>194474.45236927579</v>
      </c>
      <c r="AE50" s="51">
        <f t="shared" si="1"/>
        <v>182805.98522711924</v>
      </c>
      <c r="AF50" s="51">
        <f t="shared" si="2"/>
        <v>12796.418965898347</v>
      </c>
      <c r="AG50" s="50">
        <f t="shared" si="3"/>
        <v>195602.40419301757</v>
      </c>
      <c r="AH50" s="51">
        <f t="shared" si="12"/>
        <v>266.39999999999998</v>
      </c>
      <c r="AI50" s="51">
        <f t="shared" si="4"/>
        <v>97.801202096508788</v>
      </c>
      <c r="AJ50" s="50">
        <f t="shared" si="5"/>
        <v>364.20120209650878</v>
      </c>
      <c r="AK50" s="52">
        <f t="shared" si="6"/>
        <v>195238.20299092107</v>
      </c>
      <c r="AL50" s="53">
        <f t="shared" si="7"/>
        <v>972.37226184637893</v>
      </c>
      <c r="AM50" s="51">
        <f t="shared" si="8"/>
        <v>11668.467142156547</v>
      </c>
      <c r="AN50" s="54" t="str">
        <f>IF(AA50='גליון הזנת נתונים אישיים'!D$11,AK49,"")</f>
        <v/>
      </c>
      <c r="AO50" s="54" t="str">
        <f t="shared" si="13"/>
        <v/>
      </c>
      <c r="AP50" s="54" t="str">
        <f t="shared" si="14"/>
        <v/>
      </c>
      <c r="AS50" s="54" t="str">
        <f>IF($AA50='גליון הזנת נתונים אישיים'!$D$11,AQ50-AR50,"")</f>
        <v/>
      </c>
    </row>
    <row r="51" spans="26:45" ht="14.25" customHeight="1">
      <c r="Z51" s="48" t="str">
        <f>IF(AA51&gt;='גליון הזנת נתונים אישיים'!$D$11,AP$2,"")</f>
        <v>פרישה לפנסיה</v>
      </c>
      <c r="AA51" s="49">
        <f t="shared" si="10"/>
        <v>75</v>
      </c>
      <c r="AB51" s="50">
        <f t="shared" si="0"/>
        <v>0</v>
      </c>
      <c r="AC51" s="51">
        <f>'גליון הזנת נתונים אישיים'!E$6*12</f>
        <v>17760</v>
      </c>
      <c r="AD51" s="51">
        <f t="shared" si="11"/>
        <v>195238.20299092107</v>
      </c>
      <c r="AE51" s="51">
        <f t="shared" si="1"/>
        <v>183523.91081146582</v>
      </c>
      <c r="AF51" s="51">
        <f t="shared" si="2"/>
        <v>12846.673756802609</v>
      </c>
      <c r="AG51" s="50">
        <f t="shared" si="3"/>
        <v>196370.58456826842</v>
      </c>
      <c r="AH51" s="51">
        <f t="shared" si="12"/>
        <v>266.39999999999998</v>
      </c>
      <c r="AI51" s="51">
        <f t="shared" si="4"/>
        <v>98.185292284134206</v>
      </c>
      <c r="AJ51" s="50">
        <f t="shared" si="5"/>
        <v>364.5852922841342</v>
      </c>
      <c r="AK51" s="52">
        <f t="shared" si="6"/>
        <v>196005.99927598427</v>
      </c>
      <c r="AL51" s="53">
        <f t="shared" si="7"/>
        <v>976.19101495460529</v>
      </c>
      <c r="AM51" s="51">
        <f t="shared" si="8"/>
        <v>11714.292179455264</v>
      </c>
      <c r="AN51" s="54" t="str">
        <f>IF(AA51='גליון הזנת נתונים אישיים'!D$11,AK50,"")</f>
        <v/>
      </c>
      <c r="AO51" s="54" t="str">
        <f t="shared" si="13"/>
        <v/>
      </c>
      <c r="AP51" s="54" t="str">
        <f t="shared" si="14"/>
        <v/>
      </c>
      <c r="AS51" s="54" t="str">
        <f>IF($AA51='גליון הזנת נתונים אישיים'!$D$11,AQ51-AR51,"")</f>
        <v/>
      </c>
    </row>
    <row r="52" spans="26:45" ht="14.25" customHeight="1">
      <c r="Z52" s="48" t="str">
        <f>IF(AA52&gt;='גליון הזנת נתונים אישיים'!$D$11,AP$2,"")</f>
        <v>פרישה לפנסיה</v>
      </c>
      <c r="AA52" s="49">
        <f t="shared" si="10"/>
        <v>76</v>
      </c>
      <c r="AB52" s="50">
        <f t="shared" si="0"/>
        <v>0</v>
      </c>
      <c r="AC52" s="51">
        <f>'גליון הזנת נתונים אישיים'!E$6*12</f>
        <v>17760</v>
      </c>
      <c r="AD52" s="51">
        <f t="shared" si="11"/>
        <v>196005.99927598427</v>
      </c>
      <c r="AE52" s="51">
        <f t="shared" si="1"/>
        <v>184245.63931942522</v>
      </c>
      <c r="AF52" s="51">
        <f t="shared" si="2"/>
        <v>12897.194752359766</v>
      </c>
      <c r="AG52" s="50">
        <f t="shared" si="3"/>
        <v>197142.83407178498</v>
      </c>
      <c r="AH52" s="51">
        <f t="shared" si="12"/>
        <v>266.39999999999998</v>
      </c>
      <c r="AI52" s="51">
        <f t="shared" si="4"/>
        <v>98.571417035892495</v>
      </c>
      <c r="AJ52" s="50">
        <f t="shared" si="5"/>
        <v>364.9714170358925</v>
      </c>
      <c r="AK52" s="52">
        <f t="shared" si="6"/>
        <v>196777.8626547491</v>
      </c>
      <c r="AL52" s="53">
        <f t="shared" si="7"/>
        <v>980.02999637992127</v>
      </c>
      <c r="AM52" s="51">
        <f t="shared" si="8"/>
        <v>11760.359956559056</v>
      </c>
      <c r="AN52" s="54" t="str">
        <f>IF(AA52='גליון הזנת נתונים אישיים'!D$11,AK51,"")</f>
        <v/>
      </c>
      <c r="AO52" s="54" t="str">
        <f t="shared" si="13"/>
        <v/>
      </c>
      <c r="AP52" s="54" t="str">
        <f t="shared" si="14"/>
        <v/>
      </c>
      <c r="AS52" s="54" t="str">
        <f>IF($AA52='גליון הזנת נתונים אישיים'!$D$11,AQ52-AR52,"")</f>
        <v/>
      </c>
    </row>
    <row r="53" spans="26:45" ht="14.25" customHeight="1">
      <c r="Z53" s="48" t="str">
        <f>IF(AA53&gt;='גליון הזנת נתונים אישיים'!$D$11,AP$2,"")</f>
        <v>פרישה לפנסיה</v>
      </c>
      <c r="AA53" s="49">
        <f t="shared" si="10"/>
        <v>77</v>
      </c>
      <c r="AB53" s="50">
        <f t="shared" si="0"/>
        <v>0</v>
      </c>
      <c r="AC53" s="51">
        <f>'גליון הזנת נתונים אישיים'!E$6*12</f>
        <v>17760</v>
      </c>
      <c r="AD53" s="51">
        <f t="shared" si="11"/>
        <v>196777.8626547491</v>
      </c>
      <c r="AE53" s="51">
        <f t="shared" si="1"/>
        <v>184971.19089546415</v>
      </c>
      <c r="AF53" s="51">
        <f t="shared" si="2"/>
        <v>12947.983362682493</v>
      </c>
      <c r="AG53" s="50">
        <f t="shared" si="3"/>
        <v>197919.17425814664</v>
      </c>
      <c r="AH53" s="51">
        <f t="shared" si="12"/>
        <v>266.39999999999998</v>
      </c>
      <c r="AI53" s="51">
        <f t="shared" si="4"/>
        <v>98.959587129073327</v>
      </c>
      <c r="AJ53" s="50">
        <f t="shared" si="5"/>
        <v>365.3595871290733</v>
      </c>
      <c r="AK53" s="52">
        <f t="shared" si="6"/>
        <v>197553.81467101758</v>
      </c>
      <c r="AL53" s="53">
        <f t="shared" si="7"/>
        <v>983.88931327374542</v>
      </c>
      <c r="AM53" s="51">
        <f t="shared" si="8"/>
        <v>11806.671759284945</v>
      </c>
      <c r="AN53" s="54" t="str">
        <f>IF(AA53='גליון הזנת נתונים אישיים'!D$11,AK52,"")</f>
        <v/>
      </c>
      <c r="AO53" s="54" t="str">
        <f t="shared" si="13"/>
        <v/>
      </c>
      <c r="AP53" s="54" t="str">
        <f t="shared" si="14"/>
        <v/>
      </c>
      <c r="AS53" s="54" t="str">
        <f>IF($AA53='גליון הזנת נתונים אישיים'!$D$11,AQ53-AR53,"")</f>
        <v/>
      </c>
    </row>
    <row r="54" spans="26:45" ht="14.25" customHeight="1">
      <c r="Z54" s="48" t="str">
        <f>IF(AA54&gt;='גליון הזנת נתונים אישיים'!$D$11,AP$2,"")</f>
        <v>פרישה לפנסיה</v>
      </c>
      <c r="AA54" s="49">
        <f t="shared" si="10"/>
        <v>78</v>
      </c>
      <c r="AB54" s="50">
        <f t="shared" si="0"/>
        <v>0</v>
      </c>
      <c r="AC54" s="51">
        <f>'גליון הזנת נתונים אישיים'!E$6*12</f>
        <v>17760</v>
      </c>
      <c r="AD54" s="51">
        <f t="shared" si="11"/>
        <v>197553.81467101758</v>
      </c>
      <c r="AE54" s="51">
        <f t="shared" si="1"/>
        <v>185700.58579075654</v>
      </c>
      <c r="AF54" s="51">
        <f t="shared" si="2"/>
        <v>12999.041005352959</v>
      </c>
      <c r="AG54" s="50">
        <f t="shared" si="3"/>
        <v>198699.62679610949</v>
      </c>
      <c r="AH54" s="51">
        <f t="shared" si="12"/>
        <v>266.39999999999998</v>
      </c>
      <c r="AI54" s="51">
        <f t="shared" si="4"/>
        <v>99.349813398054749</v>
      </c>
      <c r="AJ54" s="50">
        <f t="shared" si="5"/>
        <v>365.7498133980547</v>
      </c>
      <c r="AK54" s="52">
        <f t="shared" si="6"/>
        <v>198333.87698271143</v>
      </c>
      <c r="AL54" s="53">
        <f t="shared" si="7"/>
        <v>987.76907335508793</v>
      </c>
      <c r="AM54" s="51">
        <f t="shared" si="8"/>
        <v>11853.228880261055</v>
      </c>
      <c r="AN54" s="54" t="str">
        <f>IF(AA54='גליון הזנת נתונים אישיים'!D$11,AK53,"")</f>
        <v/>
      </c>
      <c r="AO54" s="54" t="str">
        <f t="shared" si="13"/>
        <v/>
      </c>
      <c r="AP54" s="54" t="str">
        <f t="shared" si="14"/>
        <v/>
      </c>
      <c r="AS54" s="54" t="str">
        <f>IF($AA54='גליון הזנת נתונים אישיים'!$D$11,AQ54-AR54,"")</f>
        <v/>
      </c>
    </row>
    <row r="55" spans="26:45" ht="14.25" customHeight="1">
      <c r="Z55" s="48" t="str">
        <f>IF(AA55&gt;='גליון הזנת נתונים אישיים'!$D$11,AP$2,"")</f>
        <v>פרישה לפנסיה</v>
      </c>
      <c r="AA55" s="49">
        <f t="shared" si="10"/>
        <v>79</v>
      </c>
      <c r="AB55" s="50">
        <f t="shared" si="0"/>
        <v>0</v>
      </c>
      <c r="AC55" s="51">
        <f>'גליון הזנת נתונים אישיים'!E$6*12</f>
        <v>17760</v>
      </c>
      <c r="AD55" s="51">
        <f t="shared" si="11"/>
        <v>198333.87698271143</v>
      </c>
      <c r="AE55" s="51">
        <f t="shared" si="1"/>
        <v>186433.84436374874</v>
      </c>
      <c r="AF55" s="51">
        <f t="shared" si="2"/>
        <v>13050.369105462412</v>
      </c>
      <c r="AG55" s="50">
        <f t="shared" si="3"/>
        <v>199484.21346921116</v>
      </c>
      <c r="AH55" s="51">
        <f t="shared" si="12"/>
        <v>266.39999999999998</v>
      </c>
      <c r="AI55" s="51">
        <f t="shared" si="4"/>
        <v>99.742106734605585</v>
      </c>
      <c r="AJ55" s="50">
        <f t="shared" si="5"/>
        <v>366.14210673460559</v>
      </c>
      <c r="AK55" s="52">
        <f t="shared" si="6"/>
        <v>199118.07136247656</v>
      </c>
      <c r="AL55" s="53">
        <f t="shared" si="7"/>
        <v>991.66938491355711</v>
      </c>
      <c r="AM55" s="51">
        <f t="shared" si="8"/>
        <v>11900.032618962685</v>
      </c>
      <c r="AN55" s="54" t="str">
        <f>IF(AA55='גליון הזנת נתונים אישיים'!D$11,AK54,"")</f>
        <v/>
      </c>
      <c r="AO55" s="54" t="str">
        <f t="shared" si="13"/>
        <v/>
      </c>
      <c r="AP55" s="54" t="str">
        <f t="shared" si="14"/>
        <v/>
      </c>
      <c r="AS55" s="54" t="str">
        <f>IF($AA55='גליון הזנת נתונים אישיים'!$D$11,AQ55-AR55,"")</f>
        <v/>
      </c>
    </row>
    <row r="56" spans="26:45" ht="14.25" customHeight="1">
      <c r="Z56" s="48" t="str">
        <f>IF(AA56&gt;='גליון הזנת נתונים אישיים'!$D$11,AP$2,"")</f>
        <v>פרישה לפנסיה</v>
      </c>
      <c r="AA56" s="49">
        <f t="shared" si="10"/>
        <v>80</v>
      </c>
      <c r="AB56" s="50">
        <f t="shared" si="0"/>
        <v>0</v>
      </c>
      <c r="AC56" s="51">
        <f>'גליון הזנת נתונים אישיים'!E$6*12</f>
        <v>17760</v>
      </c>
      <c r="AD56" s="51">
        <f t="shared" si="11"/>
        <v>199118.07136247656</v>
      </c>
      <c r="AE56" s="51">
        <f t="shared" si="1"/>
        <v>187170.98708072797</v>
      </c>
      <c r="AF56" s="51">
        <f t="shared" si="2"/>
        <v>13101.969095650958</v>
      </c>
      <c r="AG56" s="50">
        <f t="shared" si="3"/>
        <v>200272.95617637894</v>
      </c>
      <c r="AH56" s="51">
        <f t="shared" si="12"/>
        <v>266.39999999999998</v>
      </c>
      <c r="AI56" s="51">
        <f t="shared" si="4"/>
        <v>100.13647808818948</v>
      </c>
      <c r="AJ56" s="50">
        <f t="shared" si="5"/>
        <v>366.53647808818948</v>
      </c>
      <c r="AK56" s="52">
        <f t="shared" si="6"/>
        <v>199906.41969829076</v>
      </c>
      <c r="AL56" s="53">
        <f t="shared" si="7"/>
        <v>995.59035681238277</v>
      </c>
      <c r="AM56" s="51">
        <f t="shared" si="8"/>
        <v>11947.084281748594</v>
      </c>
      <c r="AN56" s="54" t="str">
        <f>IF(AA56='גליון הזנת נתונים אישיים'!D$11,AK55,"")</f>
        <v/>
      </c>
      <c r="AO56" s="54" t="str">
        <f t="shared" si="13"/>
        <v/>
      </c>
      <c r="AP56" s="54" t="str">
        <f t="shared" si="14"/>
        <v/>
      </c>
      <c r="AS56" s="54" t="str">
        <f>IF($AA56='גליון הזנת נתונים אישיים'!$D$11,AQ56-AR56,"")</f>
        <v/>
      </c>
    </row>
    <row r="57" spans="26:45" ht="14.25" customHeight="1">
      <c r="Z57" s="48" t="str">
        <f>IF(AA57&gt;='גליון הזנת נתונים אישיים'!$D$11,AP$2,"")</f>
        <v>פרישה לפנסיה</v>
      </c>
      <c r="AA57" s="49">
        <f t="shared" si="10"/>
        <v>81</v>
      </c>
      <c r="AB57" s="50">
        <f t="shared" si="0"/>
        <v>0</v>
      </c>
      <c r="AC57" s="51">
        <f>'גליון הזנת נתונים אישיים'!E$6*12</f>
        <v>17760</v>
      </c>
      <c r="AD57" s="51">
        <f t="shared" si="11"/>
        <v>199906.41969829076</v>
      </c>
      <c r="AE57" s="51">
        <f t="shared" si="1"/>
        <v>187912.03451639332</v>
      </c>
      <c r="AF57" s="51">
        <f t="shared" si="2"/>
        <v>13153.842416147534</v>
      </c>
      <c r="AG57" s="50">
        <f t="shared" si="3"/>
        <v>201065.87693254085</v>
      </c>
      <c r="AH57" s="51">
        <f t="shared" si="12"/>
        <v>266.39999999999998</v>
      </c>
      <c r="AI57" s="51">
        <f t="shared" si="4"/>
        <v>100.53293846627042</v>
      </c>
      <c r="AJ57" s="50">
        <f t="shared" si="5"/>
        <v>366.9329384662704</v>
      </c>
      <c r="AK57" s="52">
        <f t="shared" si="6"/>
        <v>200698.94399407459</v>
      </c>
      <c r="AL57" s="53">
        <f t="shared" si="7"/>
        <v>999.53209849145378</v>
      </c>
      <c r="AM57" s="51">
        <f t="shared" si="8"/>
        <v>11994.385181897445</v>
      </c>
      <c r="AN57" s="54" t="str">
        <f>IF(AA57='גליון הזנת נתונים אישיים'!D$11,AK56,"")</f>
        <v/>
      </c>
      <c r="AO57" s="54" t="str">
        <f t="shared" si="13"/>
        <v/>
      </c>
      <c r="AP57" s="54" t="str">
        <f t="shared" si="14"/>
        <v/>
      </c>
      <c r="AS57" s="54" t="str">
        <f>IF($AA57='גליון הזנת נתונים אישיים'!$D$11,AQ57-AR57,"")</f>
        <v/>
      </c>
    </row>
    <row r="58" spans="26:45" ht="14.25" customHeight="1">
      <c r="Z58" s="48" t="str">
        <f>IF(AA58&gt;='גליון הזנת נתונים אישיים'!$D$11,AP$2,"")</f>
        <v>פרישה לפנסיה</v>
      </c>
      <c r="AA58" s="49">
        <f t="shared" si="10"/>
        <v>82</v>
      </c>
      <c r="AB58" s="50">
        <f t="shared" si="0"/>
        <v>0</v>
      </c>
      <c r="AC58" s="51">
        <f>'גליון הזנת נתונים אישיים'!E$6*12</f>
        <v>17760</v>
      </c>
      <c r="AD58" s="51">
        <f t="shared" si="11"/>
        <v>200698.94399407459</v>
      </c>
      <c r="AE58" s="51">
        <f t="shared" si="1"/>
        <v>188657.00735443013</v>
      </c>
      <c r="AF58" s="51">
        <f t="shared" si="2"/>
        <v>13205.99051481011</v>
      </c>
      <c r="AG58" s="50">
        <f t="shared" si="3"/>
        <v>201862.99786924024</v>
      </c>
      <c r="AH58" s="51">
        <f t="shared" si="12"/>
        <v>266.39999999999998</v>
      </c>
      <c r="AI58" s="51">
        <f t="shared" si="4"/>
        <v>100.93149893462012</v>
      </c>
      <c r="AJ58" s="50">
        <f t="shared" si="5"/>
        <v>367.33149893462007</v>
      </c>
      <c r="AK58" s="52">
        <f t="shared" si="6"/>
        <v>201495.66637030561</v>
      </c>
      <c r="AL58" s="53">
        <f t="shared" si="7"/>
        <v>1003.4947199703729</v>
      </c>
      <c r="AM58" s="51">
        <f t="shared" si="8"/>
        <v>12041.936639644475</v>
      </c>
      <c r="AN58" s="54" t="str">
        <f>IF(AA58='גליון הזנת נתונים אישיים'!D$11,AK57,"")</f>
        <v/>
      </c>
      <c r="AO58" s="54" t="str">
        <f t="shared" si="13"/>
        <v/>
      </c>
      <c r="AP58" s="54" t="str">
        <f t="shared" si="14"/>
        <v/>
      </c>
      <c r="AS58" s="54" t="str">
        <f>IF($AA58='גליון הזנת נתונים אישיים'!$D$11,AQ58-AR58,"")</f>
        <v/>
      </c>
    </row>
    <row r="59" spans="26:45" ht="14.25" customHeight="1">
      <c r="Z59" s="48" t="str">
        <f>IF(AA59&gt;='גליון הזנת נתונים אישיים'!$D$11,AP$2,"")</f>
        <v>פרישה לפנסיה</v>
      </c>
      <c r="AA59" s="49">
        <f t="shared" si="10"/>
        <v>83</v>
      </c>
      <c r="AB59" s="50">
        <f t="shared" si="0"/>
        <v>0</v>
      </c>
      <c r="AC59" s="51">
        <f>'גליון הזנת נתונים אישיים'!E$6*12</f>
        <v>17760</v>
      </c>
      <c r="AD59" s="51">
        <f t="shared" si="11"/>
        <v>201495.66637030561</v>
      </c>
      <c r="AE59" s="51">
        <f t="shared" si="1"/>
        <v>189405.92638808727</v>
      </c>
      <c r="AF59" s="51">
        <f t="shared" si="2"/>
        <v>13258.41484716611</v>
      </c>
      <c r="AG59" s="50">
        <f t="shared" si="3"/>
        <v>202664.34123525338</v>
      </c>
      <c r="AH59" s="51">
        <f t="shared" si="12"/>
        <v>266.39999999999998</v>
      </c>
      <c r="AI59" s="51">
        <f t="shared" si="4"/>
        <v>101.33217061762669</v>
      </c>
      <c r="AJ59" s="50">
        <f t="shared" si="5"/>
        <v>367.73217061762665</v>
      </c>
      <c r="AK59" s="52">
        <f t="shared" si="6"/>
        <v>202296.60906463576</v>
      </c>
      <c r="AL59" s="53">
        <f t="shared" si="7"/>
        <v>1007.478331851528</v>
      </c>
      <c r="AM59" s="51">
        <f t="shared" si="8"/>
        <v>12089.739982218336</v>
      </c>
      <c r="AN59" s="54" t="str">
        <f>IF(AA59='גליון הזנת נתונים אישיים'!D$11,AK58,"")</f>
        <v/>
      </c>
      <c r="AO59" s="54" t="str">
        <f t="shared" si="13"/>
        <v/>
      </c>
      <c r="AP59" s="54" t="str">
        <f t="shared" si="14"/>
        <v/>
      </c>
      <c r="AS59" s="54" t="str">
        <f>IF($AA59='גליון הזנת נתונים אישיים'!$D$11,AQ59-AR59,"")</f>
        <v/>
      </c>
    </row>
    <row r="60" spans="26:45" ht="14.25" customHeight="1">
      <c r="Z60" s="48" t="str">
        <f>IF(AA60&gt;='גליון הזנת נתונים אישיים'!$D$11,AP$2,"")</f>
        <v>פרישה לפנסיה</v>
      </c>
      <c r="AA60" s="49">
        <f t="shared" si="10"/>
        <v>84</v>
      </c>
      <c r="AB60" s="50">
        <f t="shared" si="0"/>
        <v>0</v>
      </c>
      <c r="AC60" s="51">
        <f>'גליון הזנת נתונים אישיים'!E$6*12</f>
        <v>17760</v>
      </c>
      <c r="AD60" s="51">
        <f t="shared" si="11"/>
        <v>202296.60906463576</v>
      </c>
      <c r="AE60" s="51">
        <f t="shared" si="1"/>
        <v>190158.81252075761</v>
      </c>
      <c r="AF60" s="51">
        <f t="shared" si="2"/>
        <v>13311.116876453034</v>
      </c>
      <c r="AG60" s="50">
        <f t="shared" si="3"/>
        <v>203469.92939721065</v>
      </c>
      <c r="AH60" s="51">
        <f t="shared" si="12"/>
        <v>266.39999999999998</v>
      </c>
      <c r="AI60" s="51">
        <f t="shared" si="4"/>
        <v>101.73496469860532</v>
      </c>
      <c r="AJ60" s="50">
        <f t="shared" si="5"/>
        <v>368.1349646986053</v>
      </c>
      <c r="AK60" s="52">
        <f t="shared" si="6"/>
        <v>203101.79443251205</v>
      </c>
      <c r="AL60" s="53">
        <f t="shared" si="7"/>
        <v>1011.4830453231788</v>
      </c>
      <c r="AM60" s="51">
        <f t="shared" si="8"/>
        <v>12137.796543878145</v>
      </c>
      <c r="AN60" s="54" t="str">
        <f>IF(AA60='גליון הזנת נתונים אישיים'!D$11,AK59,"")</f>
        <v/>
      </c>
      <c r="AO60" s="54" t="str">
        <f t="shared" si="13"/>
        <v/>
      </c>
      <c r="AP60" s="54" t="str">
        <f t="shared" si="14"/>
        <v/>
      </c>
      <c r="AS60" s="54" t="str">
        <f>IF($AA60='גליון הזנת נתונים אישיים'!$D$11,AQ60-AR60,"")</f>
        <v/>
      </c>
    </row>
    <row r="61" spans="26:45" ht="14.25" customHeight="1">
      <c r="Z61" s="48" t="str">
        <f>IF(AA61&gt;='גליון הזנת נתונים אישיים'!$D$11,AP$2,"")</f>
        <v>פרישה לפנסיה</v>
      </c>
      <c r="AA61" s="49">
        <f t="shared" si="10"/>
        <v>85</v>
      </c>
      <c r="AB61" s="50">
        <f t="shared" si="0"/>
        <v>0</v>
      </c>
      <c r="AC61" s="51">
        <f>'גליון הזנת נתונים אישיים'!E$6*12</f>
        <v>17760</v>
      </c>
      <c r="AD61" s="51">
        <f t="shared" si="11"/>
        <v>203101.79443251205</v>
      </c>
      <c r="AE61" s="51">
        <f t="shared" si="1"/>
        <v>190915.68676656132</v>
      </c>
      <c r="AF61" s="51">
        <f t="shared" si="2"/>
        <v>13364.098073659294</v>
      </c>
      <c r="AG61" s="50">
        <f t="shared" si="3"/>
        <v>204279.78484022061</v>
      </c>
      <c r="AH61" s="51">
        <f t="shared" si="12"/>
        <v>266.39999999999998</v>
      </c>
      <c r="AI61" s="51">
        <f t="shared" si="4"/>
        <v>102.13989242011031</v>
      </c>
      <c r="AJ61" s="50">
        <f t="shared" si="5"/>
        <v>368.53989242011028</v>
      </c>
      <c r="AK61" s="52">
        <f t="shared" si="6"/>
        <v>203911.2449478005</v>
      </c>
      <c r="AL61" s="53">
        <f t="shared" si="7"/>
        <v>1015.5089721625601</v>
      </c>
      <c r="AM61" s="51">
        <f t="shared" si="8"/>
        <v>12186.107665950722</v>
      </c>
      <c r="AN61" s="54" t="str">
        <f>IF(AA61='גליון הזנת נתונים אישיים'!D$11,AK60,"")</f>
        <v/>
      </c>
      <c r="AO61" s="54" t="str">
        <f t="shared" si="13"/>
        <v/>
      </c>
      <c r="AP61" s="54" t="str">
        <f t="shared" si="14"/>
        <v/>
      </c>
      <c r="AS61" s="54" t="str">
        <f>IF($AA61='גליון הזנת נתונים אישיים'!$D$11,AQ61-AR61,"")</f>
        <v/>
      </c>
    </row>
    <row r="62" spans="26:45" ht="14.25" customHeight="1">
      <c r="Z62" s="48" t="str">
        <f>IF(AA62&gt;='גליון הזנת נתונים אישיים'!$D$11,AP$2,"")</f>
        <v>פרישה לפנסיה</v>
      </c>
      <c r="AA62" s="49">
        <f t="shared" si="10"/>
        <v>86</v>
      </c>
      <c r="AB62" s="50">
        <f t="shared" si="0"/>
        <v>0</v>
      </c>
      <c r="AC62" s="51">
        <f>'גליון הזנת נתונים אישיים'!E$6*12</f>
        <v>17760</v>
      </c>
      <c r="AD62" s="51">
        <f t="shared" si="11"/>
        <v>203911.2449478005</v>
      </c>
      <c r="AE62" s="51">
        <f t="shared" si="1"/>
        <v>191676.57025093248</v>
      </c>
      <c r="AF62" s="51">
        <f t="shared" si="2"/>
        <v>13417.359917565274</v>
      </c>
      <c r="AG62" s="50">
        <f t="shared" si="3"/>
        <v>205093.93016849775</v>
      </c>
      <c r="AH62" s="51">
        <f t="shared" si="12"/>
        <v>266.39999999999998</v>
      </c>
      <c r="AI62" s="51">
        <f t="shared" si="4"/>
        <v>102.54696508424888</v>
      </c>
      <c r="AJ62" s="50">
        <f t="shared" si="5"/>
        <v>368.94696508424886</v>
      </c>
      <c r="AK62" s="52">
        <f t="shared" si="6"/>
        <v>204724.98320341352</v>
      </c>
      <c r="AL62" s="53">
        <f t="shared" si="7"/>
        <v>1019.5562247390025</v>
      </c>
      <c r="AM62" s="51">
        <f t="shared" si="8"/>
        <v>12234.674696868029</v>
      </c>
      <c r="AN62" s="54" t="str">
        <f>IF(AA62='גליון הזנת נתונים אישיים'!D$11,AK61,"")</f>
        <v/>
      </c>
      <c r="AO62" s="54" t="str">
        <f t="shared" si="13"/>
        <v/>
      </c>
      <c r="AP62" s="54" t="str">
        <f t="shared" si="14"/>
        <v/>
      </c>
      <c r="AS62" s="54" t="str">
        <f>IF($AA62='גליון הזנת נתונים אישיים'!$D$11,AQ62-AR62,"")</f>
        <v/>
      </c>
    </row>
    <row r="63" spans="26:45" ht="14.25" customHeight="1">
      <c r="Z63" s="48" t="str">
        <f>IF(AA63&gt;='גליון הזנת נתונים אישיים'!$D$11,AP$2,"")</f>
        <v>פרישה לפנסיה</v>
      </c>
      <c r="AA63" s="49">
        <f t="shared" si="10"/>
        <v>87</v>
      </c>
      <c r="AB63" s="50">
        <f t="shared" si="0"/>
        <v>0</v>
      </c>
      <c r="AC63" s="51">
        <f>'גליון הזנת נתונים אישיים'!E$6*12</f>
        <v>17760</v>
      </c>
      <c r="AD63" s="51">
        <f t="shared" si="11"/>
        <v>204724.98320341352</v>
      </c>
      <c r="AE63" s="51">
        <f t="shared" si="1"/>
        <v>192441.48421120871</v>
      </c>
      <c r="AF63" s="51">
        <f t="shared" si="2"/>
        <v>13470.903894784611</v>
      </c>
      <c r="AG63" s="50">
        <f t="shared" si="3"/>
        <v>205912.3881059933</v>
      </c>
      <c r="AH63" s="51">
        <f t="shared" si="12"/>
        <v>266.39999999999998</v>
      </c>
      <c r="AI63" s="51">
        <f t="shared" si="4"/>
        <v>102.95619405299665</v>
      </c>
      <c r="AJ63" s="50">
        <f t="shared" si="5"/>
        <v>369.35619405299661</v>
      </c>
      <c r="AK63" s="52">
        <f t="shared" si="6"/>
        <v>205543.03191194031</v>
      </c>
      <c r="AL63" s="53">
        <f t="shared" si="7"/>
        <v>1023.6249160170674</v>
      </c>
      <c r="AM63" s="51">
        <f t="shared" si="8"/>
        <v>12283.49899220481</v>
      </c>
      <c r="AN63" s="54" t="str">
        <f>IF(AA63='גליון הזנת נתונים אישיים'!D$11,AK62,"")</f>
        <v/>
      </c>
      <c r="AO63" s="54" t="str">
        <f t="shared" si="13"/>
        <v/>
      </c>
      <c r="AP63" s="54" t="str">
        <f t="shared" si="14"/>
        <v/>
      </c>
      <c r="AS63" s="54" t="str">
        <f>IF($AA63='גליון הזנת נתונים אישיים'!$D$11,AQ63-AR63,"")</f>
        <v/>
      </c>
    </row>
    <row r="64" spans="26:45" ht="14.25" customHeight="1">
      <c r="Z64" s="48" t="str">
        <f>IF(AA64&gt;='גליון הזנת נתונים אישיים'!$D$11,AP$2,"")</f>
        <v>פרישה לפנסיה</v>
      </c>
      <c r="AA64" s="49">
        <f t="shared" si="10"/>
        <v>88</v>
      </c>
      <c r="AB64" s="50">
        <f t="shared" si="0"/>
        <v>0</v>
      </c>
      <c r="AC64" s="51">
        <f>'גליון הזנת נתונים אישיים'!E$6*12</f>
        <v>17760</v>
      </c>
      <c r="AD64" s="51">
        <f t="shared" si="11"/>
        <v>205543.03191194031</v>
      </c>
      <c r="AE64" s="51">
        <f t="shared" si="1"/>
        <v>193210.44999722388</v>
      </c>
      <c r="AF64" s="51">
        <f t="shared" si="2"/>
        <v>13524.731499805674</v>
      </c>
      <c r="AG64" s="50">
        <f t="shared" si="3"/>
        <v>206735.18149702955</v>
      </c>
      <c r="AH64" s="51">
        <f t="shared" si="12"/>
        <v>266.39999999999998</v>
      </c>
      <c r="AI64" s="51">
        <f t="shared" si="4"/>
        <v>103.36759074851477</v>
      </c>
      <c r="AJ64" s="50">
        <f t="shared" si="5"/>
        <v>369.76759074851475</v>
      </c>
      <c r="AK64" s="52">
        <f t="shared" si="6"/>
        <v>206365.41390628103</v>
      </c>
      <c r="AL64" s="53">
        <f t="shared" si="7"/>
        <v>1027.7151595597015</v>
      </c>
      <c r="AM64" s="51">
        <f t="shared" si="8"/>
        <v>12332.581914716418</v>
      </c>
      <c r="AN64" s="54" t="str">
        <f>IF(AA64='גליון הזנת נתונים אישיים'!D$11,AK63,"")</f>
        <v/>
      </c>
      <c r="AO64" s="54" t="str">
        <f t="shared" si="13"/>
        <v/>
      </c>
      <c r="AP64" s="54" t="str">
        <f t="shared" si="14"/>
        <v/>
      </c>
      <c r="AS64" s="54" t="str">
        <f>IF($AA64='גליון הזנת נתונים אישיים'!$D$11,AQ64-AR64,"")</f>
        <v/>
      </c>
    </row>
    <row r="65" spans="26:45" ht="14.25" customHeight="1">
      <c r="Z65" s="48" t="str">
        <f>IF(AA65&gt;='גליון הזנת נתונים אישיים'!$D$11,AP$2,"")</f>
        <v>פרישה לפנסיה</v>
      </c>
      <c r="AA65" s="49">
        <f t="shared" si="10"/>
        <v>89</v>
      </c>
      <c r="AB65" s="50">
        <f t="shared" si="0"/>
        <v>0</v>
      </c>
      <c r="AC65" s="51">
        <f>'גליון הזנת נתונים אישיים'!E$6*12</f>
        <v>17760</v>
      </c>
      <c r="AD65" s="51">
        <f t="shared" si="11"/>
        <v>206365.41390628103</v>
      </c>
      <c r="AE65" s="51">
        <f t="shared" si="1"/>
        <v>193983.48907190416</v>
      </c>
      <c r="AF65" s="51">
        <f t="shared" si="2"/>
        <v>13578.844235033292</v>
      </c>
      <c r="AG65" s="50">
        <f t="shared" si="3"/>
        <v>207562.33330693745</v>
      </c>
      <c r="AH65" s="51">
        <f t="shared" si="12"/>
        <v>266.39999999999998</v>
      </c>
      <c r="AI65" s="51">
        <f t="shared" si="4"/>
        <v>103.78116665346873</v>
      </c>
      <c r="AJ65" s="50">
        <f t="shared" si="5"/>
        <v>370.18116665346872</v>
      </c>
      <c r="AK65" s="52">
        <f t="shared" si="6"/>
        <v>207192.15214028399</v>
      </c>
      <c r="AL65" s="53">
        <f t="shared" si="7"/>
        <v>1031.8270695314052</v>
      </c>
      <c r="AM65" s="51">
        <f t="shared" si="8"/>
        <v>12381.924834376861</v>
      </c>
      <c r="AN65" s="54" t="str">
        <f>IF(AA65='גליון הזנת נתונים אישיים'!D$11,AK64,"")</f>
        <v/>
      </c>
      <c r="AO65" s="54" t="str">
        <f t="shared" si="13"/>
        <v/>
      </c>
      <c r="AP65" s="54" t="str">
        <f t="shared" si="14"/>
        <v/>
      </c>
      <c r="AS65" s="54" t="str">
        <f>IF($AA65='גליון הזנת נתונים אישיים'!$D$11,AQ65-AR65,"")</f>
        <v/>
      </c>
    </row>
    <row r="66" spans="26:45" ht="14.25" customHeight="1">
      <c r="Z66" s="48" t="str">
        <f>IF(AA66&gt;='גליון הזנת נתונים אישיים'!$D$11,AP$2,"")</f>
        <v>פרישה לפנסיה</v>
      </c>
      <c r="AA66" s="49">
        <f t="shared" si="10"/>
        <v>90</v>
      </c>
      <c r="AB66" s="50">
        <f t="shared" si="0"/>
        <v>0</v>
      </c>
      <c r="AC66" s="51">
        <f>'גליון הזנת נתונים אישיים'!E$6*12</f>
        <v>17760</v>
      </c>
      <c r="AD66" s="51">
        <f t="shared" si="11"/>
        <v>207192.15214028399</v>
      </c>
      <c r="AE66" s="51">
        <f t="shared" si="1"/>
        <v>194760.62301186693</v>
      </c>
      <c r="AF66" s="51">
        <f t="shared" si="2"/>
        <v>13633.243610830687</v>
      </c>
      <c r="AG66" s="50">
        <f t="shared" si="3"/>
        <v>208393.86662269762</v>
      </c>
      <c r="AH66" s="51">
        <f t="shared" si="12"/>
        <v>266.39999999999998</v>
      </c>
      <c r="AI66" s="51">
        <f t="shared" si="4"/>
        <v>104.19693331134881</v>
      </c>
      <c r="AJ66" s="50">
        <f t="shared" si="5"/>
        <v>370.59693331134878</v>
      </c>
      <c r="AK66" s="52">
        <f t="shared" si="6"/>
        <v>208023.26968938627</v>
      </c>
      <c r="AL66" s="53">
        <f t="shared" si="7"/>
        <v>1035.9607607014198</v>
      </c>
      <c r="AM66" s="51">
        <f t="shared" si="8"/>
        <v>12431.529128417038</v>
      </c>
      <c r="AN66" s="54" t="str">
        <f>IF(AA66='גליון הזנת נתונים אישיים'!D$11,AK65,"")</f>
        <v/>
      </c>
      <c r="AO66" s="54" t="str">
        <f t="shared" si="13"/>
        <v/>
      </c>
      <c r="AP66" s="54" t="str">
        <f t="shared" si="14"/>
        <v/>
      </c>
      <c r="AS66" s="54" t="str">
        <f>IF($AA66='גליון הזנת נתונים אישיים'!$D$11,AQ66-AR66,"")</f>
        <v/>
      </c>
    </row>
    <row r="67" spans="26:45" ht="14.25" customHeight="1">
      <c r="Z67" s="48" t="str">
        <f>IF(AA67&gt;='גליון הזנת נתונים אישיים'!$D$11,AP$2,"")</f>
        <v>פרישה לפנסיה</v>
      </c>
      <c r="AA67" s="49">
        <f t="shared" si="10"/>
        <v>91</v>
      </c>
      <c r="AB67" s="50">
        <f t="shared" si="0"/>
        <v>0</v>
      </c>
      <c r="AC67" s="51">
        <f>'גליון הזנת נתונים אישיים'!E$6*12</f>
        <v>17760</v>
      </c>
      <c r="AD67" s="51">
        <f t="shared" si="11"/>
        <v>208023.26968938627</v>
      </c>
      <c r="AE67" s="51">
        <f t="shared" si="1"/>
        <v>195541.8735080231</v>
      </c>
      <c r="AF67" s="51">
        <f t="shared" si="2"/>
        <v>13687.931145561619</v>
      </c>
      <c r="AG67" s="50">
        <f t="shared" si="3"/>
        <v>209229.80465358472</v>
      </c>
      <c r="AH67" s="51">
        <f t="shared" si="12"/>
        <v>266.39999999999998</v>
      </c>
      <c r="AI67" s="51">
        <f t="shared" si="4"/>
        <v>104.61490232679236</v>
      </c>
      <c r="AJ67" s="50">
        <f t="shared" si="5"/>
        <v>371.01490232679237</v>
      </c>
      <c r="AK67" s="52">
        <f t="shared" si="6"/>
        <v>208858.78975125792</v>
      </c>
      <c r="AL67" s="53">
        <f t="shared" si="7"/>
        <v>1040.1163484469314</v>
      </c>
      <c r="AM67" s="51">
        <f t="shared" si="8"/>
        <v>12481.396181363176</v>
      </c>
      <c r="AN67" s="54" t="str">
        <f>IF(AA67='גליון הזנת נתונים אישיים'!D$11,AK66,"")</f>
        <v/>
      </c>
      <c r="AO67" s="54" t="str">
        <f t="shared" si="13"/>
        <v/>
      </c>
      <c r="AP67" s="54" t="str">
        <f t="shared" si="14"/>
        <v/>
      </c>
      <c r="AS67" s="54" t="str">
        <f>IF($AA67='גליון הזנת נתונים אישיים'!$D$11,AQ67-AR67,"")</f>
        <v/>
      </c>
    </row>
    <row r="68" spans="26:45" ht="14.25" customHeight="1">
      <c r="Z68" s="48" t="str">
        <f>IF(AA68&gt;='גליון הזנת נתונים אישיים'!$D$11,AP$2,"")</f>
        <v>פרישה לפנסיה</v>
      </c>
      <c r="AA68" s="49">
        <f t="shared" si="10"/>
        <v>92</v>
      </c>
      <c r="AB68" s="50">
        <f t="shared" si="0"/>
        <v>0</v>
      </c>
      <c r="AC68" s="51">
        <f>'גליון הזנת נתונים אישיים'!E$6*12</f>
        <v>17760</v>
      </c>
      <c r="AD68" s="51">
        <f t="shared" si="11"/>
        <v>208858.78975125792</v>
      </c>
      <c r="AE68" s="51">
        <f t="shared" si="1"/>
        <v>196327.26236618246</v>
      </c>
      <c r="AF68" s="51">
        <f t="shared" si="2"/>
        <v>13742.908365632773</v>
      </c>
      <c r="AG68" s="50">
        <f t="shared" si="3"/>
        <v>210070.17073181525</v>
      </c>
      <c r="AH68" s="51">
        <f t="shared" si="12"/>
        <v>266.39999999999998</v>
      </c>
      <c r="AI68" s="51">
        <f t="shared" si="4"/>
        <v>105.03508536590762</v>
      </c>
      <c r="AJ68" s="50">
        <f t="shared" si="5"/>
        <v>371.43508536590758</v>
      </c>
      <c r="AK68" s="52">
        <f t="shared" si="6"/>
        <v>209698.73564644935</v>
      </c>
      <c r="AL68" s="53">
        <f t="shared" si="7"/>
        <v>1044.2939487562896</v>
      </c>
      <c r="AM68" s="51">
        <f t="shared" si="8"/>
        <v>12531.527385075475</v>
      </c>
      <c r="AN68" s="54" t="str">
        <f>IF(AA68='גליון הזנת נתונים אישיים'!D$11,AK67,"")</f>
        <v/>
      </c>
      <c r="AO68" s="54" t="str">
        <f t="shared" si="13"/>
        <v/>
      </c>
      <c r="AP68" s="54" t="str">
        <f t="shared" si="14"/>
        <v/>
      </c>
      <c r="AS68" s="54" t="str">
        <f>IF($AA68='גליון הזנת נתונים אישיים'!$D$11,AQ68-AR68,"")</f>
        <v/>
      </c>
    </row>
    <row r="69" spans="26:45" ht="14.25" customHeight="1">
      <c r="Z69" s="48" t="str">
        <f>IF(AA69&gt;='גליון הזנת נתונים אישיים'!$D$11,AP$2,"")</f>
        <v>פרישה לפנסיה</v>
      </c>
      <c r="AA69" s="49">
        <f t="shared" si="10"/>
        <v>93</v>
      </c>
      <c r="AB69" s="50">
        <f t="shared" si="0"/>
        <v>0</v>
      </c>
      <c r="AC69" s="51">
        <f>'גליון הזנת נתונים אישיים'!E$6*12</f>
        <v>17760</v>
      </c>
      <c r="AD69" s="51">
        <f t="shared" si="11"/>
        <v>209698.73564644935</v>
      </c>
      <c r="AE69" s="51">
        <f t="shared" si="1"/>
        <v>197116.81150766238</v>
      </c>
      <c r="AF69" s="51">
        <f t="shared" si="2"/>
        <v>13798.176805536368</v>
      </c>
      <c r="AG69" s="50">
        <f t="shared" si="3"/>
        <v>210914.98831319876</v>
      </c>
      <c r="AH69" s="51">
        <f t="shared" si="12"/>
        <v>266.39999999999998</v>
      </c>
      <c r="AI69" s="51">
        <f t="shared" si="4"/>
        <v>105.45749415659938</v>
      </c>
      <c r="AJ69" s="50">
        <f t="shared" si="5"/>
        <v>371.85749415659939</v>
      </c>
      <c r="AK69" s="52">
        <f t="shared" si="6"/>
        <v>210543.13081904216</v>
      </c>
      <c r="AL69" s="53">
        <f t="shared" si="7"/>
        <v>1048.4936782322468</v>
      </c>
      <c r="AM69" s="51">
        <f t="shared" si="8"/>
        <v>12581.924138786961</v>
      </c>
      <c r="AN69" s="54" t="str">
        <f>IF(AA69='גליון הזנת נתונים אישיים'!D$11,AK68,"")</f>
        <v/>
      </c>
      <c r="AO69" s="54" t="str">
        <f t="shared" si="13"/>
        <v/>
      </c>
      <c r="AP69" s="54" t="str">
        <f t="shared" si="14"/>
        <v/>
      </c>
      <c r="AS69" s="54" t="str">
        <f>IF($AA69='גליון הזנת נתונים אישיים'!$D$11,AQ69-AR69,"")</f>
        <v/>
      </c>
    </row>
    <row r="70" spans="26:45" ht="14.25" customHeight="1">
      <c r="Z70" s="48" t="str">
        <f>IF(AA70&gt;='גליון הזנת נתונים אישיים'!$D$11,AP$2,"")</f>
        <v>פרישה לפנסיה</v>
      </c>
      <c r="AA70" s="49">
        <f t="shared" si="10"/>
        <v>94</v>
      </c>
      <c r="AB70" s="50">
        <f t="shared" si="0"/>
        <v>0</v>
      </c>
      <c r="AC70" s="51">
        <f>'גליון הזנת נתונים אישיים'!E$6*12</f>
        <v>17760</v>
      </c>
      <c r="AD70" s="51">
        <f t="shared" si="11"/>
        <v>210543.13081904216</v>
      </c>
      <c r="AE70" s="51">
        <f t="shared" si="1"/>
        <v>197910.54296989963</v>
      </c>
      <c r="AF70" s="51">
        <f t="shared" si="2"/>
        <v>13853.738007892975</v>
      </c>
      <c r="AG70" s="50">
        <f t="shared" si="3"/>
        <v>211764.2809777926</v>
      </c>
      <c r="AH70" s="51">
        <f t="shared" si="12"/>
        <v>266.39999999999998</v>
      </c>
      <c r="AI70" s="51">
        <f t="shared" si="4"/>
        <v>105.8821404888963</v>
      </c>
      <c r="AJ70" s="50">
        <f t="shared" si="5"/>
        <v>372.28214048889629</v>
      </c>
      <c r="AK70" s="52">
        <f t="shared" si="6"/>
        <v>211391.99883730372</v>
      </c>
      <c r="AL70" s="53">
        <f t="shared" si="7"/>
        <v>1052.7156540952108</v>
      </c>
      <c r="AM70" s="51">
        <f t="shared" si="8"/>
        <v>12632.587849142528</v>
      </c>
      <c r="AN70" s="54" t="str">
        <f>IF(AA70='גליון הזנת נתונים אישיים'!D$11,AK69,"")</f>
        <v/>
      </c>
      <c r="AO70" s="54" t="str">
        <f t="shared" si="13"/>
        <v/>
      </c>
      <c r="AP70" s="54" t="str">
        <f t="shared" si="14"/>
        <v/>
      </c>
      <c r="AS70" s="54" t="str">
        <f>IF($AA70='גליון הזנת נתונים אישיים'!$D$11,AQ70-AR70,"")</f>
        <v/>
      </c>
    </row>
    <row r="71" spans="26:45" ht="14.25" customHeight="1">
      <c r="Z71" s="48" t="str">
        <f>IF(AA71&gt;='גליון הזנת נתונים אישיים'!$D$11,AP$2,"")</f>
        <v>פרישה לפנסיה</v>
      </c>
      <c r="AA71" s="49">
        <f t="shared" si="10"/>
        <v>95</v>
      </c>
      <c r="AB71" s="50">
        <f t="shared" si="0"/>
        <v>0</v>
      </c>
      <c r="AC71" s="51">
        <f>'גליון הזנת נתונים אישיים'!E$6*12</f>
        <v>17760</v>
      </c>
      <c r="AD71" s="51">
        <f t="shared" si="11"/>
        <v>211391.99883730372</v>
      </c>
      <c r="AE71" s="51">
        <f t="shared" si="1"/>
        <v>198708.4789070655</v>
      </c>
      <c r="AF71" s="51">
        <f t="shared" si="2"/>
        <v>13909.593523494586</v>
      </c>
      <c r="AG71" s="50">
        <f t="shared" si="3"/>
        <v>212618.07243056007</v>
      </c>
      <c r="AH71" s="51">
        <f t="shared" si="12"/>
        <v>266.39999999999998</v>
      </c>
      <c r="AI71" s="51">
        <f t="shared" si="4"/>
        <v>106.30903621528005</v>
      </c>
      <c r="AJ71" s="50">
        <f t="shared" si="5"/>
        <v>372.70903621528004</v>
      </c>
      <c r="AK71" s="52">
        <f t="shared" si="6"/>
        <v>212245.36339434481</v>
      </c>
      <c r="AL71" s="53">
        <f t="shared" si="7"/>
        <v>1056.9599941865185</v>
      </c>
      <c r="AM71" s="51">
        <f t="shared" si="8"/>
        <v>12683.519930238223</v>
      </c>
      <c r="AN71" s="54" t="str">
        <f>IF(AA71='גליון הזנת נתונים אישיים'!D$11,AK70,"")</f>
        <v/>
      </c>
      <c r="AO71" s="54" t="str">
        <f t="shared" si="13"/>
        <v/>
      </c>
      <c r="AP71" s="54" t="str">
        <f t="shared" si="14"/>
        <v/>
      </c>
      <c r="AS71" s="54" t="str">
        <f>IF($AA71='גליון הזנת נתונים אישיים'!$D$11,AQ71-AR71,"")</f>
        <v/>
      </c>
    </row>
    <row r="72" spans="26:45" ht="14.25" customHeight="1">
      <c r="Z72" s="48" t="str">
        <f>IF(AA72&gt;='גליון הזנת נתונים אישיים'!$D$11,AP$2,"")</f>
        <v>פרישה לפנסיה</v>
      </c>
      <c r="AA72" s="49">
        <f t="shared" si="10"/>
        <v>96</v>
      </c>
      <c r="AB72" s="50">
        <f t="shared" si="0"/>
        <v>0</v>
      </c>
      <c r="AC72" s="51">
        <f>'גליון הזנת נתונים אישיים'!E$6*12</f>
        <v>17760</v>
      </c>
      <c r="AD72" s="51">
        <f t="shared" si="11"/>
        <v>212245.36339434481</v>
      </c>
      <c r="AE72" s="51">
        <f t="shared" si="1"/>
        <v>199510.64159068413</v>
      </c>
      <c r="AF72" s="51">
        <f t="shared" si="2"/>
        <v>13965.744911347891</v>
      </c>
      <c r="AG72" s="50">
        <f t="shared" si="3"/>
        <v>213476.38650203202</v>
      </c>
      <c r="AH72" s="51">
        <f t="shared" si="12"/>
        <v>266.39999999999998</v>
      </c>
      <c r="AI72" s="51">
        <f t="shared" si="4"/>
        <v>106.73819325101601</v>
      </c>
      <c r="AJ72" s="50">
        <f t="shared" si="5"/>
        <v>373.13819325101599</v>
      </c>
      <c r="AK72" s="52">
        <f t="shared" si="6"/>
        <v>213103.24830878101</v>
      </c>
      <c r="AL72" s="53">
        <f t="shared" si="7"/>
        <v>1061.226816971724</v>
      </c>
      <c r="AM72" s="51">
        <f t="shared" si="8"/>
        <v>12734.721803660688</v>
      </c>
      <c r="AN72" s="54" t="str">
        <f>IF(AA72='גליון הזנת נתונים אישיים'!D$11,AK71,"")</f>
        <v/>
      </c>
      <c r="AO72" s="54" t="str">
        <f t="shared" si="13"/>
        <v/>
      </c>
      <c r="AP72" s="54" t="str">
        <f t="shared" si="14"/>
        <v/>
      </c>
      <c r="AS72" s="54" t="str">
        <f>IF($AA72='גליון הזנת נתונים אישיים'!$D$11,AQ72-AR72,"")</f>
        <v/>
      </c>
    </row>
    <row r="73" spans="26:45" ht="14.25" customHeight="1">
      <c r="Z73" s="48" t="str">
        <f>IF(AA73&gt;='גליון הזנת נתונים אישיים'!$D$11,AP$2,"")</f>
        <v>פרישה לפנסיה</v>
      </c>
      <c r="AA73" s="49">
        <f t="shared" si="10"/>
        <v>97</v>
      </c>
      <c r="AB73" s="50">
        <f t="shared" si="0"/>
        <v>0</v>
      </c>
      <c r="AC73" s="51">
        <f>'גליון הזנת נתונים אישיים'!E$6*12</f>
        <v>17760</v>
      </c>
      <c r="AD73" s="51">
        <f t="shared" si="11"/>
        <v>213103.24830878101</v>
      </c>
      <c r="AE73" s="51">
        <f t="shared" si="1"/>
        <v>200317.05341025416</v>
      </c>
      <c r="AF73" s="51">
        <f t="shared" si="2"/>
        <v>14022.193738717793</v>
      </c>
      <c r="AG73" s="50">
        <f t="shared" si="3"/>
        <v>214339.24714897195</v>
      </c>
      <c r="AH73" s="51">
        <f t="shared" si="12"/>
        <v>266.39999999999998</v>
      </c>
      <c r="AI73" s="51">
        <f t="shared" si="4"/>
        <v>107.16962357448598</v>
      </c>
      <c r="AJ73" s="50">
        <f t="shared" si="5"/>
        <v>373.56962357448595</v>
      </c>
      <c r="AK73" s="52">
        <f t="shared" si="6"/>
        <v>213965.67752539745</v>
      </c>
      <c r="AL73" s="53">
        <f t="shared" si="7"/>
        <v>1065.5162415439052</v>
      </c>
      <c r="AM73" s="51">
        <f t="shared" si="8"/>
        <v>12786.194898526861</v>
      </c>
      <c r="AN73" s="54" t="str">
        <f>IF(AA73='גליון הזנת נתונים אישיים'!D$11,AK72,"")</f>
        <v/>
      </c>
      <c r="AO73" s="54" t="str">
        <f t="shared" si="13"/>
        <v/>
      </c>
      <c r="AP73" s="54" t="str">
        <f t="shared" si="14"/>
        <v/>
      </c>
      <c r="AS73" s="54" t="str">
        <f>IF($AA73='גליון הזנת נתונים אישיים'!$D$11,AQ73-AR73,"")</f>
        <v/>
      </c>
    </row>
    <row r="74" spans="26:45" ht="14.25" customHeight="1">
      <c r="Z74" s="48" t="str">
        <f>IF(AA74&gt;='גליון הזנת נתונים אישיים'!$D$11,AP$2,"")</f>
        <v>פרישה לפנסיה</v>
      </c>
      <c r="AA74" s="49">
        <f t="shared" si="10"/>
        <v>98</v>
      </c>
      <c r="AB74" s="50">
        <f t="shared" si="0"/>
        <v>0</v>
      </c>
      <c r="AC74" s="51">
        <f>'גליון הזנת נתונים אישיים'!E$6*12</f>
        <v>17760</v>
      </c>
      <c r="AD74" s="51">
        <f t="shared" si="11"/>
        <v>213965.67752539745</v>
      </c>
      <c r="AE74" s="51">
        <f t="shared" si="1"/>
        <v>201127.7368738736</v>
      </c>
      <c r="AF74" s="51">
        <f t="shared" si="2"/>
        <v>14078.941581171153</v>
      </c>
      <c r="AG74" s="50">
        <f t="shared" si="3"/>
        <v>215206.67845504475</v>
      </c>
      <c r="AH74" s="51">
        <f t="shared" si="12"/>
        <v>266.39999999999998</v>
      </c>
      <c r="AI74" s="51">
        <f t="shared" si="4"/>
        <v>107.60333922752238</v>
      </c>
      <c r="AJ74" s="50">
        <f t="shared" si="5"/>
        <v>374.00333922752236</v>
      </c>
      <c r="AK74" s="52">
        <f t="shared" si="6"/>
        <v>214832.67511581723</v>
      </c>
      <c r="AL74" s="53">
        <f t="shared" si="7"/>
        <v>1069.8283876269873</v>
      </c>
      <c r="AM74" s="51">
        <f t="shared" si="8"/>
        <v>12837.940651523846</v>
      </c>
      <c r="AN74" s="54" t="str">
        <f>IF(AA74='גליון הזנת נתונים אישיים'!D$11,AK73,"")</f>
        <v/>
      </c>
      <c r="AO74" s="54" t="str">
        <f t="shared" si="13"/>
        <v/>
      </c>
      <c r="AP74" s="54" t="str">
        <f t="shared" si="14"/>
        <v/>
      </c>
      <c r="AS74" s="54" t="str">
        <f>IF($AA74='גליון הזנת נתונים אישיים'!$D$11,AQ74-AR74,"")</f>
        <v/>
      </c>
    </row>
    <row r="75" spans="26:45" ht="14.25" customHeight="1">
      <c r="Z75" s="48" t="str">
        <f>IF(AA75&gt;='גליון הזנת נתונים אישיים'!$D$11,AP$2,"")</f>
        <v>פרישה לפנסיה</v>
      </c>
      <c r="AA75" s="49">
        <f t="shared" si="10"/>
        <v>99</v>
      </c>
      <c r="AB75" s="50">
        <f t="shared" si="0"/>
        <v>0</v>
      </c>
      <c r="AC75" s="51">
        <f>'גליון הזנת נתונים אישיים'!E$6*12</f>
        <v>17760</v>
      </c>
      <c r="AD75" s="51">
        <f t="shared" si="11"/>
        <v>214832.67511581723</v>
      </c>
      <c r="AE75" s="51">
        <f t="shared" si="1"/>
        <v>201942.71460886821</v>
      </c>
      <c r="AF75" s="51">
        <f t="shared" si="2"/>
        <v>14135.990022620776</v>
      </c>
      <c r="AG75" s="50">
        <f t="shared" si="3"/>
        <v>216078.70463148897</v>
      </c>
      <c r="AH75" s="51">
        <f t="shared" si="12"/>
        <v>266.39999999999998</v>
      </c>
      <c r="AI75" s="51">
        <f t="shared" si="4"/>
        <v>108.03935231574449</v>
      </c>
      <c r="AJ75" s="50">
        <f t="shared" si="5"/>
        <v>374.43935231574449</v>
      </c>
      <c r="AK75" s="52">
        <f t="shared" si="6"/>
        <v>215704.26527917324</v>
      </c>
      <c r="AL75" s="53">
        <f t="shared" si="7"/>
        <v>1074.1633755790861</v>
      </c>
      <c r="AM75" s="51">
        <f t="shared" si="8"/>
        <v>12889.960506949034</v>
      </c>
      <c r="AN75" s="54" t="str">
        <f>IF(AA75='גליון הזנת נתונים אישיים'!D$11,AK74,"")</f>
        <v/>
      </c>
      <c r="AO75" s="54" t="str">
        <f t="shared" si="13"/>
        <v/>
      </c>
      <c r="AP75" s="54" t="str">
        <f t="shared" si="14"/>
        <v/>
      </c>
      <c r="AS75" s="54" t="str">
        <f>IF($AA75='גליון הזנת נתונים אישיים'!$D$11,AQ75-AR75,"")</f>
        <v/>
      </c>
    </row>
    <row r="76" spans="26:45" ht="14.25" customHeight="1">
      <c r="Z76" s="48" t="str">
        <f>IF(AA76&gt;='גליון הזנת נתונים אישיים'!$D$11,AP$2,"")</f>
        <v>פרישה לפנסיה</v>
      </c>
      <c r="AA76" s="49">
        <f t="shared" si="10"/>
        <v>100</v>
      </c>
      <c r="AB76" s="50">
        <f t="shared" si="0"/>
        <v>0</v>
      </c>
      <c r="AC76" s="51">
        <f>'גליון הזנת נתונים אישיים'!E$6*12</f>
        <v>17760</v>
      </c>
      <c r="AD76" s="51">
        <f t="shared" si="11"/>
        <v>215704.26527917324</v>
      </c>
      <c r="AE76" s="51">
        <f t="shared" si="1"/>
        <v>202762.00936242286</v>
      </c>
      <c r="AF76" s="51">
        <f t="shared" si="2"/>
        <v>14193.340655369602</v>
      </c>
      <c r="AG76" s="50">
        <f t="shared" si="3"/>
        <v>216955.35001779246</v>
      </c>
      <c r="AH76" s="51">
        <f t="shared" si="12"/>
        <v>266.39999999999998</v>
      </c>
      <c r="AI76" s="51">
        <f t="shared" si="4"/>
        <v>108.47767500889623</v>
      </c>
      <c r="AJ76" s="50">
        <f t="shared" si="5"/>
        <v>374.87767500889618</v>
      </c>
      <c r="AK76" s="52">
        <f t="shared" si="6"/>
        <v>216580.47234278356</v>
      </c>
      <c r="AL76" s="53">
        <f t="shared" si="7"/>
        <v>1078.521326395866</v>
      </c>
      <c r="AM76" s="51">
        <f t="shared" si="8"/>
        <v>12942.255916750393</v>
      </c>
      <c r="AN76" s="54" t="str">
        <f>IF(AA76='גליון הזנת נתונים אישיים'!D$11,AK75,"")</f>
        <v/>
      </c>
      <c r="AO76" s="54" t="str">
        <f t="shared" si="13"/>
        <v/>
      </c>
      <c r="AP76" s="54" t="str">
        <f t="shared" si="14"/>
        <v/>
      </c>
      <c r="AS76" s="54" t="str">
        <f>IF($AA76='גליון הזנת נתונים אישיים'!$D$11,AQ76-AR76,"")</f>
        <v/>
      </c>
    </row>
    <row r="77" spans="26:45" ht="14.25" customHeight="1">
      <c r="Z77" s="48" t="str">
        <f>IF(AA77&gt;='גליון הזנת נתונים אישיים'!$D$11,AP$2,"")</f>
        <v>פרישה לפנסיה</v>
      </c>
      <c r="AA77" s="49">
        <f t="shared" si="10"/>
        <v>101</v>
      </c>
      <c r="AB77" s="50">
        <f t="shared" si="0"/>
        <v>0</v>
      </c>
      <c r="AC77" s="51">
        <f>'גליון הזנת נתונים אישיים'!E$6*12</f>
        <v>17760</v>
      </c>
      <c r="AD77" s="51">
        <f t="shared" si="11"/>
        <v>216580.47234278356</v>
      </c>
      <c r="AE77" s="51">
        <f t="shared" si="1"/>
        <v>203585.64400221655</v>
      </c>
      <c r="AF77" s="51">
        <f t="shared" si="2"/>
        <v>14250.99508015516</v>
      </c>
      <c r="AG77" s="50">
        <f t="shared" si="3"/>
        <v>217836.63908237172</v>
      </c>
      <c r="AH77" s="51">
        <f t="shared" si="12"/>
        <v>266.39999999999998</v>
      </c>
      <c r="AI77" s="51">
        <f t="shared" si="4"/>
        <v>108.91831954118587</v>
      </c>
      <c r="AJ77" s="50">
        <f t="shared" si="5"/>
        <v>375.31831954118582</v>
      </c>
      <c r="AK77" s="52">
        <f t="shared" si="6"/>
        <v>217461.32076283052</v>
      </c>
      <c r="AL77" s="53">
        <f t="shared" si="7"/>
        <v>1082.9023617139178</v>
      </c>
      <c r="AM77" s="51">
        <f t="shared" si="8"/>
        <v>12994.828340567014</v>
      </c>
      <c r="AN77" s="54" t="str">
        <f>IF(AA77='גליון הזנת נתונים אישיים'!D$11,AK76,"")</f>
        <v/>
      </c>
      <c r="AO77" s="54" t="str">
        <f t="shared" si="13"/>
        <v/>
      </c>
      <c r="AP77" s="54" t="str">
        <f t="shared" si="14"/>
        <v/>
      </c>
      <c r="AS77" s="54" t="str">
        <f>IF($AA77='גליון הזנת נתונים אישיים'!$D$11,AQ77-AR77,"")</f>
        <v/>
      </c>
    </row>
    <row r="78" spans="26:45" ht="14.25" customHeight="1">
      <c r="Z78" s="48" t="str">
        <f>IF(AA78&gt;='גליון הזנת נתונים אישיים'!$D$11,AP$2,"")</f>
        <v>פרישה לפנסיה</v>
      </c>
      <c r="AA78" s="49">
        <f t="shared" si="10"/>
        <v>102</v>
      </c>
      <c r="AB78" s="50">
        <f t="shared" si="0"/>
        <v>0</v>
      </c>
      <c r="AC78" s="51">
        <f>'גליון הזנת נתונים אישיים'!E$6*12</f>
        <v>17760</v>
      </c>
      <c r="AD78" s="51">
        <f t="shared" si="11"/>
        <v>217461.32076283052</v>
      </c>
      <c r="AE78" s="51">
        <f t="shared" si="1"/>
        <v>204413.64151706069</v>
      </c>
      <c r="AF78" s="51">
        <f t="shared" si="2"/>
        <v>14308.954906194251</v>
      </c>
      <c r="AG78" s="50">
        <f t="shared" si="3"/>
        <v>218722.59642325493</v>
      </c>
      <c r="AH78" s="51">
        <f t="shared" si="12"/>
        <v>266.39999999999998</v>
      </c>
      <c r="AI78" s="51">
        <f t="shared" si="4"/>
        <v>109.36129821162747</v>
      </c>
      <c r="AJ78" s="50">
        <f t="shared" si="5"/>
        <v>375.76129821162743</v>
      </c>
      <c r="AK78" s="52">
        <f t="shared" si="6"/>
        <v>218346.83512504329</v>
      </c>
      <c r="AL78" s="53">
        <f t="shared" si="7"/>
        <v>1087.3066038141526</v>
      </c>
      <c r="AM78" s="51">
        <f t="shared" si="8"/>
        <v>13047.67924576983</v>
      </c>
      <c r="AN78" s="54" t="str">
        <f>IF(AA78='גליון הזנת נתונים אישיים'!D$11,AK77,"")</f>
        <v/>
      </c>
      <c r="AO78" s="54" t="str">
        <f t="shared" si="13"/>
        <v/>
      </c>
      <c r="AP78" s="54" t="str">
        <f t="shared" si="14"/>
        <v/>
      </c>
      <c r="AS78" s="54" t="str">
        <f>IF($AA78='גליון הזנת נתונים אישיים'!$D$11,AQ78-AR78,"")</f>
        <v/>
      </c>
    </row>
    <row r="79" spans="26:45" ht="14.25" customHeight="1">
      <c r="Z79" s="48" t="str">
        <f>IF(AA79&gt;='גליון הזנת נתונים אישיים'!$D$11,AP$2,"")</f>
        <v>פרישה לפנסיה</v>
      </c>
      <c r="AA79" s="49">
        <f t="shared" si="10"/>
        <v>103</v>
      </c>
      <c r="AB79" s="50">
        <f t="shared" si="0"/>
        <v>0</v>
      </c>
      <c r="AC79" s="51">
        <f>'גליון הזנת נתונים אישיים'!E$6*12</f>
        <v>17760</v>
      </c>
      <c r="AD79" s="51">
        <f t="shared" si="11"/>
        <v>218346.83512504329</v>
      </c>
      <c r="AE79" s="51">
        <f t="shared" si="1"/>
        <v>205246.0250175407</v>
      </c>
      <c r="AF79" s="51">
        <f t="shared" si="2"/>
        <v>14367.221751227849</v>
      </c>
      <c r="AG79" s="50">
        <f t="shared" si="3"/>
        <v>219613.24676876856</v>
      </c>
      <c r="AH79" s="51">
        <f t="shared" si="12"/>
        <v>266.39999999999998</v>
      </c>
      <c r="AI79" s="51">
        <f t="shared" si="4"/>
        <v>109.80662338438428</v>
      </c>
      <c r="AJ79" s="50">
        <f t="shared" si="5"/>
        <v>376.20662338438427</v>
      </c>
      <c r="AK79" s="52">
        <f t="shared" si="6"/>
        <v>219237.04014538418</v>
      </c>
      <c r="AL79" s="53">
        <f t="shared" si="7"/>
        <v>1091.7341756252165</v>
      </c>
      <c r="AM79" s="51">
        <f t="shared" si="8"/>
        <v>13100.810107502597</v>
      </c>
      <c r="AN79" s="54" t="str">
        <f>IF(AA79='גליון הזנת נתונים אישיים'!D$11,AK78,"")</f>
        <v/>
      </c>
      <c r="AO79" s="54" t="str">
        <f t="shared" si="13"/>
        <v/>
      </c>
      <c r="AP79" s="54" t="str">
        <f t="shared" si="14"/>
        <v/>
      </c>
      <c r="AS79" s="54" t="str">
        <f>IF($AA79='גליון הזנת נתונים אישיים'!$D$11,AQ79-AR79,"")</f>
        <v/>
      </c>
    </row>
    <row r="80" spans="26:45" ht="14.25" customHeight="1">
      <c r="Z80" s="48" t="str">
        <f>IF(AA80&gt;='גליון הזנת נתונים אישיים'!$D$11,AP$2,"")</f>
        <v>פרישה לפנסיה</v>
      </c>
      <c r="AA80" s="49">
        <f t="shared" si="10"/>
        <v>104</v>
      </c>
      <c r="AB80" s="50">
        <f t="shared" si="0"/>
        <v>0</v>
      </c>
      <c r="AC80" s="51">
        <f>'גליון הזנת נתונים אישיים'!E$6*12</f>
        <v>17760</v>
      </c>
      <c r="AD80" s="51">
        <f t="shared" si="11"/>
        <v>219237.04014538418</v>
      </c>
      <c r="AE80" s="51">
        <f t="shared" si="1"/>
        <v>206082.81773666112</v>
      </c>
      <c r="AF80" s="51">
        <f t="shared" si="2"/>
        <v>14425.797241566279</v>
      </c>
      <c r="AG80" s="50">
        <f t="shared" si="3"/>
        <v>220508.61497822739</v>
      </c>
      <c r="AH80" s="51">
        <f t="shared" si="12"/>
        <v>266.39999999999998</v>
      </c>
      <c r="AI80" s="51">
        <f t="shared" si="4"/>
        <v>110.2543074891137</v>
      </c>
      <c r="AJ80" s="50">
        <f t="shared" si="5"/>
        <v>376.65430748911365</v>
      </c>
      <c r="AK80" s="52">
        <f t="shared" si="6"/>
        <v>220131.96067073828</v>
      </c>
      <c r="AL80" s="53">
        <f t="shared" si="7"/>
        <v>1096.1852007269208</v>
      </c>
      <c r="AM80" s="51">
        <f t="shared" si="8"/>
        <v>13154.22240872305</v>
      </c>
      <c r="AN80" s="54" t="str">
        <f>IF(AA80='גליון הזנת נתונים אישיים'!D$11,AK79,"")</f>
        <v/>
      </c>
      <c r="AO80" s="54" t="str">
        <f t="shared" si="13"/>
        <v/>
      </c>
      <c r="AP80" s="54" t="str">
        <f t="shared" si="14"/>
        <v/>
      </c>
      <c r="AS80" s="54" t="str">
        <f>IF($AA80='גליון הזנת נתונים אישיים'!$D$11,AQ80-AR80,"")</f>
        <v/>
      </c>
    </row>
    <row r="81" spans="26:45" ht="14.25" customHeight="1">
      <c r="Z81" s="48" t="str">
        <f>IF(AA81&gt;='גליון הזנת נתונים אישיים'!$D$11,AP$2,"")</f>
        <v>פרישה לפנסיה</v>
      </c>
      <c r="AA81" s="49">
        <f t="shared" si="10"/>
        <v>105</v>
      </c>
      <c r="AB81" s="50">
        <f t="shared" si="0"/>
        <v>0</v>
      </c>
      <c r="AC81" s="51">
        <f>'גליון הזנת נתונים אישיים'!E$6*12</f>
        <v>17760</v>
      </c>
      <c r="AD81" s="51">
        <f t="shared" si="11"/>
        <v>220131.96067073828</v>
      </c>
      <c r="AE81" s="51">
        <f t="shared" si="1"/>
        <v>206924.04303049398</v>
      </c>
      <c r="AF81" s="51">
        <f t="shared" si="2"/>
        <v>14484.683012134579</v>
      </c>
      <c r="AG81" s="50">
        <f t="shared" si="3"/>
        <v>221408.72604262855</v>
      </c>
      <c r="AH81" s="51">
        <f t="shared" si="12"/>
        <v>266.39999999999998</v>
      </c>
      <c r="AI81" s="51">
        <f t="shared" si="4"/>
        <v>110.70436302131428</v>
      </c>
      <c r="AJ81" s="50">
        <f t="shared" si="5"/>
        <v>377.10436302131427</v>
      </c>
      <c r="AK81" s="52">
        <f t="shared" si="6"/>
        <v>221031.62167960723</v>
      </c>
      <c r="AL81" s="53">
        <f t="shared" si="7"/>
        <v>1100.6598033536914</v>
      </c>
      <c r="AM81" s="51">
        <f t="shared" si="8"/>
        <v>13207.917640244295</v>
      </c>
      <c r="AN81" s="54" t="str">
        <f>IF(AA81='גליון הזנת נתונים אישיים'!D$11,AK80,"")</f>
        <v/>
      </c>
      <c r="AO81" s="54" t="str">
        <f t="shared" si="13"/>
        <v/>
      </c>
      <c r="AP81" s="54" t="str">
        <f t="shared" si="14"/>
        <v/>
      </c>
      <c r="AS81" s="54" t="str">
        <f>IF($AA81='גליון הזנת נתונים אישיים'!$D$11,AQ81-AR81,"")</f>
        <v/>
      </c>
    </row>
    <row r="82" spans="26:45" ht="14.25" customHeight="1">
      <c r="Z82" s="48" t="str">
        <f>IF(AA82&gt;='גליון הזנת נתונים אישיים'!$D$11,AP$2,"")</f>
        <v>פרישה לפנסיה</v>
      </c>
      <c r="AA82" s="49">
        <f t="shared" si="10"/>
        <v>106</v>
      </c>
      <c r="AB82" s="50">
        <f t="shared" si="0"/>
        <v>0</v>
      </c>
      <c r="AC82" s="51">
        <f>'גליון הזנת נתונים אישיים'!E$6*12</f>
        <v>17760</v>
      </c>
      <c r="AD82" s="51">
        <f t="shared" si="11"/>
        <v>221031.62167960723</v>
      </c>
      <c r="AE82" s="51">
        <f t="shared" si="1"/>
        <v>207769.72437883078</v>
      </c>
      <c r="AF82" s="51">
        <f t="shared" si="2"/>
        <v>14543.880706518155</v>
      </c>
      <c r="AG82" s="50">
        <f t="shared" si="3"/>
        <v>222313.60508534894</v>
      </c>
      <c r="AH82" s="51">
        <f t="shared" si="12"/>
        <v>266.39999999999998</v>
      </c>
      <c r="AI82" s="51">
        <f t="shared" si="4"/>
        <v>111.15680254267447</v>
      </c>
      <c r="AJ82" s="50">
        <f t="shared" si="5"/>
        <v>377.55680254267446</v>
      </c>
      <c r="AK82" s="52">
        <f t="shared" si="6"/>
        <v>221936.04828280627</v>
      </c>
      <c r="AL82" s="53">
        <f t="shared" si="7"/>
        <v>1105.1581083980361</v>
      </c>
      <c r="AM82" s="51">
        <f t="shared" si="8"/>
        <v>13261.897300776433</v>
      </c>
      <c r="AN82" s="54" t="str">
        <f>IF(AA82='גליון הזנת נתונים אישיים'!D$11,AK81,"")</f>
        <v/>
      </c>
      <c r="AO82" s="54" t="str">
        <f t="shared" si="13"/>
        <v/>
      </c>
      <c r="AP82" s="54" t="str">
        <f t="shared" si="14"/>
        <v/>
      </c>
      <c r="AS82" s="54" t="str">
        <f>IF($AA82='גליון הזנת נתונים אישיים'!$D$11,AQ82-AR82,"")</f>
        <v/>
      </c>
    </row>
    <row r="83" spans="26:45" ht="14.25" customHeight="1">
      <c r="Z83" s="48" t="str">
        <f>IF(AA83&gt;='גליון הזנת נתונים אישיים'!$D$11,AP$2,"")</f>
        <v>פרישה לפנסיה</v>
      </c>
      <c r="AA83" s="49">
        <f t="shared" si="10"/>
        <v>107</v>
      </c>
      <c r="AB83" s="50">
        <f t="shared" si="0"/>
        <v>0</v>
      </c>
      <c r="AC83" s="51">
        <f>'גליון הזנת נתונים אישיים'!E$6*12</f>
        <v>17760</v>
      </c>
      <c r="AD83" s="51">
        <f t="shared" si="11"/>
        <v>221936.04828280627</v>
      </c>
      <c r="AE83" s="51">
        <f t="shared" si="1"/>
        <v>208619.8853858379</v>
      </c>
      <c r="AF83" s="51">
        <f t="shared" si="2"/>
        <v>14603.391977008654</v>
      </c>
      <c r="AG83" s="50">
        <f t="shared" si="3"/>
        <v>223223.27736284657</v>
      </c>
      <c r="AH83" s="51">
        <f t="shared" si="12"/>
        <v>266.39999999999998</v>
      </c>
      <c r="AI83" s="51">
        <f t="shared" si="4"/>
        <v>111.61163868142329</v>
      </c>
      <c r="AJ83" s="50">
        <f t="shared" si="5"/>
        <v>378.01163868142328</v>
      </c>
      <c r="AK83" s="52">
        <f t="shared" si="6"/>
        <v>222845.26572416513</v>
      </c>
      <c r="AL83" s="53">
        <f t="shared" si="7"/>
        <v>1109.6802414140313</v>
      </c>
      <c r="AM83" s="51">
        <f t="shared" si="8"/>
        <v>13316.162896968375</v>
      </c>
      <c r="AN83" s="54" t="str">
        <f>IF(AA83='גליון הזנת נתונים אישיים'!D$11,AK82,"")</f>
        <v/>
      </c>
      <c r="AO83" s="54" t="str">
        <f t="shared" si="13"/>
        <v/>
      </c>
      <c r="AP83" s="54" t="str">
        <f t="shared" si="14"/>
        <v/>
      </c>
      <c r="AS83" s="54" t="str">
        <f>IF($AA83='גליון הזנת נתונים אישיים'!$D$11,AQ83-AR83,"")</f>
        <v/>
      </c>
    </row>
    <row r="84" spans="26:45" ht="14.25" customHeight="1">
      <c r="Z84" s="48" t="str">
        <f>IF(AA84&gt;='גליון הזנת נתונים אישיים'!$D$11,AP$2,"")</f>
        <v>פרישה לפנסיה</v>
      </c>
      <c r="AA84" s="49">
        <f t="shared" si="10"/>
        <v>108</v>
      </c>
      <c r="AB84" s="50">
        <f t="shared" si="0"/>
        <v>0</v>
      </c>
      <c r="AC84" s="51">
        <f>'גליון הזנת נתונים אישיים'!E$6*12</f>
        <v>17760</v>
      </c>
      <c r="AD84" s="51">
        <f t="shared" si="11"/>
        <v>222845.26572416513</v>
      </c>
      <c r="AE84" s="51">
        <f t="shared" si="1"/>
        <v>209474.54978071523</v>
      </c>
      <c r="AF84" s="51">
        <f t="shared" si="2"/>
        <v>14663.218484650068</v>
      </c>
      <c r="AG84" s="50">
        <f t="shared" si="3"/>
        <v>224137.7682653653</v>
      </c>
      <c r="AH84" s="51">
        <f t="shared" si="12"/>
        <v>266.39999999999998</v>
      </c>
      <c r="AI84" s="51">
        <f t="shared" si="4"/>
        <v>112.06888413268265</v>
      </c>
      <c r="AJ84" s="50">
        <f t="shared" si="5"/>
        <v>378.46888413268266</v>
      </c>
      <c r="AK84" s="52">
        <f t="shared" si="6"/>
        <v>223759.29938123262</v>
      </c>
      <c r="AL84" s="53">
        <f t="shared" si="7"/>
        <v>1114.2263286208256</v>
      </c>
      <c r="AM84" s="51">
        <f t="shared" si="8"/>
        <v>13370.715943449908</v>
      </c>
      <c r="AN84" s="54" t="str">
        <f>IF(AA84='גליון הזנת נתונים אישיים'!D$11,AK83,"")</f>
        <v/>
      </c>
      <c r="AO84" s="54" t="str">
        <f t="shared" si="13"/>
        <v/>
      </c>
      <c r="AP84" s="54" t="str">
        <f t="shared" si="14"/>
        <v/>
      </c>
      <c r="AS84" s="54" t="str">
        <f>IF($AA84='גליון הזנת נתונים אישיים'!$D$11,AQ84-AR84,"")</f>
        <v/>
      </c>
    </row>
    <row r="85" spans="26:45" ht="14.25" customHeight="1"/>
    <row r="86" spans="26:45" ht="14.25" customHeight="1"/>
    <row r="87" spans="26:45" ht="14.25" customHeight="1"/>
    <row r="88" spans="26:45" ht="14.25" customHeight="1"/>
    <row r="89" spans="26:45" ht="14.25" customHeight="1"/>
    <row r="90" spans="26:45" ht="14.25" customHeight="1"/>
    <row r="91" spans="26:45" ht="14.25" customHeight="1"/>
    <row r="92" spans="26:45" ht="14.25" customHeight="1"/>
    <row r="93" spans="26:45" ht="14.25" customHeight="1"/>
    <row r="94" spans="26:45" ht="14.25" customHeight="1"/>
    <row r="95" spans="26:45" ht="14.25" customHeight="1"/>
    <row r="96" spans="26:45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X1:AS1000"/>
  <sheetViews>
    <sheetView rightToLeft="1" workbookViewId="0"/>
  </sheetViews>
  <sheetFormatPr defaultColWidth="14.453125" defaultRowHeight="15" customHeight="1"/>
  <cols>
    <col min="1" max="23" width="9.81640625" customWidth="1"/>
    <col min="24" max="24" width="18" customWidth="1"/>
    <col min="25" max="25" width="9.81640625" customWidth="1"/>
    <col min="26" max="26" width="18" customWidth="1"/>
    <col min="27" max="27" width="11.7265625" customWidth="1"/>
    <col min="28" max="28" width="15.26953125" customWidth="1"/>
    <col min="29" max="29" width="22.26953125" customWidth="1"/>
    <col min="30" max="30" width="30.54296875" customWidth="1"/>
    <col min="31" max="32" width="17.81640625" customWidth="1"/>
    <col min="33" max="33" width="15.81640625" customWidth="1"/>
    <col min="34" max="34" width="15" customWidth="1"/>
    <col min="35" max="37" width="15.81640625" customWidth="1"/>
    <col min="38" max="38" width="32.54296875" customWidth="1"/>
    <col min="39" max="42" width="17.81640625" customWidth="1"/>
    <col min="43" max="43" width="16.54296875" customWidth="1"/>
    <col min="44" max="44" width="17.08984375" customWidth="1"/>
    <col min="45" max="45" width="18.453125" customWidth="1"/>
  </cols>
  <sheetData>
    <row r="1" spans="24:45" ht="14.25" customHeight="1">
      <c r="AM1" s="55"/>
      <c r="AN1" s="40"/>
      <c r="AO1" s="40"/>
      <c r="AP1" s="40"/>
    </row>
    <row r="2" spans="24:45" ht="14.25" customHeight="1">
      <c r="AC2" s="39"/>
      <c r="AD2" s="40"/>
      <c r="AE2" s="40"/>
      <c r="AF2" s="40"/>
      <c r="AG2" s="40"/>
      <c r="AJ2" s="40"/>
      <c r="AM2" s="44"/>
      <c r="AP2" s="45" t="s">
        <v>50</v>
      </c>
    </row>
    <row r="3" spans="24:45" ht="14.25" customHeight="1">
      <c r="X3" s="41" t="s">
        <v>6</v>
      </c>
      <c r="Y3" s="46">
        <f>IF('גליון הזנת נתונים אישיים'!D4&gt;10%,'גליון הזנת נתונים אישיים'!D4/100,'גליון הזנת נתונים אישיים'!D4)</f>
        <v>9.0000000000000011E-3</v>
      </c>
      <c r="AA3" s="47" t="s">
        <v>8</v>
      </c>
      <c r="AB3" s="47" t="s">
        <v>51</v>
      </c>
      <c r="AC3" s="47" t="s">
        <v>52</v>
      </c>
      <c r="AD3" s="47" t="s">
        <v>53</v>
      </c>
      <c r="AE3" s="47" t="s">
        <v>54</v>
      </c>
      <c r="AF3" s="47" t="s">
        <v>55</v>
      </c>
      <c r="AG3" s="47" t="s">
        <v>56</v>
      </c>
      <c r="AH3" s="47" t="s">
        <v>6</v>
      </c>
      <c r="AI3" s="47" t="s">
        <v>9</v>
      </c>
      <c r="AJ3" s="47" t="s">
        <v>57</v>
      </c>
      <c r="AK3" s="47" t="s">
        <v>58</v>
      </c>
      <c r="AL3" s="47" t="s">
        <v>2</v>
      </c>
      <c r="AM3" s="56" t="s">
        <v>59</v>
      </c>
      <c r="AN3" s="47" t="s">
        <v>53</v>
      </c>
      <c r="AO3" s="47" t="s">
        <v>60</v>
      </c>
      <c r="AP3" s="47" t="s">
        <v>55</v>
      </c>
    </row>
    <row r="4" spans="24:45" ht="14.25" customHeight="1">
      <c r="X4" s="41" t="s">
        <v>9</v>
      </c>
      <c r="Y4" s="46">
        <f>IF('גליון הזנת נתונים אישיים'!D5&gt;=1%,'גליון הזנת נתונים אישיים'!D5/100,'גליון הזנת נתונים אישיים'!D5)</f>
        <v>1.5E-3</v>
      </c>
      <c r="Z4" s="48" t="str">
        <f>IF(AA4&gt;='גליון הזנת נתונים אישיים'!$D$11,AP$2,"")</f>
        <v/>
      </c>
      <c r="AA4" s="49">
        <f>'גליון הזנת נתונים אישיים'!D10</f>
        <v>28</v>
      </c>
      <c r="AB4" s="50">
        <f t="shared" ref="AB4:AB84" si="0">IF(Z4=$AP$2,0,AC4)</f>
        <v>127760</v>
      </c>
      <c r="AC4" s="51">
        <f>'גליון הזנת נתונים אישיים'!E$6*12+'גליון הזנת נתונים אישיים'!D9</f>
        <v>127760</v>
      </c>
      <c r="AD4" s="51">
        <f>AB4</f>
        <v>127760</v>
      </c>
      <c r="AE4" s="51">
        <f t="shared" ref="AE4:AE84" si="1">AD4-SUM(AM4)</f>
        <v>127760</v>
      </c>
      <c r="AF4" s="51">
        <f t="shared" ref="AF4:AF84" si="2">AE4*Y$5</f>
        <v>8943.2000000000007</v>
      </c>
      <c r="AG4" s="50">
        <f t="shared" ref="AG4:AG84" si="3">AF4+AE4</f>
        <v>136703.20000000001</v>
      </c>
      <c r="AH4" s="51">
        <f>AC5*Y$3</f>
        <v>159.84000000000003</v>
      </c>
      <c r="AI4" s="51">
        <f t="shared" ref="AI4:AI84" si="4">AG4*Y$4</f>
        <v>205.05480000000003</v>
      </c>
      <c r="AJ4" s="50">
        <f t="shared" ref="AJ4:AJ84" si="5">AI4+AH4</f>
        <v>364.89480000000003</v>
      </c>
      <c r="AK4" s="52">
        <f t="shared" ref="AK4:AK84" si="6">AG4-AJ4</f>
        <v>136338.3052</v>
      </c>
      <c r="AL4" s="53" t="e">
        <f t="shared" ref="AL4:AL84" si="7">AM4/12</f>
        <v>#VALUE!</v>
      </c>
      <c r="AM4" s="57" t="str">
        <f>IF(Z4=AP$2,AK3*'גיליון חישובים פנסיה א'!X$6,"")</f>
        <v/>
      </c>
      <c r="AN4" s="54" t="str">
        <f>IF(AA4='גליון הזנת נתונים אישיים'!D$11,AK3,"")</f>
        <v/>
      </c>
      <c r="AO4" s="54" t="str">
        <f t="shared" ref="AO4:AO84" si="8">IF(AN4=AK3,SUM(AC3:AC$4),"")</f>
        <v/>
      </c>
      <c r="AP4" s="54" t="str">
        <f t="shared" ref="AP4:AP84" si="9">IF(AN4=AK3,AN4-AO4,"")</f>
        <v/>
      </c>
      <c r="AS4" s="54" t="str">
        <f>IF($AA4='גליון הזנת נתונים אישיים'!$D$11,AQ4-AR4,"")</f>
        <v/>
      </c>
    </row>
    <row r="5" spans="24:45" ht="14.25" customHeight="1">
      <c r="X5" s="41" t="s">
        <v>12</v>
      </c>
      <c r="Y5" s="46">
        <f>IF('גליון הזנת נתונים אישיים'!D6&gt;30%,'גליון הזנת נתונים אישיים'!D6/100,'גליון הזנת נתונים אישיים'!D6)</f>
        <v>7.0000000000000007E-2</v>
      </c>
      <c r="Z5" s="48" t="str">
        <f>IF(AA5&gt;='גליון הזנת נתונים אישיים'!$D$11,AP$2,"")</f>
        <v/>
      </c>
      <c r="AA5" s="49">
        <f t="shared" ref="AA5:AA84" si="10">AA4+1</f>
        <v>29</v>
      </c>
      <c r="AB5" s="50">
        <f t="shared" si="0"/>
        <v>17760</v>
      </c>
      <c r="AC5" s="51">
        <f>'גליון הזנת נתונים אישיים'!E$6*12</f>
        <v>17760</v>
      </c>
      <c r="AD5" s="51">
        <f t="shared" ref="AD5:AD84" si="11">AB5+AK4</f>
        <v>154098.3052</v>
      </c>
      <c r="AE5" s="51">
        <f t="shared" si="1"/>
        <v>154098.3052</v>
      </c>
      <c r="AF5" s="51">
        <f t="shared" si="2"/>
        <v>10786.881364000001</v>
      </c>
      <c r="AG5" s="50">
        <f t="shared" si="3"/>
        <v>164885.186564</v>
      </c>
      <c r="AH5" s="51">
        <f t="shared" ref="AH5:AH84" si="12">AC5*Y$3</f>
        <v>159.84000000000003</v>
      </c>
      <c r="AI5" s="51">
        <f t="shared" si="4"/>
        <v>247.327779846</v>
      </c>
      <c r="AJ5" s="50">
        <f t="shared" si="5"/>
        <v>407.16777984600003</v>
      </c>
      <c r="AK5" s="52">
        <f t="shared" si="6"/>
        <v>164478.018784154</v>
      </c>
      <c r="AL5" s="53" t="e">
        <f t="shared" si="7"/>
        <v>#VALUE!</v>
      </c>
      <c r="AM5" s="57" t="str">
        <f>IF(Z5=AP$2,AK4*'גיליון חישובים פנסיה א'!X$6,"")</f>
        <v/>
      </c>
      <c r="AN5" s="54" t="str">
        <f>IF(AA5='גליון הזנת נתונים אישיים'!D$11,AK4,"")</f>
        <v/>
      </c>
      <c r="AO5" s="54" t="str">
        <f t="shared" si="8"/>
        <v/>
      </c>
      <c r="AP5" s="54" t="str">
        <f t="shared" si="9"/>
        <v/>
      </c>
      <c r="AS5" s="54" t="str">
        <f>IF($AA5='גליון הזנת נתונים אישיים'!$D$11,AQ5-AR5,"")</f>
        <v/>
      </c>
    </row>
    <row r="6" spans="24:45" ht="14.25" customHeight="1">
      <c r="X6" s="48" t="str">
        <f>IF(Y6&gt;='גליון הזנת נתונים אישיים'!$D$11,AN$2,"")</f>
        <v/>
      </c>
      <c r="Y6" s="48">
        <f>IF(Z6&gt;='גליון הזנת נתונים אישיים'!$D$11,AO$2,"")</f>
        <v>0</v>
      </c>
      <c r="Z6" s="48" t="str">
        <f>IF(AA6&gt;='גליון הזנת נתונים אישיים'!$D$11,AP$2,"")</f>
        <v>פרישה לפנסיה</v>
      </c>
      <c r="AA6" s="49">
        <f t="shared" si="10"/>
        <v>30</v>
      </c>
      <c r="AB6" s="50">
        <f t="shared" si="0"/>
        <v>0</v>
      </c>
      <c r="AC6" s="51">
        <f>'גליון הזנת נתונים אישיים'!E$6*12</f>
        <v>17760</v>
      </c>
      <c r="AD6" s="51">
        <f t="shared" si="11"/>
        <v>164478.018784154</v>
      </c>
      <c r="AE6" s="51">
        <f t="shared" si="1"/>
        <v>154609.33765710477</v>
      </c>
      <c r="AF6" s="51">
        <f t="shared" si="2"/>
        <v>10822.653635997334</v>
      </c>
      <c r="AG6" s="50">
        <f t="shared" si="3"/>
        <v>165431.9912931021</v>
      </c>
      <c r="AH6" s="51">
        <f t="shared" si="12"/>
        <v>159.84000000000003</v>
      </c>
      <c r="AI6" s="51">
        <f t="shared" si="4"/>
        <v>248.14798693965315</v>
      </c>
      <c r="AJ6" s="50">
        <f t="shared" si="5"/>
        <v>407.98798693965318</v>
      </c>
      <c r="AK6" s="52">
        <f t="shared" si="6"/>
        <v>165024.00330616246</v>
      </c>
      <c r="AL6" s="53">
        <f t="shared" si="7"/>
        <v>822.39009392077003</v>
      </c>
      <c r="AM6" s="57">
        <f>IF(Z6=AP$2,AK5*'גיליון חישובים פנסיה א'!X$6,"")</f>
        <v>9868.6811270492399</v>
      </c>
      <c r="AN6" s="54">
        <f>IF(AA6='גליון הזנת נתונים אישיים'!D$11,AK5,"")</f>
        <v>164478.018784154</v>
      </c>
      <c r="AO6" s="54">
        <f t="shared" si="8"/>
        <v>145520</v>
      </c>
      <c r="AP6" s="54">
        <f t="shared" si="9"/>
        <v>18958.018784154003</v>
      </c>
      <c r="AS6" s="54">
        <f>IF($AA6='גליון הזנת נתונים אישיים'!$D$11,AQ6-AR6,"")</f>
        <v>0</v>
      </c>
    </row>
    <row r="7" spans="24:45" ht="14.25" customHeight="1">
      <c r="X7" s="48" t="str">
        <f>IF(Y7&gt;='גליון הזנת נתונים אישיים'!$D$11,AN$2,"")</f>
        <v/>
      </c>
      <c r="Y7" s="48">
        <f>IF(Z7&gt;='גליון הזנת נתונים אישיים'!$D$11,AO$2,"")</f>
        <v>0</v>
      </c>
      <c r="Z7" s="48" t="str">
        <f>IF(AA7&gt;='גליון הזנת נתונים אישיים'!$D$11,AP$2,"")</f>
        <v>פרישה לפנסיה</v>
      </c>
      <c r="AA7" s="49">
        <f t="shared" si="10"/>
        <v>31</v>
      </c>
      <c r="AB7" s="50">
        <f t="shared" si="0"/>
        <v>0</v>
      </c>
      <c r="AC7" s="51">
        <f>'גליון הזנת נתונים אישיים'!E$6*12</f>
        <v>17760</v>
      </c>
      <c r="AD7" s="51">
        <f t="shared" si="11"/>
        <v>165024.00330616246</v>
      </c>
      <c r="AE7" s="51">
        <f t="shared" si="1"/>
        <v>155122.5631077927</v>
      </c>
      <c r="AF7" s="51">
        <f t="shared" si="2"/>
        <v>10858.57941754549</v>
      </c>
      <c r="AG7" s="50">
        <f t="shared" si="3"/>
        <v>165981.14252533819</v>
      </c>
      <c r="AH7" s="51">
        <f t="shared" si="12"/>
        <v>159.84000000000003</v>
      </c>
      <c r="AI7" s="51">
        <f t="shared" si="4"/>
        <v>248.97171378800729</v>
      </c>
      <c r="AJ7" s="50">
        <f t="shared" si="5"/>
        <v>408.8117137880073</v>
      </c>
      <c r="AK7" s="52">
        <f t="shared" si="6"/>
        <v>165572.33081155017</v>
      </c>
      <c r="AL7" s="53">
        <f t="shared" si="7"/>
        <v>825.12001653081222</v>
      </c>
      <c r="AM7" s="57">
        <f>IF(Z7=AP$2,AK6*'גיליון חישובים פנסיה א'!X$6,"")</f>
        <v>9901.4401983697462</v>
      </c>
      <c r="AN7" s="54" t="str">
        <f>IF(AA7='גליון הזנת נתונים אישיים'!D$11,AK6,"")</f>
        <v/>
      </c>
      <c r="AO7" s="54" t="str">
        <f t="shared" si="8"/>
        <v/>
      </c>
      <c r="AP7" s="54" t="str">
        <f t="shared" si="9"/>
        <v/>
      </c>
      <c r="AS7" s="54" t="str">
        <f>IF($AA7='גליון הזנת נתונים אישיים'!$D$11,AQ7-AR7,"")</f>
        <v/>
      </c>
    </row>
    <row r="8" spans="24:45" ht="14.25" customHeight="1">
      <c r="Z8" s="48" t="str">
        <f>IF(AA8&gt;='גליון הזנת נתונים אישיים'!$D$11,AP$2,"")</f>
        <v>פרישה לפנסיה</v>
      </c>
      <c r="AA8" s="49">
        <f t="shared" si="10"/>
        <v>32</v>
      </c>
      <c r="AB8" s="50">
        <f t="shared" si="0"/>
        <v>0</v>
      </c>
      <c r="AC8" s="51">
        <f>'גליון הזנת נתונים אישיים'!E$6*12</f>
        <v>17760</v>
      </c>
      <c r="AD8" s="51">
        <f t="shared" si="11"/>
        <v>165572.33081155017</v>
      </c>
      <c r="AE8" s="51">
        <f t="shared" si="1"/>
        <v>155637.99096285715</v>
      </c>
      <c r="AF8" s="51">
        <f t="shared" si="2"/>
        <v>10894.659367400001</v>
      </c>
      <c r="AG8" s="50">
        <f t="shared" si="3"/>
        <v>166532.65033025714</v>
      </c>
      <c r="AH8" s="51">
        <f t="shared" si="12"/>
        <v>159.84000000000003</v>
      </c>
      <c r="AI8" s="51">
        <f t="shared" si="4"/>
        <v>249.79897549538572</v>
      </c>
      <c r="AJ8" s="50">
        <f t="shared" si="5"/>
        <v>409.63897549538575</v>
      </c>
      <c r="AK8" s="52">
        <f t="shared" si="6"/>
        <v>166123.01135476175</v>
      </c>
      <c r="AL8" s="53">
        <f t="shared" si="7"/>
        <v>827.8616540577508</v>
      </c>
      <c r="AM8" s="57">
        <f>IF(Z8=AP$2,AK7*'גיליון חישובים פנסיה א'!X$6,"")</f>
        <v>9934.3398486930091</v>
      </c>
      <c r="AN8" s="54" t="str">
        <f>IF(AA8='גליון הזנת נתונים אישיים'!D$11,AK7,"")</f>
        <v/>
      </c>
      <c r="AO8" s="54" t="str">
        <f t="shared" si="8"/>
        <v/>
      </c>
      <c r="AP8" s="54" t="str">
        <f t="shared" si="9"/>
        <v/>
      </c>
      <c r="AS8" s="54" t="str">
        <f>IF($AA8='גליון הזנת נתונים אישיים'!$D$11,AQ8-AR8,"")</f>
        <v/>
      </c>
    </row>
    <row r="9" spans="24:45" ht="14.25" customHeight="1">
      <c r="Z9" s="48" t="str">
        <f>IF(AA9&gt;='גליון הזנת נתונים אישיים'!$D$11,AP$2,"")</f>
        <v>פרישה לפנסיה</v>
      </c>
      <c r="AA9" s="49">
        <f t="shared" si="10"/>
        <v>33</v>
      </c>
      <c r="AB9" s="50">
        <f t="shared" si="0"/>
        <v>0</v>
      </c>
      <c r="AC9" s="51">
        <f>'גליון הזנת נתונים אישיים'!E$6*12</f>
        <v>17760</v>
      </c>
      <c r="AD9" s="51">
        <f t="shared" si="11"/>
        <v>166123.01135476175</v>
      </c>
      <c r="AE9" s="51">
        <f t="shared" si="1"/>
        <v>156155.63067347606</v>
      </c>
      <c r="AF9" s="51">
        <f t="shared" si="2"/>
        <v>10930.894147143325</v>
      </c>
      <c r="AG9" s="50">
        <f t="shared" si="3"/>
        <v>167086.52482061938</v>
      </c>
      <c r="AH9" s="51">
        <f t="shared" si="12"/>
        <v>159.84000000000003</v>
      </c>
      <c r="AI9" s="51">
        <f t="shared" si="4"/>
        <v>250.62978723092908</v>
      </c>
      <c r="AJ9" s="50">
        <f t="shared" si="5"/>
        <v>410.46978723092911</v>
      </c>
      <c r="AK9" s="52">
        <f t="shared" si="6"/>
        <v>166676.05503338846</v>
      </c>
      <c r="AL9" s="53">
        <f t="shared" si="7"/>
        <v>830.61505677380876</v>
      </c>
      <c r="AM9" s="57">
        <f>IF(Z9=AP$2,AK8*'גיליון חישובים פנסיה א'!X$6,"")</f>
        <v>9967.3806812857056</v>
      </c>
      <c r="AN9" s="54" t="str">
        <f>IF(AA9='גליון הזנת נתונים אישיים'!D$11,AK8,"")</f>
        <v/>
      </c>
      <c r="AO9" s="54" t="str">
        <f t="shared" si="8"/>
        <v/>
      </c>
      <c r="AP9" s="54" t="str">
        <f t="shared" si="9"/>
        <v/>
      </c>
      <c r="AS9" s="54" t="str">
        <f>IF($AA9='גליון הזנת נתונים אישיים'!$D$11,AQ9-AR9,"")</f>
        <v/>
      </c>
    </row>
    <row r="10" spans="24:45" ht="14.25" customHeight="1">
      <c r="Z10" s="48" t="str">
        <f>IF(AA10&gt;='גליון הזנת נתונים אישיים'!$D$11,AP$2,"")</f>
        <v>פרישה לפנסיה</v>
      </c>
      <c r="AA10" s="49">
        <f t="shared" si="10"/>
        <v>34</v>
      </c>
      <c r="AB10" s="50">
        <f t="shared" si="0"/>
        <v>0</v>
      </c>
      <c r="AC10" s="51">
        <f>'גליון הזנת נתונים אישיים'!E$6*12</f>
        <v>17760</v>
      </c>
      <c r="AD10" s="51">
        <f t="shared" si="11"/>
        <v>166676.05503338846</v>
      </c>
      <c r="AE10" s="51">
        <f t="shared" si="1"/>
        <v>156675.49173138515</v>
      </c>
      <c r="AF10" s="51">
        <f t="shared" si="2"/>
        <v>10967.28442119696</v>
      </c>
      <c r="AG10" s="50">
        <f t="shared" si="3"/>
        <v>167642.77615258211</v>
      </c>
      <c r="AH10" s="51">
        <f t="shared" si="12"/>
        <v>159.84000000000003</v>
      </c>
      <c r="AI10" s="51">
        <f t="shared" si="4"/>
        <v>251.46416422887316</v>
      </c>
      <c r="AJ10" s="50">
        <f t="shared" si="5"/>
        <v>411.30416422887322</v>
      </c>
      <c r="AK10" s="52">
        <f t="shared" si="6"/>
        <v>167231.47198835324</v>
      </c>
      <c r="AL10" s="53">
        <f t="shared" si="7"/>
        <v>833.38027516694228</v>
      </c>
      <c r="AM10" s="57">
        <f>IF(Z10=AP$2,AK9*'גיליון חישובים פנסיה א'!X$6,"")</f>
        <v>10000.563302003307</v>
      </c>
      <c r="AN10" s="54" t="str">
        <f>IF(AA10='גליון הזנת נתונים אישיים'!D$11,AK9,"")</f>
        <v/>
      </c>
      <c r="AO10" s="54" t="str">
        <f t="shared" si="8"/>
        <v/>
      </c>
      <c r="AP10" s="54" t="str">
        <f t="shared" si="9"/>
        <v/>
      </c>
      <c r="AS10" s="54" t="str">
        <f>IF($AA10='גליון הזנת נתונים אישיים'!$D$11,AQ10-AR10,"")</f>
        <v/>
      </c>
    </row>
    <row r="11" spans="24:45" ht="14.25" customHeight="1">
      <c r="Z11" s="48" t="str">
        <f>IF(AA11&gt;='גליון הזנת נתונים אישיים'!$D$11,AP$2,"")</f>
        <v>פרישה לפנסיה</v>
      </c>
      <c r="AA11" s="49">
        <f t="shared" si="10"/>
        <v>35</v>
      </c>
      <c r="AB11" s="50">
        <f t="shared" si="0"/>
        <v>0</v>
      </c>
      <c r="AC11" s="51">
        <f>'גליון הזנת נתונים אישיים'!E$6*12</f>
        <v>17760</v>
      </c>
      <c r="AD11" s="51">
        <f t="shared" si="11"/>
        <v>167231.47198835324</v>
      </c>
      <c r="AE11" s="51">
        <f t="shared" si="1"/>
        <v>157197.58366905205</v>
      </c>
      <c r="AF11" s="51">
        <f t="shared" si="2"/>
        <v>11003.830856833645</v>
      </c>
      <c r="AG11" s="50">
        <f t="shared" si="3"/>
        <v>168201.41452588569</v>
      </c>
      <c r="AH11" s="51">
        <f t="shared" si="12"/>
        <v>159.84000000000003</v>
      </c>
      <c r="AI11" s="51">
        <f t="shared" si="4"/>
        <v>252.30212178882854</v>
      </c>
      <c r="AJ11" s="50">
        <f t="shared" si="5"/>
        <v>412.1421217888286</v>
      </c>
      <c r="AK11" s="52">
        <f t="shared" si="6"/>
        <v>167789.27240409685</v>
      </c>
      <c r="AL11" s="53">
        <f t="shared" si="7"/>
        <v>836.15735994176612</v>
      </c>
      <c r="AM11" s="57">
        <f>IF(Z11=AP$2,AK10*'גיליון חישובים פנסיה א'!X$6,"")</f>
        <v>10033.888319301193</v>
      </c>
      <c r="AN11" s="54" t="str">
        <f>IF(AA11='גליון הזנת נתונים אישיים'!D$11,AK10,"")</f>
        <v/>
      </c>
      <c r="AO11" s="54" t="str">
        <f t="shared" si="8"/>
        <v/>
      </c>
      <c r="AP11" s="54" t="str">
        <f t="shared" si="9"/>
        <v/>
      </c>
      <c r="AS11" s="54" t="str">
        <f>IF($AA11='גליון הזנת נתונים אישיים'!$D$11,AQ11-AR11,"")</f>
        <v/>
      </c>
    </row>
    <row r="12" spans="24:45" ht="14.25" customHeight="1">
      <c r="Z12" s="48" t="str">
        <f>IF(AA12&gt;='גליון הזנת נתונים אישיים'!$D$11,AP$2,"")</f>
        <v>פרישה לפנסיה</v>
      </c>
      <c r="AA12" s="49">
        <f t="shared" si="10"/>
        <v>36</v>
      </c>
      <c r="AB12" s="50">
        <f t="shared" si="0"/>
        <v>0</v>
      </c>
      <c r="AC12" s="51">
        <f>'גליון הזנת נתונים אישיים'!E$6*12</f>
        <v>17760</v>
      </c>
      <c r="AD12" s="51">
        <f t="shared" si="11"/>
        <v>167789.27240409685</v>
      </c>
      <c r="AE12" s="51">
        <f t="shared" si="1"/>
        <v>157721.91605985104</v>
      </c>
      <c r="AF12" s="51">
        <f t="shared" si="2"/>
        <v>11040.534124189573</v>
      </c>
      <c r="AG12" s="50">
        <f t="shared" si="3"/>
        <v>168762.45018404062</v>
      </c>
      <c r="AH12" s="51">
        <f t="shared" si="12"/>
        <v>159.84000000000003</v>
      </c>
      <c r="AI12" s="51">
        <f t="shared" si="4"/>
        <v>253.14367527606092</v>
      </c>
      <c r="AJ12" s="50">
        <f t="shared" si="5"/>
        <v>412.98367527606092</v>
      </c>
      <c r="AK12" s="52">
        <f t="shared" si="6"/>
        <v>168349.46650876454</v>
      </c>
      <c r="AL12" s="53">
        <f t="shared" si="7"/>
        <v>838.94636202048423</v>
      </c>
      <c r="AM12" s="57">
        <f>IF(Z12=AP$2,AK11*'גיליון חישובים פנסיה א'!X$6,"")</f>
        <v>10067.356344245811</v>
      </c>
      <c r="AN12" s="54" t="str">
        <f>IF(AA12='גליון הזנת נתונים אישיים'!D$11,AK11,"")</f>
        <v/>
      </c>
      <c r="AO12" s="54" t="str">
        <f t="shared" si="8"/>
        <v/>
      </c>
      <c r="AP12" s="54" t="str">
        <f t="shared" si="9"/>
        <v/>
      </c>
      <c r="AS12" s="54" t="str">
        <f>IF($AA12='גליון הזנת נתונים אישיים'!$D$11,AQ12-AR12,"")</f>
        <v/>
      </c>
    </row>
    <row r="13" spans="24:45" ht="14.25" customHeight="1">
      <c r="Z13" s="48" t="str">
        <f>IF(AA13&gt;='גליון הזנת נתונים אישיים'!$D$11,AP$2,"")</f>
        <v>פרישה לפנסיה</v>
      </c>
      <c r="AA13" s="49">
        <f t="shared" si="10"/>
        <v>37</v>
      </c>
      <c r="AB13" s="50">
        <f t="shared" si="0"/>
        <v>0</v>
      </c>
      <c r="AC13" s="51">
        <f>'גליון הזנת נתונים אישיים'!E$6*12</f>
        <v>17760</v>
      </c>
      <c r="AD13" s="51">
        <f t="shared" si="11"/>
        <v>168349.46650876454</v>
      </c>
      <c r="AE13" s="51">
        <f t="shared" si="1"/>
        <v>158248.49851823866</v>
      </c>
      <c r="AF13" s="51">
        <f t="shared" si="2"/>
        <v>11077.394896276706</v>
      </c>
      <c r="AG13" s="50">
        <f t="shared" si="3"/>
        <v>169325.89341451536</v>
      </c>
      <c r="AH13" s="51">
        <f t="shared" si="12"/>
        <v>159.84000000000003</v>
      </c>
      <c r="AI13" s="51">
        <f t="shared" si="4"/>
        <v>253.98884012177305</v>
      </c>
      <c r="AJ13" s="50">
        <f t="shared" si="5"/>
        <v>413.82884012177306</v>
      </c>
      <c r="AK13" s="52">
        <f t="shared" si="6"/>
        <v>168912.06457439359</v>
      </c>
      <c r="AL13" s="53">
        <f t="shared" si="7"/>
        <v>841.74733254382272</v>
      </c>
      <c r="AM13" s="57">
        <f>IF(Z13=AP$2,AK12*'גיליון חישובים פנסיה א'!X$6,"")</f>
        <v>10100.967990525873</v>
      </c>
      <c r="AN13" s="54" t="str">
        <f>IF(AA13='גליון הזנת נתונים אישיים'!D$11,AK12,"")</f>
        <v/>
      </c>
      <c r="AO13" s="54" t="str">
        <f t="shared" si="8"/>
        <v/>
      </c>
      <c r="AP13" s="54" t="str">
        <f t="shared" si="9"/>
        <v/>
      </c>
      <c r="AS13" s="54" t="str">
        <f>IF($AA13='גליון הזנת נתונים אישיים'!$D$11,AQ13-AR13,"")</f>
        <v/>
      </c>
    </row>
    <row r="14" spans="24:45" ht="14.25" customHeight="1">
      <c r="Z14" s="48" t="str">
        <f>IF(AA14&gt;='גליון הזנת נתונים אישיים'!$D$11,AP$2,"")</f>
        <v>פרישה לפנסיה</v>
      </c>
      <c r="AA14" s="49">
        <f t="shared" si="10"/>
        <v>38</v>
      </c>
      <c r="AB14" s="50">
        <f t="shared" si="0"/>
        <v>0</v>
      </c>
      <c r="AC14" s="51">
        <f>'גליון הזנת נתונים אישיים'!E$6*12</f>
        <v>17760</v>
      </c>
      <c r="AD14" s="51">
        <f t="shared" si="11"/>
        <v>168912.06457439359</v>
      </c>
      <c r="AE14" s="51">
        <f t="shared" si="1"/>
        <v>158777.34069992998</v>
      </c>
      <c r="AF14" s="51">
        <f t="shared" si="2"/>
        <v>11114.4138489951</v>
      </c>
      <c r="AG14" s="50">
        <f t="shared" si="3"/>
        <v>169891.75454892509</v>
      </c>
      <c r="AH14" s="51">
        <f t="shared" si="12"/>
        <v>159.84000000000003</v>
      </c>
      <c r="AI14" s="51">
        <f t="shared" si="4"/>
        <v>254.83763182338765</v>
      </c>
      <c r="AJ14" s="50">
        <f t="shared" si="5"/>
        <v>414.67763182338769</v>
      </c>
      <c r="AK14" s="52">
        <f t="shared" si="6"/>
        <v>169477.07691710172</v>
      </c>
      <c r="AL14" s="53">
        <f t="shared" si="7"/>
        <v>844.56032287196786</v>
      </c>
      <c r="AM14" s="57">
        <f>IF(Z14=AP$2,AK13*'גיליון חישובים פנסיה א'!X$6,"")</f>
        <v>10134.723874463614</v>
      </c>
      <c r="AN14" s="54" t="str">
        <f>IF(AA14='גליון הזנת נתונים אישיים'!D$11,AK13,"")</f>
        <v/>
      </c>
      <c r="AO14" s="54" t="str">
        <f t="shared" si="8"/>
        <v/>
      </c>
      <c r="AP14" s="54" t="str">
        <f t="shared" si="9"/>
        <v/>
      </c>
      <c r="AS14" s="54" t="str">
        <f>IF($AA14='גליון הזנת נתונים אישיים'!$D$11,AQ14-AR14,"")</f>
        <v/>
      </c>
    </row>
    <row r="15" spans="24:45" ht="14.25" customHeight="1">
      <c r="Z15" s="48" t="str">
        <f>IF(AA15&gt;='גליון הזנת נתונים אישיים'!$D$11,AP$2,"")</f>
        <v>פרישה לפנסיה</v>
      </c>
      <c r="AA15" s="49">
        <f t="shared" si="10"/>
        <v>39</v>
      </c>
      <c r="AB15" s="50">
        <f t="shared" si="0"/>
        <v>0</v>
      </c>
      <c r="AC15" s="51">
        <f>'גליון הזנת נתונים אישיים'!E$6*12</f>
        <v>17760</v>
      </c>
      <c r="AD15" s="51">
        <f t="shared" si="11"/>
        <v>169477.07691710172</v>
      </c>
      <c r="AE15" s="51">
        <f t="shared" si="1"/>
        <v>159308.4523020756</v>
      </c>
      <c r="AF15" s="51">
        <f t="shared" si="2"/>
        <v>11151.591661145294</v>
      </c>
      <c r="AG15" s="50">
        <f t="shared" si="3"/>
        <v>170460.0439632209</v>
      </c>
      <c r="AH15" s="51">
        <f t="shared" si="12"/>
        <v>159.84000000000003</v>
      </c>
      <c r="AI15" s="51">
        <f t="shared" si="4"/>
        <v>255.69006594483136</v>
      </c>
      <c r="AJ15" s="50">
        <f t="shared" si="5"/>
        <v>415.53006594483139</v>
      </c>
      <c r="AK15" s="52">
        <f t="shared" si="6"/>
        <v>170044.51389727608</v>
      </c>
      <c r="AL15" s="53">
        <f t="shared" si="7"/>
        <v>847.38538458550863</v>
      </c>
      <c r="AM15" s="57">
        <f>IF(Z15=AP$2,AK14*'גיליון חישובים פנסיה א'!X$6,"")</f>
        <v>10168.624615026103</v>
      </c>
      <c r="AN15" s="54" t="str">
        <f>IF(AA15='גליון הזנת נתונים אישיים'!D$11,AK14,"")</f>
        <v/>
      </c>
      <c r="AO15" s="54" t="str">
        <f t="shared" si="8"/>
        <v/>
      </c>
      <c r="AP15" s="54" t="str">
        <f t="shared" si="9"/>
        <v/>
      </c>
      <c r="AS15" s="54" t="str">
        <f>IF($AA15='גליון הזנת נתונים אישיים'!$D$11,AQ15-AR15,"")</f>
        <v/>
      </c>
    </row>
    <row r="16" spans="24:45" ht="14.25" customHeight="1">
      <c r="Z16" s="48" t="str">
        <f>IF(AA16&gt;='גליון הזנת נתונים אישיים'!$D$11,AP$2,"")</f>
        <v>פרישה לפנסיה</v>
      </c>
      <c r="AA16" s="49">
        <f t="shared" si="10"/>
        <v>40</v>
      </c>
      <c r="AB16" s="50">
        <f t="shared" si="0"/>
        <v>0</v>
      </c>
      <c r="AC16" s="51">
        <f>'גליון הזנת נתונים אישיים'!E$6*12</f>
        <v>17760</v>
      </c>
      <c r="AD16" s="51">
        <f t="shared" si="11"/>
        <v>170044.51389727608</v>
      </c>
      <c r="AE16" s="51">
        <f t="shared" si="1"/>
        <v>159841.8430634395</v>
      </c>
      <c r="AF16" s="51">
        <f t="shared" si="2"/>
        <v>11188.929014440766</v>
      </c>
      <c r="AG16" s="50">
        <f t="shared" si="3"/>
        <v>171030.77207788028</v>
      </c>
      <c r="AH16" s="51">
        <f t="shared" si="12"/>
        <v>159.84000000000003</v>
      </c>
      <c r="AI16" s="51">
        <f t="shared" si="4"/>
        <v>256.54615811682044</v>
      </c>
      <c r="AJ16" s="50">
        <f t="shared" si="5"/>
        <v>416.38615811682047</v>
      </c>
      <c r="AK16" s="52">
        <f t="shared" si="6"/>
        <v>170614.38591976344</v>
      </c>
      <c r="AL16" s="53">
        <f t="shared" si="7"/>
        <v>850.22256948638039</v>
      </c>
      <c r="AM16" s="57">
        <f>IF(Z16=AP$2,AK15*'גיליון חישובים פנסיה א'!X$6,"")</f>
        <v>10202.670833836564</v>
      </c>
      <c r="AN16" s="54" t="str">
        <f>IF(AA16='גליון הזנת נתונים אישיים'!D$11,AK15,"")</f>
        <v/>
      </c>
      <c r="AO16" s="54" t="str">
        <f t="shared" si="8"/>
        <v/>
      </c>
      <c r="AP16" s="54" t="str">
        <f t="shared" si="9"/>
        <v/>
      </c>
      <c r="AS16" s="54" t="str">
        <f>IF($AA16='גליון הזנת נתונים אישיים'!$D$11,AQ16-AR16,"")</f>
        <v/>
      </c>
    </row>
    <row r="17" spans="26:45" ht="14.25" customHeight="1">
      <c r="Z17" s="48" t="str">
        <f>IF(AA17&gt;='גליון הזנת נתונים אישיים'!$D$11,AP$2,"")</f>
        <v>פרישה לפנסיה</v>
      </c>
      <c r="AA17" s="49">
        <f t="shared" si="10"/>
        <v>41</v>
      </c>
      <c r="AB17" s="50">
        <f t="shared" si="0"/>
        <v>0</v>
      </c>
      <c r="AC17" s="51">
        <f>'גליון הזנת נתונים אישיים'!E$6*12</f>
        <v>17760</v>
      </c>
      <c r="AD17" s="51">
        <f t="shared" si="11"/>
        <v>170614.38591976344</v>
      </c>
      <c r="AE17" s="51">
        <f t="shared" si="1"/>
        <v>160377.52276457765</v>
      </c>
      <c r="AF17" s="51">
        <f t="shared" si="2"/>
        <v>11226.426593520437</v>
      </c>
      <c r="AG17" s="50">
        <f t="shared" si="3"/>
        <v>171603.94935809809</v>
      </c>
      <c r="AH17" s="51">
        <f t="shared" si="12"/>
        <v>159.84000000000003</v>
      </c>
      <c r="AI17" s="51">
        <f t="shared" si="4"/>
        <v>257.40592403714714</v>
      </c>
      <c r="AJ17" s="50">
        <f t="shared" si="5"/>
        <v>417.24592403714718</v>
      </c>
      <c r="AK17" s="52">
        <f t="shared" si="6"/>
        <v>171186.70343406094</v>
      </c>
      <c r="AL17" s="53">
        <f t="shared" si="7"/>
        <v>853.07192959881729</v>
      </c>
      <c r="AM17" s="57">
        <f>IF(Z17=AP$2,AK16*'גיליון חישובים פנסיה א'!X$6,"")</f>
        <v>10236.863155185807</v>
      </c>
      <c r="AN17" s="54" t="str">
        <f>IF(AA17='גליון הזנת נתונים אישיים'!D$11,AK16,"")</f>
        <v/>
      </c>
      <c r="AO17" s="54" t="str">
        <f t="shared" si="8"/>
        <v/>
      </c>
      <c r="AP17" s="54" t="str">
        <f t="shared" si="9"/>
        <v/>
      </c>
      <c r="AS17" s="54" t="str">
        <f>IF($AA17='גליון הזנת נתונים אישיים'!$D$11,AQ17-AR17,"")</f>
        <v/>
      </c>
    </row>
    <row r="18" spans="26:45" ht="14.25" customHeight="1">
      <c r="Z18" s="48" t="str">
        <f>IF(AA18&gt;='גליון הזנת נתונים אישיים'!$D$11,AP$2,"")</f>
        <v>פרישה לפנסיה</v>
      </c>
      <c r="AA18" s="49">
        <f t="shared" si="10"/>
        <v>42</v>
      </c>
      <c r="AB18" s="50">
        <f t="shared" si="0"/>
        <v>0</v>
      </c>
      <c r="AC18" s="51">
        <f>'גליון הזנת נתונים אישיים'!E$6*12</f>
        <v>17760</v>
      </c>
      <c r="AD18" s="51">
        <f t="shared" si="11"/>
        <v>171186.70343406094</v>
      </c>
      <c r="AE18" s="51">
        <f t="shared" si="1"/>
        <v>160915.5012280173</v>
      </c>
      <c r="AF18" s="51">
        <f t="shared" si="2"/>
        <v>11264.085085961211</v>
      </c>
      <c r="AG18" s="50">
        <f t="shared" si="3"/>
        <v>172179.58631397851</v>
      </c>
      <c r="AH18" s="51">
        <f t="shared" si="12"/>
        <v>159.84000000000003</v>
      </c>
      <c r="AI18" s="51">
        <f t="shared" si="4"/>
        <v>258.26937947096775</v>
      </c>
      <c r="AJ18" s="50">
        <f t="shared" si="5"/>
        <v>418.10937947096778</v>
      </c>
      <c r="AK18" s="52">
        <f t="shared" si="6"/>
        <v>171761.47693450755</v>
      </c>
      <c r="AL18" s="53">
        <f t="shared" si="7"/>
        <v>855.93351717030464</v>
      </c>
      <c r="AM18" s="57">
        <f>IF(Z18=AP$2,AK17*'גיליון חישובים פנסיה א'!X$6,"")</f>
        <v>10271.202206043656</v>
      </c>
      <c r="AN18" s="54" t="str">
        <f>IF(AA18='גליון הזנת נתונים אישיים'!D$11,AK17,"")</f>
        <v/>
      </c>
      <c r="AO18" s="54" t="str">
        <f t="shared" si="8"/>
        <v/>
      </c>
      <c r="AP18" s="54" t="str">
        <f t="shared" si="9"/>
        <v/>
      </c>
      <c r="AS18" s="54" t="str">
        <f>IF($AA18='גליון הזנת נתונים אישיים'!$D$11,AQ18-AR18,"")</f>
        <v/>
      </c>
    </row>
    <row r="19" spans="26:45" ht="14.25" customHeight="1">
      <c r="Z19" s="48" t="str">
        <f>IF(AA19&gt;='גליון הזנת נתונים אישיים'!$D$11,AP$2,"")</f>
        <v>פרישה לפנסיה</v>
      </c>
      <c r="AA19" s="49">
        <f t="shared" si="10"/>
        <v>43</v>
      </c>
      <c r="AB19" s="50">
        <f t="shared" si="0"/>
        <v>0</v>
      </c>
      <c r="AC19" s="51">
        <f>'גליון הזנת נתונים אישיים'!E$6*12</f>
        <v>17760</v>
      </c>
      <c r="AD19" s="51">
        <f t="shared" si="11"/>
        <v>171761.47693450755</v>
      </c>
      <c r="AE19" s="51">
        <f t="shared" si="1"/>
        <v>161455.78831843709</v>
      </c>
      <c r="AF19" s="51">
        <f t="shared" si="2"/>
        <v>11301.905182290597</v>
      </c>
      <c r="AG19" s="50">
        <f t="shared" si="3"/>
        <v>172757.69350072768</v>
      </c>
      <c r="AH19" s="51">
        <f t="shared" si="12"/>
        <v>159.84000000000003</v>
      </c>
      <c r="AI19" s="51">
        <f t="shared" si="4"/>
        <v>259.1365402510915</v>
      </c>
      <c r="AJ19" s="50">
        <f t="shared" si="5"/>
        <v>418.97654025109154</v>
      </c>
      <c r="AK19" s="52">
        <f t="shared" si="6"/>
        <v>172338.71696047659</v>
      </c>
      <c r="AL19" s="53">
        <f t="shared" si="7"/>
        <v>858.80738467253775</v>
      </c>
      <c r="AM19" s="57">
        <f>IF(Z19=AP$2,AK18*'גיליון חישובים פנסיה א'!X$6,"")</f>
        <v>10305.688616070453</v>
      </c>
      <c r="AN19" s="54" t="str">
        <f>IF(AA19='גליון הזנת נתונים אישיים'!D$11,AK18,"")</f>
        <v/>
      </c>
      <c r="AO19" s="54" t="str">
        <f t="shared" si="8"/>
        <v/>
      </c>
      <c r="AP19" s="54" t="str">
        <f t="shared" si="9"/>
        <v/>
      </c>
      <c r="AS19" s="54" t="str">
        <f>IF($AA19='גליון הזנת נתונים אישיים'!$D$11,AQ19-AR19,"")</f>
        <v/>
      </c>
    </row>
    <row r="20" spans="26:45" ht="14.25" customHeight="1">
      <c r="Z20" s="48" t="str">
        <f>IF(AA20&gt;='גליון הזנת נתונים אישיים'!$D$11,AP$2,"")</f>
        <v>פרישה לפנסיה</v>
      </c>
      <c r="AA20" s="49">
        <f t="shared" si="10"/>
        <v>44</v>
      </c>
      <c r="AB20" s="50">
        <f t="shared" si="0"/>
        <v>0</v>
      </c>
      <c r="AC20" s="51">
        <f>'גליון הזנת נתונים אישיים'!E$6*12</f>
        <v>17760</v>
      </c>
      <c r="AD20" s="51">
        <f t="shared" si="11"/>
        <v>172338.71696047659</v>
      </c>
      <c r="AE20" s="51">
        <f t="shared" si="1"/>
        <v>161998.39394284799</v>
      </c>
      <c r="AF20" s="51">
        <f t="shared" si="2"/>
        <v>11339.887575999361</v>
      </c>
      <c r="AG20" s="50">
        <f t="shared" si="3"/>
        <v>173338.28151884736</v>
      </c>
      <c r="AH20" s="51">
        <f t="shared" si="12"/>
        <v>159.84000000000003</v>
      </c>
      <c r="AI20" s="51">
        <f t="shared" si="4"/>
        <v>260.00742227827106</v>
      </c>
      <c r="AJ20" s="50">
        <f t="shared" si="5"/>
        <v>419.8474222782711</v>
      </c>
      <c r="AK20" s="52">
        <f t="shared" si="6"/>
        <v>172918.43409656908</v>
      </c>
      <c r="AL20" s="53">
        <f t="shared" si="7"/>
        <v>861.69358480238304</v>
      </c>
      <c r="AM20" s="57">
        <f>IF(Z20=AP$2,AK19*'גיליון חישובים פנסיה א'!X$6,"")</f>
        <v>10340.323017628596</v>
      </c>
      <c r="AN20" s="54" t="str">
        <f>IF(AA20='גליון הזנת נתונים אישיים'!D$11,AK19,"")</f>
        <v/>
      </c>
      <c r="AO20" s="54" t="str">
        <f t="shared" si="8"/>
        <v/>
      </c>
      <c r="AP20" s="54" t="str">
        <f t="shared" si="9"/>
        <v/>
      </c>
      <c r="AS20" s="54" t="str">
        <f>IF($AA20='גליון הזנת נתונים אישיים'!$D$11,AQ20-AR20,"")</f>
        <v/>
      </c>
    </row>
    <row r="21" spans="26:45" ht="14.25" customHeight="1">
      <c r="Z21" s="48" t="str">
        <f>IF(AA21&gt;='גליון הזנת נתונים אישיים'!$D$11,AP$2,"")</f>
        <v>פרישה לפנסיה</v>
      </c>
      <c r="AA21" s="49">
        <f t="shared" si="10"/>
        <v>45</v>
      </c>
      <c r="AB21" s="50">
        <f t="shared" si="0"/>
        <v>0</v>
      </c>
      <c r="AC21" s="51">
        <f>'גליון הזנת נתונים אישיים'!E$6*12</f>
        <v>17760</v>
      </c>
      <c r="AD21" s="51">
        <f t="shared" si="11"/>
        <v>172918.43409656908</v>
      </c>
      <c r="AE21" s="51">
        <f t="shared" si="1"/>
        <v>162543.32805077493</v>
      </c>
      <c r="AF21" s="51">
        <f t="shared" si="2"/>
        <v>11378.032963554246</v>
      </c>
      <c r="AG21" s="50">
        <f t="shared" si="3"/>
        <v>173921.36101432919</v>
      </c>
      <c r="AH21" s="51">
        <f t="shared" si="12"/>
        <v>159.84000000000003</v>
      </c>
      <c r="AI21" s="51">
        <f t="shared" si="4"/>
        <v>260.88204152149376</v>
      </c>
      <c r="AJ21" s="50">
        <f t="shared" si="5"/>
        <v>420.72204152149379</v>
      </c>
      <c r="AK21" s="52">
        <f t="shared" si="6"/>
        <v>173500.6389728077</v>
      </c>
      <c r="AL21" s="53">
        <f t="shared" si="7"/>
        <v>864.59217048284529</v>
      </c>
      <c r="AM21" s="57">
        <f>IF(Z21=AP$2,AK20*'גיליון חישובים פנסיה א'!X$6,"")</f>
        <v>10375.106045794144</v>
      </c>
      <c r="AN21" s="54" t="str">
        <f>IF(AA21='גליון הזנת נתונים אישיים'!D$11,AK20,"")</f>
        <v/>
      </c>
      <c r="AO21" s="54" t="str">
        <f t="shared" si="8"/>
        <v/>
      </c>
      <c r="AP21" s="54" t="str">
        <f t="shared" si="9"/>
        <v/>
      </c>
      <c r="AS21" s="54" t="str">
        <f>IF($AA21='גליון הזנת נתונים אישיים'!$D$11,AQ21-AR21,"")</f>
        <v/>
      </c>
    </row>
    <row r="22" spans="26:45" ht="14.25" customHeight="1">
      <c r="Z22" s="48" t="str">
        <f>IF(AA22&gt;='גליון הזנת נתונים אישיים'!$D$11,AP$2,"")</f>
        <v>פרישה לפנסיה</v>
      </c>
      <c r="AA22" s="49">
        <f t="shared" si="10"/>
        <v>46</v>
      </c>
      <c r="AB22" s="50">
        <f t="shared" si="0"/>
        <v>0</v>
      </c>
      <c r="AC22" s="51">
        <f>'גליון הזנת נתונים אישיים'!E$6*12</f>
        <v>17760</v>
      </c>
      <c r="AD22" s="51">
        <f t="shared" si="11"/>
        <v>173500.6389728077</v>
      </c>
      <c r="AE22" s="51">
        <f t="shared" si="1"/>
        <v>163090.60063443924</v>
      </c>
      <c r="AF22" s="51">
        <f t="shared" si="2"/>
        <v>11416.342044410747</v>
      </c>
      <c r="AG22" s="50">
        <f t="shared" si="3"/>
        <v>174506.94267884997</v>
      </c>
      <c r="AH22" s="51">
        <f t="shared" si="12"/>
        <v>159.84000000000003</v>
      </c>
      <c r="AI22" s="51">
        <f t="shared" si="4"/>
        <v>261.76041401827496</v>
      </c>
      <c r="AJ22" s="50">
        <f t="shared" si="5"/>
        <v>421.60041401827499</v>
      </c>
      <c r="AK22" s="52">
        <f t="shared" si="6"/>
        <v>174085.34226483171</v>
      </c>
      <c r="AL22" s="53">
        <f t="shared" si="7"/>
        <v>867.50319486403851</v>
      </c>
      <c r="AM22" s="57">
        <f>IF(Z22=AP$2,AK21*'גיליון חישובים פנסיה א'!X$6,"")</f>
        <v>10410.038338368462</v>
      </c>
      <c r="AN22" s="54" t="str">
        <f>IF(AA22='גליון הזנת נתונים אישיים'!D$11,AK21,"")</f>
        <v/>
      </c>
      <c r="AO22" s="54" t="str">
        <f t="shared" si="8"/>
        <v/>
      </c>
      <c r="AP22" s="54" t="str">
        <f t="shared" si="9"/>
        <v/>
      </c>
      <c r="AS22" s="54" t="str">
        <f>IF($AA22='גליון הזנת נתונים אישיים'!$D$11,AQ22-AR22,"")</f>
        <v/>
      </c>
    </row>
    <row r="23" spans="26:45" ht="14.25" customHeight="1">
      <c r="Z23" s="48" t="str">
        <f>IF(AA23&gt;='גליון הזנת נתונים אישיים'!$D$11,AP$2,"")</f>
        <v>פרישה לפנסיה</v>
      </c>
      <c r="AA23" s="49">
        <f t="shared" si="10"/>
        <v>47</v>
      </c>
      <c r="AB23" s="50">
        <f t="shared" si="0"/>
        <v>0</v>
      </c>
      <c r="AC23" s="51">
        <f>'גליון הזנת נתונים אישיים'!E$6*12</f>
        <v>17760</v>
      </c>
      <c r="AD23" s="51">
        <f t="shared" si="11"/>
        <v>174085.34226483171</v>
      </c>
      <c r="AE23" s="51">
        <f t="shared" si="1"/>
        <v>163640.2217289418</v>
      </c>
      <c r="AF23" s="51">
        <f t="shared" si="2"/>
        <v>11454.815521025927</v>
      </c>
      <c r="AG23" s="50">
        <f t="shared" si="3"/>
        <v>175095.03724996772</v>
      </c>
      <c r="AH23" s="51">
        <f t="shared" si="12"/>
        <v>159.84000000000003</v>
      </c>
      <c r="AI23" s="51">
        <f t="shared" si="4"/>
        <v>262.6425558749516</v>
      </c>
      <c r="AJ23" s="50">
        <f t="shared" si="5"/>
        <v>422.48255587495163</v>
      </c>
      <c r="AK23" s="52">
        <f t="shared" si="6"/>
        <v>174672.55469409277</v>
      </c>
      <c r="AL23" s="53">
        <f t="shared" si="7"/>
        <v>870.42671132415853</v>
      </c>
      <c r="AM23" s="57">
        <f>IF(Z23=AP$2,AK22*'גיליון חישובים פנסיה א'!X$6,"")</f>
        <v>10445.120535889902</v>
      </c>
      <c r="AN23" s="54" t="str">
        <f>IF(AA23='גליון הזנת נתונים אישיים'!D$11,AK22,"")</f>
        <v/>
      </c>
      <c r="AO23" s="54" t="str">
        <f t="shared" si="8"/>
        <v/>
      </c>
      <c r="AP23" s="54" t="str">
        <f t="shared" si="9"/>
        <v/>
      </c>
      <c r="AS23" s="54" t="str">
        <f>IF($AA23='גליון הזנת נתונים אישיים'!$D$11,AQ23-AR23,"")</f>
        <v/>
      </c>
    </row>
    <row r="24" spans="26:45" ht="14.25" customHeight="1">
      <c r="Z24" s="48" t="str">
        <f>IF(AA24&gt;='גליון הזנת נתונים אישיים'!$D$11,AP$2,"")</f>
        <v>פרישה לפנסיה</v>
      </c>
      <c r="AA24" s="49">
        <f t="shared" si="10"/>
        <v>48</v>
      </c>
      <c r="AB24" s="50">
        <f t="shared" si="0"/>
        <v>0</v>
      </c>
      <c r="AC24" s="51">
        <f>'גליון הזנת נתונים אישיים'!E$6*12</f>
        <v>17760</v>
      </c>
      <c r="AD24" s="51">
        <f t="shared" si="11"/>
        <v>174672.55469409277</v>
      </c>
      <c r="AE24" s="51">
        <f t="shared" si="1"/>
        <v>164192.2014124472</v>
      </c>
      <c r="AF24" s="51">
        <f t="shared" si="2"/>
        <v>11493.454098871305</v>
      </c>
      <c r="AG24" s="50">
        <f t="shared" si="3"/>
        <v>175685.6555113185</v>
      </c>
      <c r="AH24" s="51">
        <f t="shared" si="12"/>
        <v>159.84000000000003</v>
      </c>
      <c r="AI24" s="51">
        <f t="shared" si="4"/>
        <v>263.52848326697779</v>
      </c>
      <c r="AJ24" s="50">
        <f t="shared" si="5"/>
        <v>423.36848326697782</v>
      </c>
      <c r="AK24" s="52">
        <f t="shared" si="6"/>
        <v>175262.28702805153</v>
      </c>
      <c r="AL24" s="53">
        <f t="shared" si="7"/>
        <v>873.36277347046382</v>
      </c>
      <c r="AM24" s="57">
        <f>IF(Z24=AP$2,AK23*'גיליון חישובים פנסיה א'!X$6,"")</f>
        <v>10480.353281645566</v>
      </c>
      <c r="AN24" s="54" t="str">
        <f>IF(AA24='גליון הזנת נתונים אישיים'!D$11,AK23,"")</f>
        <v/>
      </c>
      <c r="AO24" s="54" t="str">
        <f t="shared" si="8"/>
        <v/>
      </c>
      <c r="AP24" s="54" t="str">
        <f t="shared" si="9"/>
        <v/>
      </c>
      <c r="AS24" s="54" t="str">
        <f>IF($AA24='גליון הזנת נתונים אישיים'!$D$11,AQ24-AR24,"")</f>
        <v/>
      </c>
    </row>
    <row r="25" spans="26:45" ht="14.25" customHeight="1">
      <c r="Z25" s="48" t="str">
        <f>IF(AA25&gt;='גליון הזנת נתונים אישיים'!$D$11,AP$2,"")</f>
        <v>פרישה לפנסיה</v>
      </c>
      <c r="AA25" s="49">
        <f t="shared" si="10"/>
        <v>49</v>
      </c>
      <c r="AB25" s="50">
        <f t="shared" si="0"/>
        <v>0</v>
      </c>
      <c r="AC25" s="51">
        <f>'גליון הזנת נתונים אישיים'!E$6*12</f>
        <v>17760</v>
      </c>
      <c r="AD25" s="51">
        <f t="shared" si="11"/>
        <v>175262.28702805153</v>
      </c>
      <c r="AE25" s="51">
        <f t="shared" si="1"/>
        <v>164746.54980636845</v>
      </c>
      <c r="AF25" s="51">
        <f t="shared" si="2"/>
        <v>11532.258486445793</v>
      </c>
      <c r="AG25" s="50">
        <f t="shared" si="3"/>
        <v>176278.80829281424</v>
      </c>
      <c r="AH25" s="51">
        <f t="shared" si="12"/>
        <v>159.84000000000003</v>
      </c>
      <c r="AI25" s="51">
        <f t="shared" si="4"/>
        <v>264.41821243922135</v>
      </c>
      <c r="AJ25" s="50">
        <f t="shared" si="5"/>
        <v>424.25821243922138</v>
      </c>
      <c r="AK25" s="52">
        <f t="shared" si="6"/>
        <v>175854.55008037502</v>
      </c>
      <c r="AL25" s="53">
        <f t="shared" si="7"/>
        <v>876.31143514025769</v>
      </c>
      <c r="AM25" s="57">
        <f>IF(Z25=AP$2,AK24*'גיליון חישובים פנסיה א'!X$6,"")</f>
        <v>10515.737221683092</v>
      </c>
      <c r="AN25" s="54" t="str">
        <f>IF(AA25='גליון הזנת נתונים אישיים'!D$11,AK24,"")</f>
        <v/>
      </c>
      <c r="AO25" s="54" t="str">
        <f t="shared" si="8"/>
        <v/>
      </c>
      <c r="AP25" s="54" t="str">
        <f t="shared" si="9"/>
        <v/>
      </c>
      <c r="AS25" s="54" t="str">
        <f>IF($AA25='גליון הזנת נתונים אישיים'!$D$11,AQ25-AR25,"")</f>
        <v/>
      </c>
    </row>
    <row r="26" spans="26:45" ht="14.25" customHeight="1">
      <c r="Z26" s="48" t="str">
        <f>IF(AA26&gt;='גליון הזנת נתונים אישיים'!$D$11,AP$2,"")</f>
        <v>פרישה לפנסיה</v>
      </c>
      <c r="AA26" s="49">
        <f t="shared" si="10"/>
        <v>50</v>
      </c>
      <c r="AB26" s="50">
        <f t="shared" si="0"/>
        <v>0</v>
      </c>
      <c r="AC26" s="51">
        <f>'גליון הזנת נתונים אישיים'!E$6*12</f>
        <v>17760</v>
      </c>
      <c r="AD26" s="51">
        <f t="shared" si="11"/>
        <v>175854.55008037502</v>
      </c>
      <c r="AE26" s="51">
        <f t="shared" si="1"/>
        <v>165303.27707555253</v>
      </c>
      <c r="AF26" s="51">
        <f t="shared" si="2"/>
        <v>11571.229395288678</v>
      </c>
      <c r="AG26" s="50">
        <f t="shared" si="3"/>
        <v>176874.50647084121</v>
      </c>
      <c r="AH26" s="51">
        <f t="shared" si="12"/>
        <v>159.84000000000003</v>
      </c>
      <c r="AI26" s="51">
        <f t="shared" si="4"/>
        <v>265.3117597062618</v>
      </c>
      <c r="AJ26" s="50">
        <f t="shared" si="5"/>
        <v>425.15175970626183</v>
      </c>
      <c r="AK26" s="52">
        <f t="shared" si="6"/>
        <v>176449.35471113495</v>
      </c>
      <c r="AL26" s="53">
        <f t="shared" si="7"/>
        <v>879.27275040187499</v>
      </c>
      <c r="AM26" s="57">
        <f>IF(Z26=AP$2,AK25*'גיליון חישובים פנסיה א'!X$6,"")</f>
        <v>10551.2730048225</v>
      </c>
      <c r="AN26" s="54" t="str">
        <f>IF(AA26='גליון הזנת נתונים אישיים'!D$11,AK25,"")</f>
        <v/>
      </c>
      <c r="AO26" s="54" t="str">
        <f t="shared" si="8"/>
        <v/>
      </c>
      <c r="AP26" s="54" t="str">
        <f t="shared" si="9"/>
        <v/>
      </c>
      <c r="AS26" s="54" t="str">
        <f>IF($AA26='גליון הזנת נתונים אישיים'!$D$11,AQ26-AR26,"")</f>
        <v/>
      </c>
    </row>
    <row r="27" spans="26:45" ht="14.25" customHeight="1">
      <c r="Z27" s="48" t="str">
        <f>IF(AA27&gt;='גליון הזנת נתונים אישיים'!$D$11,AP$2,"")</f>
        <v>פרישה לפנסיה</v>
      </c>
      <c r="AA27" s="49">
        <f t="shared" si="10"/>
        <v>51</v>
      </c>
      <c r="AB27" s="50">
        <f t="shared" si="0"/>
        <v>0</v>
      </c>
      <c r="AC27" s="51">
        <f>'גליון הזנת נתונים אישיים'!E$6*12</f>
        <v>17760</v>
      </c>
      <c r="AD27" s="51">
        <f t="shared" si="11"/>
        <v>176449.35471113495</v>
      </c>
      <c r="AE27" s="51">
        <f t="shared" si="1"/>
        <v>165862.39342846686</v>
      </c>
      <c r="AF27" s="51">
        <f t="shared" si="2"/>
        <v>11610.367539992681</v>
      </c>
      <c r="AG27" s="50">
        <f t="shared" si="3"/>
        <v>177472.76096845954</v>
      </c>
      <c r="AH27" s="51">
        <f t="shared" si="12"/>
        <v>159.84000000000003</v>
      </c>
      <c r="AI27" s="51">
        <f t="shared" si="4"/>
        <v>266.20914145268932</v>
      </c>
      <c r="AJ27" s="50">
        <f t="shared" si="5"/>
        <v>426.04914145268935</v>
      </c>
      <c r="AK27" s="52">
        <f t="shared" si="6"/>
        <v>177046.71182700686</v>
      </c>
      <c r="AL27" s="53">
        <f t="shared" si="7"/>
        <v>882.24677355567474</v>
      </c>
      <c r="AM27" s="57">
        <f>IF(Z27=AP$2,AK26*'גיליון חישובים פנסיה א'!X$6,"")</f>
        <v>10586.961282668097</v>
      </c>
      <c r="AN27" s="54" t="str">
        <f>IF(AA27='גליון הזנת נתונים אישיים'!D$11,AK26,"")</f>
        <v/>
      </c>
      <c r="AO27" s="54" t="str">
        <f t="shared" si="8"/>
        <v/>
      </c>
      <c r="AP27" s="54" t="str">
        <f t="shared" si="9"/>
        <v/>
      </c>
      <c r="AS27" s="54" t="str">
        <f>IF($AA27='גליון הזנת נתונים אישיים'!$D$11,AQ27-AR27,"")</f>
        <v/>
      </c>
    </row>
    <row r="28" spans="26:45" ht="14.25" customHeight="1">
      <c r="Z28" s="48" t="str">
        <f>IF(AA28&gt;='גליון הזנת נתונים אישיים'!$D$11,AP$2,"")</f>
        <v>פרישה לפנסיה</v>
      </c>
      <c r="AA28" s="49">
        <f t="shared" si="10"/>
        <v>52</v>
      </c>
      <c r="AB28" s="50">
        <f t="shared" si="0"/>
        <v>0</v>
      </c>
      <c r="AC28" s="51">
        <f>'גליון הזנת נתונים אישיים'!E$6*12</f>
        <v>17760</v>
      </c>
      <c r="AD28" s="51">
        <f t="shared" si="11"/>
        <v>177046.71182700686</v>
      </c>
      <c r="AE28" s="51">
        <f t="shared" si="1"/>
        <v>166423.90911738644</v>
      </c>
      <c r="AF28" s="51">
        <f t="shared" si="2"/>
        <v>11649.673638217053</v>
      </c>
      <c r="AG28" s="50">
        <f t="shared" si="3"/>
        <v>178073.58275560351</v>
      </c>
      <c r="AH28" s="51">
        <f t="shared" si="12"/>
        <v>159.84000000000003</v>
      </c>
      <c r="AI28" s="51">
        <f t="shared" si="4"/>
        <v>267.11037413340529</v>
      </c>
      <c r="AJ28" s="50">
        <f t="shared" si="5"/>
        <v>426.95037413340532</v>
      </c>
      <c r="AK28" s="52">
        <f t="shared" si="6"/>
        <v>177646.63238147009</v>
      </c>
      <c r="AL28" s="53">
        <f t="shared" si="7"/>
        <v>885.23355913503428</v>
      </c>
      <c r="AM28" s="57">
        <f>IF(Z28=AP$2,AK27*'גיליון חישובים פנסיה א'!X$6,"")</f>
        <v>10622.802709620411</v>
      </c>
      <c r="AN28" s="54" t="str">
        <f>IF(AA28='גליון הזנת נתונים אישיים'!D$11,AK27,"")</f>
        <v/>
      </c>
      <c r="AO28" s="54" t="str">
        <f t="shared" si="8"/>
        <v/>
      </c>
      <c r="AP28" s="54" t="str">
        <f t="shared" si="9"/>
        <v/>
      </c>
      <c r="AS28" s="54" t="str">
        <f>IF($AA28='גליון הזנת נתונים אישיים'!$D$11,AQ28-AR28,"")</f>
        <v/>
      </c>
    </row>
    <row r="29" spans="26:45" ht="14.25" customHeight="1">
      <c r="Z29" s="48" t="str">
        <f>IF(AA29&gt;='גליון הזנת נתונים אישיים'!$D$11,AP$2,"")</f>
        <v>פרישה לפנסיה</v>
      </c>
      <c r="AA29" s="49">
        <f t="shared" si="10"/>
        <v>53</v>
      </c>
      <c r="AB29" s="50">
        <f t="shared" si="0"/>
        <v>0</v>
      </c>
      <c r="AC29" s="51">
        <f>'גליון הזנת נתונים אישיים'!E$6*12</f>
        <v>17760</v>
      </c>
      <c r="AD29" s="51">
        <f t="shared" si="11"/>
        <v>177646.63238147009</v>
      </c>
      <c r="AE29" s="51">
        <f t="shared" si="1"/>
        <v>166987.83443858189</v>
      </c>
      <c r="AF29" s="51">
        <f t="shared" si="2"/>
        <v>11689.148410700733</v>
      </c>
      <c r="AG29" s="50">
        <f t="shared" si="3"/>
        <v>178676.98284928262</v>
      </c>
      <c r="AH29" s="51">
        <f t="shared" si="12"/>
        <v>159.84000000000003</v>
      </c>
      <c r="AI29" s="51">
        <f t="shared" si="4"/>
        <v>268.01547427392393</v>
      </c>
      <c r="AJ29" s="50">
        <f t="shared" si="5"/>
        <v>427.85547427392396</v>
      </c>
      <c r="AK29" s="52">
        <f t="shared" si="6"/>
        <v>178249.12737500868</v>
      </c>
      <c r="AL29" s="53">
        <f t="shared" si="7"/>
        <v>888.23316190735034</v>
      </c>
      <c r="AM29" s="57">
        <f>IF(Z29=AP$2,AK28*'גיליון חישובים פנסיה א'!X$6,"")</f>
        <v>10658.797942888204</v>
      </c>
      <c r="AN29" s="54" t="str">
        <f>IF(AA29='גליון הזנת נתונים אישיים'!D$11,AK28,"")</f>
        <v/>
      </c>
      <c r="AO29" s="54" t="str">
        <f t="shared" si="8"/>
        <v/>
      </c>
      <c r="AP29" s="54" t="str">
        <f t="shared" si="9"/>
        <v/>
      </c>
      <c r="AS29" s="54" t="str">
        <f>IF($AA29='גליון הזנת נתונים אישיים'!$D$11,AQ29-AR29,"")</f>
        <v/>
      </c>
    </row>
    <row r="30" spans="26:45" ht="14.25" customHeight="1">
      <c r="Z30" s="48" t="str">
        <f>IF(AA30&gt;='גליון הזנת נתונים אישיים'!$D$11,AP$2,"")</f>
        <v>פרישה לפנסיה</v>
      </c>
      <c r="AA30" s="49">
        <f t="shared" si="10"/>
        <v>54</v>
      </c>
      <c r="AB30" s="50">
        <f t="shared" si="0"/>
        <v>0</v>
      </c>
      <c r="AC30" s="51">
        <f>'גליון הזנת נתונים אישיים'!E$6*12</f>
        <v>17760</v>
      </c>
      <c r="AD30" s="51">
        <f t="shared" si="11"/>
        <v>178249.12737500868</v>
      </c>
      <c r="AE30" s="51">
        <f t="shared" si="1"/>
        <v>167554.17973250817</v>
      </c>
      <c r="AF30" s="51">
        <f t="shared" si="2"/>
        <v>11728.792581275573</v>
      </c>
      <c r="AG30" s="50">
        <f t="shared" si="3"/>
        <v>179282.97231378374</v>
      </c>
      <c r="AH30" s="51">
        <f t="shared" si="12"/>
        <v>159.84000000000003</v>
      </c>
      <c r="AI30" s="51">
        <f t="shared" si="4"/>
        <v>268.92445847067563</v>
      </c>
      <c r="AJ30" s="50">
        <f t="shared" si="5"/>
        <v>428.76445847067566</v>
      </c>
      <c r="AK30" s="52">
        <f t="shared" si="6"/>
        <v>178854.20785531306</v>
      </c>
      <c r="AL30" s="53">
        <f t="shared" si="7"/>
        <v>891.24563687504349</v>
      </c>
      <c r="AM30" s="57">
        <f>IF(Z30=AP$2,AK29*'גיליון חישובים פנסיה א'!X$6,"")</f>
        <v>10694.947642500521</v>
      </c>
      <c r="AN30" s="54" t="str">
        <f>IF(AA30='גליון הזנת נתונים אישיים'!D$11,AK29,"")</f>
        <v/>
      </c>
      <c r="AO30" s="54" t="str">
        <f t="shared" si="8"/>
        <v/>
      </c>
      <c r="AP30" s="54" t="str">
        <f t="shared" si="9"/>
        <v/>
      </c>
      <c r="AS30" s="54" t="str">
        <f>IF($AA30='גליון הזנת נתונים אישיים'!$D$11,AQ30-AR30,"")</f>
        <v/>
      </c>
    </row>
    <row r="31" spans="26:45" ht="14.25" customHeight="1">
      <c r="Z31" s="48" t="str">
        <f>IF(AA31&gt;='גליון הזנת נתונים אישיים'!$D$11,AP$2,"")</f>
        <v>פרישה לפנסיה</v>
      </c>
      <c r="AA31" s="49">
        <f t="shared" si="10"/>
        <v>55</v>
      </c>
      <c r="AB31" s="50">
        <f t="shared" si="0"/>
        <v>0</v>
      </c>
      <c r="AC31" s="51">
        <f>'גליון הזנת נתונים אישיים'!E$6*12</f>
        <v>17760</v>
      </c>
      <c r="AD31" s="51">
        <f t="shared" si="11"/>
        <v>178854.20785531306</v>
      </c>
      <c r="AE31" s="51">
        <f t="shared" si="1"/>
        <v>168122.95538399427</v>
      </c>
      <c r="AF31" s="51">
        <f t="shared" si="2"/>
        <v>11768.606876879599</v>
      </c>
      <c r="AG31" s="50">
        <f t="shared" si="3"/>
        <v>179891.56226087388</v>
      </c>
      <c r="AH31" s="51">
        <f t="shared" si="12"/>
        <v>159.84000000000003</v>
      </c>
      <c r="AI31" s="51">
        <f t="shared" si="4"/>
        <v>269.83734339131081</v>
      </c>
      <c r="AJ31" s="50">
        <f t="shared" si="5"/>
        <v>429.67734339131084</v>
      </c>
      <c r="AK31" s="52">
        <f t="shared" si="6"/>
        <v>179461.88491748256</v>
      </c>
      <c r="AL31" s="53">
        <f t="shared" si="7"/>
        <v>894.27103927656526</v>
      </c>
      <c r="AM31" s="57">
        <f>IF(Z31=AP$2,AK30*'גיליון חישובים פנסיה א'!X$6,"")</f>
        <v>10731.252471318783</v>
      </c>
      <c r="AN31" s="54" t="str">
        <f>IF(AA31='גליון הזנת נתונים אישיים'!D$11,AK30,"")</f>
        <v/>
      </c>
      <c r="AO31" s="54" t="str">
        <f t="shared" si="8"/>
        <v/>
      </c>
      <c r="AP31" s="54" t="str">
        <f t="shared" si="9"/>
        <v/>
      </c>
      <c r="AS31" s="54" t="str">
        <f>IF($AA31='גליון הזנת נתונים אישיים'!$D$11,AQ31-AR31,"")</f>
        <v/>
      </c>
    </row>
    <row r="32" spans="26:45" ht="14.25" customHeight="1">
      <c r="Z32" s="48" t="str">
        <f>IF(AA32&gt;='גליון הזנת נתונים אישיים'!$D$11,AP$2,"")</f>
        <v>פרישה לפנסיה</v>
      </c>
      <c r="AA32" s="49">
        <f t="shared" si="10"/>
        <v>56</v>
      </c>
      <c r="AB32" s="50">
        <f t="shared" si="0"/>
        <v>0</v>
      </c>
      <c r="AC32" s="51">
        <f>'גליון הזנת נתונים אישיים'!E$6*12</f>
        <v>17760</v>
      </c>
      <c r="AD32" s="51">
        <f t="shared" si="11"/>
        <v>179461.88491748256</v>
      </c>
      <c r="AE32" s="51">
        <f t="shared" si="1"/>
        <v>168694.17182243359</v>
      </c>
      <c r="AF32" s="51">
        <f t="shared" si="2"/>
        <v>11808.592027570352</v>
      </c>
      <c r="AG32" s="50">
        <f t="shared" si="3"/>
        <v>180502.76385000395</v>
      </c>
      <c r="AH32" s="51">
        <f t="shared" si="12"/>
        <v>159.84000000000003</v>
      </c>
      <c r="AI32" s="51">
        <f t="shared" si="4"/>
        <v>270.75414577500595</v>
      </c>
      <c r="AJ32" s="50">
        <f t="shared" si="5"/>
        <v>430.59414577500598</v>
      </c>
      <c r="AK32" s="52">
        <f t="shared" si="6"/>
        <v>180072.16970422893</v>
      </c>
      <c r="AL32" s="53">
        <f t="shared" si="7"/>
        <v>897.30942458741276</v>
      </c>
      <c r="AM32" s="57">
        <f>IF(Z32=AP$2,AK31*'גיליון חישובים פנסיה א'!X$6,"")</f>
        <v>10767.713095048954</v>
      </c>
      <c r="AN32" s="54" t="str">
        <f>IF(AA32='גליון הזנת נתונים אישיים'!D$11,AK31,"")</f>
        <v/>
      </c>
      <c r="AO32" s="54" t="str">
        <f t="shared" si="8"/>
        <v/>
      </c>
      <c r="AP32" s="54" t="str">
        <f t="shared" si="9"/>
        <v/>
      </c>
      <c r="AS32" s="54" t="str">
        <f>IF($AA32='גליון הזנת נתונים אישיים'!$D$11,AQ32-AR32,"")</f>
        <v/>
      </c>
    </row>
    <row r="33" spans="26:45" ht="14.25" customHeight="1">
      <c r="Z33" s="48" t="str">
        <f>IF(AA33&gt;='גליון הזנת נתונים אישיים'!$D$11,AP$2,"")</f>
        <v>פרישה לפנסיה</v>
      </c>
      <c r="AA33" s="49">
        <f t="shared" si="10"/>
        <v>57</v>
      </c>
      <c r="AB33" s="50">
        <f t="shared" si="0"/>
        <v>0</v>
      </c>
      <c r="AC33" s="51">
        <f>'גליון הזנת נתונים אישיים'!E$6*12</f>
        <v>17760</v>
      </c>
      <c r="AD33" s="51">
        <f t="shared" si="11"/>
        <v>180072.16970422893</v>
      </c>
      <c r="AE33" s="51">
        <f t="shared" si="1"/>
        <v>169267.8395219752</v>
      </c>
      <c r="AF33" s="51">
        <f t="shared" si="2"/>
        <v>11848.748766538265</v>
      </c>
      <c r="AG33" s="50">
        <f t="shared" si="3"/>
        <v>181116.58828851348</v>
      </c>
      <c r="AH33" s="51">
        <f t="shared" si="12"/>
        <v>159.84000000000003</v>
      </c>
      <c r="AI33" s="51">
        <f t="shared" si="4"/>
        <v>271.67488243277023</v>
      </c>
      <c r="AJ33" s="50">
        <f t="shared" si="5"/>
        <v>431.51488243277026</v>
      </c>
      <c r="AK33" s="52">
        <f t="shared" si="6"/>
        <v>180685.07340608072</v>
      </c>
      <c r="AL33" s="53">
        <f t="shared" si="7"/>
        <v>900.3608485211447</v>
      </c>
      <c r="AM33" s="57">
        <f>IF(Z33=AP$2,AK32*'גיליון חישובים פנסיה א'!X$6,"")</f>
        <v>10804.330182253736</v>
      </c>
      <c r="AN33" s="54" t="str">
        <f>IF(AA33='גליון הזנת נתונים אישיים'!D$11,AK32,"")</f>
        <v/>
      </c>
      <c r="AO33" s="54" t="str">
        <f t="shared" si="8"/>
        <v/>
      </c>
      <c r="AP33" s="54" t="str">
        <f t="shared" si="9"/>
        <v/>
      </c>
      <c r="AS33" s="54" t="str">
        <f>IF($AA33='גליון הזנת נתונים אישיים'!$D$11,AQ33-AR33,"")</f>
        <v/>
      </c>
    </row>
    <row r="34" spans="26:45" ht="14.25" customHeight="1">
      <c r="Z34" s="48" t="str">
        <f>IF(AA34&gt;='גליון הזנת נתונים אישיים'!$D$11,AP$2,"")</f>
        <v>פרישה לפנסיה</v>
      </c>
      <c r="AA34" s="49">
        <f t="shared" si="10"/>
        <v>58</v>
      </c>
      <c r="AB34" s="50">
        <f t="shared" si="0"/>
        <v>0</v>
      </c>
      <c r="AC34" s="51">
        <f>'גליון הזנת נתונים אישיים'!E$6*12</f>
        <v>17760</v>
      </c>
      <c r="AD34" s="51">
        <f t="shared" si="11"/>
        <v>180685.07340608072</v>
      </c>
      <c r="AE34" s="51">
        <f t="shared" si="1"/>
        <v>169843.96900171589</v>
      </c>
      <c r="AF34" s="51">
        <f t="shared" si="2"/>
        <v>11889.077830120114</v>
      </c>
      <c r="AG34" s="50">
        <f t="shared" si="3"/>
        <v>181733.04683183599</v>
      </c>
      <c r="AH34" s="51">
        <f t="shared" si="12"/>
        <v>159.84000000000003</v>
      </c>
      <c r="AI34" s="51">
        <f t="shared" si="4"/>
        <v>272.599570247754</v>
      </c>
      <c r="AJ34" s="50">
        <f t="shared" si="5"/>
        <v>432.43957024775403</v>
      </c>
      <c r="AK34" s="52">
        <f t="shared" si="6"/>
        <v>181300.60726158824</v>
      </c>
      <c r="AL34" s="53">
        <f t="shared" si="7"/>
        <v>903.42536703040344</v>
      </c>
      <c r="AM34" s="57">
        <f>IF(Z34=AP$2,AK33*'גיליון חישובים פנסיה א'!X$6,"")</f>
        <v>10841.104404364842</v>
      </c>
      <c r="AN34" s="54" t="str">
        <f>IF(AA34='גליון הזנת נתונים אישיים'!D$11,AK33,"")</f>
        <v/>
      </c>
      <c r="AO34" s="54" t="str">
        <f t="shared" si="8"/>
        <v/>
      </c>
      <c r="AP34" s="54" t="str">
        <f t="shared" si="9"/>
        <v/>
      </c>
      <c r="AS34" s="54" t="str">
        <f>IF($AA34='גליון הזנת נתונים אישיים'!$D$11,AQ34-AR34,"")</f>
        <v/>
      </c>
    </row>
    <row r="35" spans="26:45" ht="14.25" customHeight="1">
      <c r="Z35" s="48" t="str">
        <f>IF(AA35&gt;='גליון הזנת נתונים אישיים'!$D$11,AP$2,"")</f>
        <v>פרישה לפנסיה</v>
      </c>
      <c r="AA35" s="49">
        <f t="shared" si="10"/>
        <v>59</v>
      </c>
      <c r="AB35" s="50">
        <f t="shared" si="0"/>
        <v>0</v>
      </c>
      <c r="AC35" s="51">
        <f>'גליון הזנת נתונים אישיים'!E$6*12</f>
        <v>17760</v>
      </c>
      <c r="AD35" s="51">
        <f t="shared" si="11"/>
        <v>181300.60726158824</v>
      </c>
      <c r="AE35" s="51">
        <f t="shared" si="1"/>
        <v>170422.57082589294</v>
      </c>
      <c r="AF35" s="51">
        <f t="shared" si="2"/>
        <v>11929.579957812506</v>
      </c>
      <c r="AG35" s="50">
        <f t="shared" si="3"/>
        <v>182352.15078370544</v>
      </c>
      <c r="AH35" s="51">
        <f t="shared" si="12"/>
        <v>159.84000000000003</v>
      </c>
      <c r="AI35" s="51">
        <f t="shared" si="4"/>
        <v>273.52822617555819</v>
      </c>
      <c r="AJ35" s="50">
        <f t="shared" si="5"/>
        <v>433.36822617555822</v>
      </c>
      <c r="AK35" s="52">
        <f t="shared" si="6"/>
        <v>181918.78255752989</v>
      </c>
      <c r="AL35" s="53">
        <f t="shared" si="7"/>
        <v>906.50303630794122</v>
      </c>
      <c r="AM35" s="57">
        <f>IF(Z35=AP$2,AK34*'גיליון חישובים פנסיה א'!X$6,"")</f>
        <v>10878.036435695294</v>
      </c>
      <c r="AN35" s="54" t="str">
        <f>IF(AA35='גליון הזנת נתונים אישיים'!D$11,AK34,"")</f>
        <v/>
      </c>
      <c r="AO35" s="54" t="str">
        <f t="shared" si="8"/>
        <v/>
      </c>
      <c r="AP35" s="54" t="str">
        <f t="shared" si="9"/>
        <v/>
      </c>
      <c r="AS35" s="54" t="str">
        <f>IF($AA35='גליון הזנת נתונים אישיים'!$D$11,AQ35-AR35,"")</f>
        <v/>
      </c>
    </row>
    <row r="36" spans="26:45" ht="14.25" customHeight="1">
      <c r="Z36" s="48" t="str">
        <f>IF(AA36&gt;='גליון הזנת נתונים אישיים'!$D$11,AP$2,"")</f>
        <v>פרישה לפנסיה</v>
      </c>
      <c r="AA36" s="49">
        <f t="shared" si="10"/>
        <v>60</v>
      </c>
      <c r="AB36" s="50">
        <f t="shared" si="0"/>
        <v>0</v>
      </c>
      <c r="AC36" s="51">
        <f>'גליון הזנת נתונים אישיים'!E$6*12</f>
        <v>17760</v>
      </c>
      <c r="AD36" s="51">
        <f t="shared" si="11"/>
        <v>181918.78255752989</v>
      </c>
      <c r="AE36" s="51">
        <f t="shared" si="1"/>
        <v>171003.65560407809</v>
      </c>
      <c r="AF36" s="51">
        <f t="shared" si="2"/>
        <v>11970.255892285468</v>
      </c>
      <c r="AG36" s="50">
        <f t="shared" si="3"/>
        <v>182973.91149636355</v>
      </c>
      <c r="AH36" s="51">
        <f t="shared" si="12"/>
        <v>159.84000000000003</v>
      </c>
      <c r="AI36" s="51">
        <f t="shared" si="4"/>
        <v>274.46086724454534</v>
      </c>
      <c r="AJ36" s="50">
        <f t="shared" si="5"/>
        <v>434.30086724454537</v>
      </c>
      <c r="AK36" s="52">
        <f t="shared" si="6"/>
        <v>182539.61062911901</v>
      </c>
      <c r="AL36" s="53">
        <f t="shared" si="7"/>
        <v>909.5939127876494</v>
      </c>
      <c r="AM36" s="57">
        <f>IF(Z36=AP$2,AK35*'גיליון חישובים פנסיה א'!X$6,"")</f>
        <v>10915.126953451792</v>
      </c>
      <c r="AN36" s="54" t="str">
        <f>IF(AA36='גליון הזנת נתונים אישיים'!D$11,AK35,"")</f>
        <v/>
      </c>
      <c r="AO36" s="54" t="str">
        <f t="shared" si="8"/>
        <v/>
      </c>
      <c r="AP36" s="54" t="str">
        <f t="shared" si="9"/>
        <v/>
      </c>
      <c r="AS36" s="54" t="str">
        <f>IF($AA36='גליון הזנת נתונים אישיים'!$D$11,AQ36-AR36,"")</f>
        <v/>
      </c>
    </row>
    <row r="37" spans="26:45" ht="14.25" customHeight="1">
      <c r="Z37" s="48" t="str">
        <f>IF(AA37&gt;='גליון הזנת נתונים אישיים'!$D$11,AP$2,"")</f>
        <v>פרישה לפנסיה</v>
      </c>
      <c r="AA37" s="49">
        <f t="shared" si="10"/>
        <v>61</v>
      </c>
      <c r="AB37" s="50">
        <f t="shared" si="0"/>
        <v>0</v>
      </c>
      <c r="AC37" s="51">
        <f>'גליון הזנת נתונים אישיים'!E$6*12</f>
        <v>17760</v>
      </c>
      <c r="AD37" s="51">
        <f t="shared" si="11"/>
        <v>182539.61062911901</v>
      </c>
      <c r="AE37" s="51">
        <f t="shared" si="1"/>
        <v>171587.23399137188</v>
      </c>
      <c r="AF37" s="51">
        <f t="shared" si="2"/>
        <v>12011.106379396033</v>
      </c>
      <c r="AG37" s="50">
        <f t="shared" si="3"/>
        <v>183598.3403707679</v>
      </c>
      <c r="AH37" s="51">
        <f t="shared" si="12"/>
        <v>159.84000000000003</v>
      </c>
      <c r="AI37" s="51">
        <f t="shared" si="4"/>
        <v>275.39751055615187</v>
      </c>
      <c r="AJ37" s="50">
        <f t="shared" si="5"/>
        <v>435.2375105561519</v>
      </c>
      <c r="AK37" s="52">
        <f t="shared" si="6"/>
        <v>183163.10286021174</v>
      </c>
      <c r="AL37" s="53">
        <f t="shared" si="7"/>
        <v>912.69805314559505</v>
      </c>
      <c r="AM37" s="57">
        <f>IF(Z37=AP$2,AK36*'גיליון חישובים פנסיה א'!X$6,"")</f>
        <v>10952.37663774714</v>
      </c>
      <c r="AN37" s="54" t="str">
        <f>IF(AA37='גליון הזנת נתונים אישיים'!D$11,AK36,"")</f>
        <v/>
      </c>
      <c r="AO37" s="54" t="str">
        <f t="shared" si="8"/>
        <v/>
      </c>
      <c r="AP37" s="54" t="str">
        <f t="shared" si="9"/>
        <v/>
      </c>
      <c r="AS37" s="54" t="str">
        <f>IF($AA37='גליון הזנת נתונים אישיים'!$D$11,AQ37-AR37,"")</f>
        <v/>
      </c>
    </row>
    <row r="38" spans="26:45" ht="14.25" customHeight="1">
      <c r="Z38" s="48" t="str">
        <f>IF(AA38&gt;='גליון הזנת נתונים אישיים'!$D$11,AP$2,"")</f>
        <v>פרישה לפנסיה</v>
      </c>
      <c r="AA38" s="49">
        <f t="shared" si="10"/>
        <v>62</v>
      </c>
      <c r="AB38" s="50">
        <f t="shared" si="0"/>
        <v>0</v>
      </c>
      <c r="AC38" s="51">
        <f>'גליון הזנת נתונים אישיים'!E$6*12</f>
        <v>17760</v>
      </c>
      <c r="AD38" s="51">
        <f t="shared" si="11"/>
        <v>183163.10286021174</v>
      </c>
      <c r="AE38" s="51">
        <f t="shared" si="1"/>
        <v>172173.31668859904</v>
      </c>
      <c r="AF38" s="51">
        <f t="shared" si="2"/>
        <v>12052.132168201933</v>
      </c>
      <c r="AG38" s="50">
        <f t="shared" si="3"/>
        <v>184225.44885680097</v>
      </c>
      <c r="AH38" s="51">
        <f t="shared" si="12"/>
        <v>159.84000000000003</v>
      </c>
      <c r="AI38" s="51">
        <f t="shared" si="4"/>
        <v>276.33817328520144</v>
      </c>
      <c r="AJ38" s="50">
        <f t="shared" si="5"/>
        <v>436.17817328520147</v>
      </c>
      <c r="AK38" s="52">
        <f t="shared" si="6"/>
        <v>183789.27068351576</v>
      </c>
      <c r="AL38" s="53">
        <f t="shared" si="7"/>
        <v>915.81551430105867</v>
      </c>
      <c r="AM38" s="57">
        <f>IF(Z38=AP$2,AK37*'גיליון חישובים פנסיה א'!X$6,"")</f>
        <v>10989.786171612704</v>
      </c>
      <c r="AN38" s="54" t="str">
        <f>IF(AA38='גליון הזנת נתונים אישיים'!D$11,AK37,"")</f>
        <v/>
      </c>
      <c r="AO38" s="54" t="str">
        <f t="shared" si="8"/>
        <v/>
      </c>
      <c r="AP38" s="54" t="str">
        <f t="shared" si="9"/>
        <v/>
      </c>
      <c r="AS38" s="54" t="str">
        <f>IF($AA38='גליון הזנת נתונים אישיים'!$D$11,AQ38-AR38,"")</f>
        <v/>
      </c>
    </row>
    <row r="39" spans="26:45" ht="14.25" customHeight="1">
      <c r="Z39" s="48" t="str">
        <f>IF(AA39&gt;='גליון הזנת נתונים אישיים'!$D$11,AP$2,"")</f>
        <v>פרישה לפנסיה</v>
      </c>
      <c r="AA39" s="49">
        <f t="shared" si="10"/>
        <v>63</v>
      </c>
      <c r="AB39" s="50">
        <f t="shared" si="0"/>
        <v>0</v>
      </c>
      <c r="AC39" s="51">
        <f>'גליון הזנת נתונים אישיים'!E$6*12</f>
        <v>17760</v>
      </c>
      <c r="AD39" s="51">
        <f t="shared" si="11"/>
        <v>183789.27068351576</v>
      </c>
      <c r="AE39" s="51">
        <f t="shared" si="1"/>
        <v>172761.91444250481</v>
      </c>
      <c r="AF39" s="51">
        <f t="shared" si="2"/>
        <v>12093.334010975339</v>
      </c>
      <c r="AG39" s="50">
        <f t="shared" si="3"/>
        <v>184855.24845348016</v>
      </c>
      <c r="AH39" s="51">
        <f t="shared" si="12"/>
        <v>159.84000000000003</v>
      </c>
      <c r="AI39" s="51">
        <f t="shared" si="4"/>
        <v>277.28287268022024</v>
      </c>
      <c r="AJ39" s="50">
        <f t="shared" si="5"/>
        <v>437.12287268022027</v>
      </c>
      <c r="AK39" s="52">
        <f t="shared" si="6"/>
        <v>184418.12558079994</v>
      </c>
      <c r="AL39" s="53">
        <f t="shared" si="7"/>
        <v>918.94635341757873</v>
      </c>
      <c r="AM39" s="57">
        <f>IF(Z39=AP$2,AK38*'גיליון חישובים פנסיה א'!X$6,"")</f>
        <v>11027.356241010944</v>
      </c>
      <c r="AN39" s="54" t="str">
        <f>IF(AA39='גליון הזנת נתונים אישיים'!D$11,AK38,"")</f>
        <v/>
      </c>
      <c r="AO39" s="54" t="str">
        <f t="shared" si="8"/>
        <v/>
      </c>
      <c r="AP39" s="54" t="str">
        <f t="shared" si="9"/>
        <v/>
      </c>
      <c r="AS39" s="54" t="str">
        <f>IF($AA39='גליון הזנת נתונים אישיים'!$D$11,AQ39-AR39,"")</f>
        <v/>
      </c>
    </row>
    <row r="40" spans="26:45" ht="14.25" customHeight="1">
      <c r="Z40" s="48" t="str">
        <f>IF(AA40&gt;='גליון הזנת נתונים אישיים'!$D$11,AP$2,"")</f>
        <v>פרישה לפנסיה</v>
      </c>
      <c r="AA40" s="49">
        <f t="shared" si="10"/>
        <v>64</v>
      </c>
      <c r="AB40" s="50">
        <f t="shared" si="0"/>
        <v>0</v>
      </c>
      <c r="AC40" s="51">
        <f>'גליון הזנת נתונים אישיים'!E$6*12</f>
        <v>17760</v>
      </c>
      <c r="AD40" s="51">
        <f t="shared" si="11"/>
        <v>184418.12558079994</v>
      </c>
      <c r="AE40" s="51">
        <f t="shared" si="1"/>
        <v>173353.03804595195</v>
      </c>
      <c r="AF40" s="51">
        <f t="shared" si="2"/>
        <v>12134.712663216638</v>
      </c>
      <c r="AG40" s="50">
        <f t="shared" si="3"/>
        <v>185487.75070916858</v>
      </c>
      <c r="AH40" s="51">
        <f t="shared" si="12"/>
        <v>159.84000000000003</v>
      </c>
      <c r="AI40" s="51">
        <f t="shared" si="4"/>
        <v>278.23162606375286</v>
      </c>
      <c r="AJ40" s="50">
        <f t="shared" si="5"/>
        <v>438.07162606375289</v>
      </c>
      <c r="AK40" s="52">
        <f t="shared" si="6"/>
        <v>185049.67908310483</v>
      </c>
      <c r="AL40" s="53">
        <f t="shared" si="7"/>
        <v>922.09062790399969</v>
      </c>
      <c r="AM40" s="57">
        <f>IF(Z40=AP$2,AK39*'גיליון חישובים פנסיה א'!X$6,"")</f>
        <v>11065.087534847997</v>
      </c>
      <c r="AN40" s="54" t="str">
        <f>IF(AA40='גליון הזנת נתונים אישיים'!D$11,AK39,"")</f>
        <v/>
      </c>
      <c r="AO40" s="54" t="str">
        <f t="shared" si="8"/>
        <v/>
      </c>
      <c r="AP40" s="54" t="str">
        <f t="shared" si="9"/>
        <v/>
      </c>
      <c r="AS40" s="54" t="str">
        <f>IF($AA40='גליון הזנת נתונים אישיים'!$D$11,AQ40-AR40,"")</f>
        <v/>
      </c>
    </row>
    <row r="41" spans="26:45" ht="14.25" customHeight="1">
      <c r="Z41" s="48" t="str">
        <f>IF(AA41&gt;='גליון הזנת נתונים אישיים'!$D$11,AP$2,"")</f>
        <v>פרישה לפנסיה</v>
      </c>
      <c r="AA41" s="49">
        <f t="shared" si="10"/>
        <v>65</v>
      </c>
      <c r="AB41" s="50">
        <f t="shared" si="0"/>
        <v>0</v>
      </c>
      <c r="AC41" s="51">
        <f>'גליון הזנת נתונים אישיים'!E$6*12</f>
        <v>17760</v>
      </c>
      <c r="AD41" s="51">
        <f t="shared" si="11"/>
        <v>185049.67908310483</v>
      </c>
      <c r="AE41" s="51">
        <f t="shared" si="1"/>
        <v>173946.69833811853</v>
      </c>
      <c r="AF41" s="51">
        <f t="shared" si="2"/>
        <v>12176.268883668297</v>
      </c>
      <c r="AG41" s="50">
        <f t="shared" si="3"/>
        <v>186122.96722178682</v>
      </c>
      <c r="AH41" s="51">
        <f t="shared" si="12"/>
        <v>159.84000000000003</v>
      </c>
      <c r="AI41" s="51">
        <f t="shared" si="4"/>
        <v>279.18445083268023</v>
      </c>
      <c r="AJ41" s="50">
        <f t="shared" si="5"/>
        <v>439.02445083268026</v>
      </c>
      <c r="AK41" s="52">
        <f t="shared" si="6"/>
        <v>185683.94277095413</v>
      </c>
      <c r="AL41" s="53">
        <f t="shared" si="7"/>
        <v>925.2483954155241</v>
      </c>
      <c r="AM41" s="57">
        <f>IF(Z41=AP$2,AK40*'גיליון חישובים פנסיה א'!X$6,"")</f>
        <v>11102.980744986289</v>
      </c>
      <c r="AN41" s="54" t="str">
        <f>IF(AA41='גליון הזנת נתונים אישיים'!D$11,AK40,"")</f>
        <v/>
      </c>
      <c r="AO41" s="54" t="str">
        <f t="shared" si="8"/>
        <v/>
      </c>
      <c r="AP41" s="54" t="str">
        <f t="shared" si="9"/>
        <v/>
      </c>
      <c r="AS41" s="54" t="str">
        <f>IF($AA41='גליון הזנת נתונים אישיים'!$D$11,AQ41-AR41,"")</f>
        <v/>
      </c>
    </row>
    <row r="42" spans="26:45" ht="14.25" customHeight="1">
      <c r="Z42" s="48" t="str">
        <f>IF(AA42&gt;='גליון הזנת נתונים אישיים'!$D$11,AP$2,"")</f>
        <v>פרישה לפנסיה</v>
      </c>
      <c r="AA42" s="49">
        <f t="shared" si="10"/>
        <v>66</v>
      </c>
      <c r="AB42" s="50">
        <f t="shared" si="0"/>
        <v>0</v>
      </c>
      <c r="AC42" s="51">
        <f>'גליון הזנת נתונים אישיים'!E$6*12</f>
        <v>17760</v>
      </c>
      <c r="AD42" s="51">
        <f t="shared" si="11"/>
        <v>185683.94277095413</v>
      </c>
      <c r="AE42" s="51">
        <f t="shared" si="1"/>
        <v>174542.90620469689</v>
      </c>
      <c r="AF42" s="51">
        <f t="shared" si="2"/>
        <v>12218.003434328784</v>
      </c>
      <c r="AG42" s="50">
        <f t="shared" si="3"/>
        <v>186760.90963902569</v>
      </c>
      <c r="AH42" s="51">
        <f t="shared" si="12"/>
        <v>159.84000000000003</v>
      </c>
      <c r="AI42" s="51">
        <f t="shared" si="4"/>
        <v>280.14136445853853</v>
      </c>
      <c r="AJ42" s="50">
        <f t="shared" si="5"/>
        <v>439.98136445853856</v>
      </c>
      <c r="AK42" s="52">
        <f t="shared" si="6"/>
        <v>186320.92827456715</v>
      </c>
      <c r="AL42" s="53">
        <f t="shared" si="7"/>
        <v>928.41971385477063</v>
      </c>
      <c r="AM42" s="57">
        <f>IF(Z42=AP$2,AK41*'גיליון חישובים פנסיה א'!X$6,"")</f>
        <v>11141.036566257248</v>
      </c>
      <c r="AN42" s="54" t="str">
        <f>IF(AA42='גליון הזנת נתונים אישיים'!D$11,AK41,"")</f>
        <v/>
      </c>
      <c r="AO42" s="54" t="str">
        <f t="shared" si="8"/>
        <v/>
      </c>
      <c r="AP42" s="54" t="str">
        <f t="shared" si="9"/>
        <v/>
      </c>
      <c r="AS42" s="54" t="str">
        <f>IF($AA42='גליון הזנת נתונים אישיים'!$D$11,AQ42-AR42,"")</f>
        <v/>
      </c>
    </row>
    <row r="43" spans="26:45" ht="14.25" customHeight="1">
      <c r="Z43" s="48" t="str">
        <f>IF(AA43&gt;='גליון הזנת נתונים אישיים'!$D$11,AP$2,"")</f>
        <v>פרישה לפנסיה</v>
      </c>
      <c r="AA43" s="49">
        <f t="shared" si="10"/>
        <v>67</v>
      </c>
      <c r="AB43" s="50">
        <f t="shared" si="0"/>
        <v>0</v>
      </c>
      <c r="AC43" s="51">
        <f>'גליון הזנת נתונים אישיים'!E$6*12</f>
        <v>17760</v>
      </c>
      <c r="AD43" s="51">
        <f t="shared" si="11"/>
        <v>186320.92827456715</v>
      </c>
      <c r="AE43" s="51">
        <f t="shared" si="1"/>
        <v>175141.67257809313</v>
      </c>
      <c r="AF43" s="51">
        <f t="shared" si="2"/>
        <v>12259.917080466521</v>
      </c>
      <c r="AG43" s="50">
        <f t="shared" si="3"/>
        <v>187401.58965855965</v>
      </c>
      <c r="AH43" s="51">
        <f t="shared" si="12"/>
        <v>159.84000000000003</v>
      </c>
      <c r="AI43" s="51">
        <f t="shared" si="4"/>
        <v>281.10238448783946</v>
      </c>
      <c r="AJ43" s="50">
        <f t="shared" si="5"/>
        <v>440.94238448783949</v>
      </c>
      <c r="AK43" s="52">
        <f t="shared" si="6"/>
        <v>186960.64727407182</v>
      </c>
      <c r="AL43" s="53">
        <f t="shared" si="7"/>
        <v>931.60464137283577</v>
      </c>
      <c r="AM43" s="57">
        <f>IF(Z43=AP$2,AK42*'גיליון חישובים פנסיה א'!X$6,"")</f>
        <v>11179.255696474029</v>
      </c>
      <c r="AN43" s="54" t="str">
        <f>IF(AA43='גליון הזנת נתונים אישיים'!D$11,AK42,"")</f>
        <v/>
      </c>
      <c r="AO43" s="54" t="str">
        <f t="shared" si="8"/>
        <v/>
      </c>
      <c r="AP43" s="54" t="str">
        <f t="shared" si="9"/>
        <v/>
      </c>
      <c r="AS43" s="54" t="str">
        <f>IF($AA43='גליון הזנת נתונים אישיים'!$D$11,AQ43-AR43,"")</f>
        <v/>
      </c>
    </row>
    <row r="44" spans="26:45" ht="14.25" customHeight="1">
      <c r="Z44" s="48" t="str">
        <f>IF(AA44&gt;='גליון הזנת נתונים אישיים'!$D$11,AP$2,"")</f>
        <v>פרישה לפנסיה</v>
      </c>
      <c r="AA44" s="49">
        <f t="shared" si="10"/>
        <v>68</v>
      </c>
      <c r="AB44" s="50">
        <f t="shared" si="0"/>
        <v>0</v>
      </c>
      <c r="AC44" s="51">
        <f>'גליון הזנת נתונים אישיים'!E$6*12</f>
        <v>17760</v>
      </c>
      <c r="AD44" s="51">
        <f t="shared" si="11"/>
        <v>186960.64727407182</v>
      </c>
      <c r="AE44" s="51">
        <f t="shared" si="1"/>
        <v>175743.00843762752</v>
      </c>
      <c r="AF44" s="51">
        <f t="shared" si="2"/>
        <v>12302.010590633927</v>
      </c>
      <c r="AG44" s="50">
        <f t="shared" si="3"/>
        <v>188045.01902826145</v>
      </c>
      <c r="AH44" s="51">
        <f t="shared" si="12"/>
        <v>159.84000000000003</v>
      </c>
      <c r="AI44" s="51">
        <f t="shared" si="4"/>
        <v>282.06752854239215</v>
      </c>
      <c r="AJ44" s="50">
        <f t="shared" si="5"/>
        <v>441.90752854239219</v>
      </c>
      <c r="AK44" s="52">
        <f t="shared" si="6"/>
        <v>187603.11149971906</v>
      </c>
      <c r="AL44" s="53">
        <f t="shared" si="7"/>
        <v>934.80323637035906</v>
      </c>
      <c r="AM44" s="57">
        <f>IF(Z44=AP$2,AK43*'גיליון חישובים פנסיה א'!X$6,"")</f>
        <v>11217.638836444308</v>
      </c>
      <c r="AN44" s="54" t="str">
        <f>IF(AA44='גליון הזנת נתונים אישיים'!D$11,AK43,"")</f>
        <v/>
      </c>
      <c r="AO44" s="54" t="str">
        <f t="shared" si="8"/>
        <v/>
      </c>
      <c r="AP44" s="54" t="str">
        <f t="shared" si="9"/>
        <v/>
      </c>
      <c r="AS44" s="54" t="str">
        <f>IF($AA44='גליון הזנת נתונים אישיים'!$D$11,AQ44-AR44,"")</f>
        <v/>
      </c>
    </row>
    <row r="45" spans="26:45" ht="14.25" customHeight="1">
      <c r="Z45" s="48" t="str">
        <f>IF(AA45&gt;='גליון הזנת נתונים אישיים'!$D$11,AP$2,"")</f>
        <v>פרישה לפנסיה</v>
      </c>
      <c r="AA45" s="49">
        <f t="shared" si="10"/>
        <v>69</v>
      </c>
      <c r="AB45" s="50">
        <f t="shared" si="0"/>
        <v>0</v>
      </c>
      <c r="AC45" s="51">
        <f>'גליון הזנת נתונים אישיים'!E$6*12</f>
        <v>17760</v>
      </c>
      <c r="AD45" s="51">
        <f t="shared" si="11"/>
        <v>187603.11149971906</v>
      </c>
      <c r="AE45" s="51">
        <f t="shared" si="1"/>
        <v>176346.92480973591</v>
      </c>
      <c r="AF45" s="51">
        <f t="shared" si="2"/>
        <v>12344.284736681515</v>
      </c>
      <c r="AG45" s="50">
        <f t="shared" si="3"/>
        <v>188691.20954641743</v>
      </c>
      <c r="AH45" s="51">
        <f t="shared" si="12"/>
        <v>159.84000000000003</v>
      </c>
      <c r="AI45" s="51">
        <f t="shared" si="4"/>
        <v>283.03681431962616</v>
      </c>
      <c r="AJ45" s="50">
        <f t="shared" si="5"/>
        <v>442.87681431962619</v>
      </c>
      <c r="AK45" s="52">
        <f t="shared" si="6"/>
        <v>188248.3327320978</v>
      </c>
      <c r="AL45" s="53">
        <f t="shared" si="7"/>
        <v>938.01555749859529</v>
      </c>
      <c r="AM45" s="57">
        <f>IF(Z45=AP$2,AK44*'גיליון חישובים פנסיה א'!X$6,"")</f>
        <v>11256.186689983144</v>
      </c>
      <c r="AN45" s="54" t="str">
        <f>IF(AA45='גליון הזנת נתונים אישיים'!D$11,AK44,"")</f>
        <v/>
      </c>
      <c r="AO45" s="54" t="str">
        <f t="shared" si="8"/>
        <v/>
      </c>
      <c r="AP45" s="54" t="str">
        <f t="shared" si="9"/>
        <v/>
      </c>
      <c r="AS45" s="54" t="str">
        <f>IF($AA45='גליון הזנת נתונים אישיים'!$D$11,AQ45-AR45,"")</f>
        <v/>
      </c>
    </row>
    <row r="46" spans="26:45" ht="14.25" customHeight="1">
      <c r="Z46" s="48" t="str">
        <f>IF(AA46&gt;='גליון הזנת נתונים אישיים'!$D$11,AP$2,"")</f>
        <v>פרישה לפנסיה</v>
      </c>
      <c r="AA46" s="49">
        <f t="shared" si="10"/>
        <v>70</v>
      </c>
      <c r="AB46" s="50">
        <f t="shared" si="0"/>
        <v>0</v>
      </c>
      <c r="AC46" s="51">
        <f>'גליון הזנת נתונים אישיים'!E$6*12</f>
        <v>17760</v>
      </c>
      <c r="AD46" s="51">
        <f t="shared" si="11"/>
        <v>188248.3327320978</v>
      </c>
      <c r="AE46" s="51">
        <f t="shared" si="1"/>
        <v>176953.43276817194</v>
      </c>
      <c r="AF46" s="51">
        <f t="shared" si="2"/>
        <v>12386.740293772038</v>
      </c>
      <c r="AG46" s="50">
        <f t="shared" si="3"/>
        <v>189340.17306194399</v>
      </c>
      <c r="AH46" s="51">
        <f t="shared" si="12"/>
        <v>159.84000000000003</v>
      </c>
      <c r="AI46" s="51">
        <f t="shared" si="4"/>
        <v>284.01025959291599</v>
      </c>
      <c r="AJ46" s="50">
        <f t="shared" si="5"/>
        <v>443.85025959291602</v>
      </c>
      <c r="AK46" s="52">
        <f t="shared" si="6"/>
        <v>188896.32280235109</v>
      </c>
      <c r="AL46" s="53">
        <f t="shared" si="7"/>
        <v>941.24166366048894</v>
      </c>
      <c r="AM46" s="57">
        <f>IF(Z46=AP$2,AK45*'גיליון חישובים פנסיה א'!X$6,"")</f>
        <v>11294.899963925867</v>
      </c>
      <c r="AN46" s="54" t="str">
        <f>IF(AA46='גליון הזנת נתונים אישיים'!D$11,AK45,"")</f>
        <v/>
      </c>
      <c r="AO46" s="54" t="str">
        <f t="shared" si="8"/>
        <v/>
      </c>
      <c r="AP46" s="54" t="str">
        <f t="shared" si="9"/>
        <v/>
      </c>
      <c r="AS46" s="54" t="str">
        <f>IF($AA46='גליון הזנת נתונים אישיים'!$D$11,AQ46-AR46,"")</f>
        <v/>
      </c>
    </row>
    <row r="47" spans="26:45" ht="14.25" customHeight="1">
      <c r="Z47" s="48" t="str">
        <f>IF(AA47&gt;='גליון הזנת נתונים אישיים'!$D$11,AP$2,"")</f>
        <v>פרישה לפנסיה</v>
      </c>
      <c r="AA47" s="49">
        <f t="shared" si="10"/>
        <v>71</v>
      </c>
      <c r="AB47" s="50">
        <f t="shared" si="0"/>
        <v>0</v>
      </c>
      <c r="AC47" s="51">
        <f>'גליון הזנת נתונים אישיים'!E$6*12</f>
        <v>17760</v>
      </c>
      <c r="AD47" s="51">
        <f t="shared" si="11"/>
        <v>188896.32280235109</v>
      </c>
      <c r="AE47" s="51">
        <f t="shared" si="1"/>
        <v>177562.54343421003</v>
      </c>
      <c r="AF47" s="51">
        <f t="shared" si="2"/>
        <v>12429.378040394704</v>
      </c>
      <c r="AG47" s="50">
        <f t="shared" si="3"/>
        <v>189991.92147460475</v>
      </c>
      <c r="AH47" s="51">
        <f t="shared" si="12"/>
        <v>159.84000000000003</v>
      </c>
      <c r="AI47" s="51">
        <f t="shared" si="4"/>
        <v>284.98788221190711</v>
      </c>
      <c r="AJ47" s="50">
        <f t="shared" si="5"/>
        <v>444.82788221190714</v>
      </c>
      <c r="AK47" s="52">
        <f t="shared" si="6"/>
        <v>189547.09359239283</v>
      </c>
      <c r="AL47" s="53">
        <f t="shared" si="7"/>
        <v>944.48161401175548</v>
      </c>
      <c r="AM47" s="57">
        <f>IF(Z47=AP$2,AK46*'גיליון חישובים פנסיה א'!X$6,"")</f>
        <v>11333.779368141066</v>
      </c>
      <c r="AN47" s="54" t="str">
        <f>IF(AA47='גליון הזנת נתונים אישיים'!D$11,AK46,"")</f>
        <v/>
      </c>
      <c r="AO47" s="54" t="str">
        <f t="shared" si="8"/>
        <v/>
      </c>
      <c r="AP47" s="54" t="str">
        <f t="shared" si="9"/>
        <v/>
      </c>
      <c r="AS47" s="54" t="str">
        <f>IF($AA47='גליון הזנת נתונים אישיים'!$D$11,AQ47-AR47,"")</f>
        <v/>
      </c>
    </row>
    <row r="48" spans="26:45" ht="14.25" customHeight="1">
      <c r="Z48" s="48" t="str">
        <f>IF(AA48&gt;='גליון הזנת נתונים אישיים'!$D$11,AP$2,"")</f>
        <v>פרישה לפנסיה</v>
      </c>
      <c r="AA48" s="49">
        <f t="shared" si="10"/>
        <v>72</v>
      </c>
      <c r="AB48" s="50">
        <f t="shared" si="0"/>
        <v>0</v>
      </c>
      <c r="AC48" s="51">
        <f>'גליון הזנת נתונים אישיים'!E$6*12</f>
        <v>17760</v>
      </c>
      <c r="AD48" s="51">
        <f t="shared" si="11"/>
        <v>189547.09359239283</v>
      </c>
      <c r="AE48" s="51">
        <f t="shared" si="1"/>
        <v>178174.26797684925</v>
      </c>
      <c r="AF48" s="51">
        <f t="shared" si="2"/>
        <v>12472.198758379449</v>
      </c>
      <c r="AG48" s="50">
        <f t="shared" si="3"/>
        <v>190646.46673522869</v>
      </c>
      <c r="AH48" s="51">
        <f t="shared" si="12"/>
        <v>159.84000000000003</v>
      </c>
      <c r="AI48" s="51">
        <f t="shared" si="4"/>
        <v>285.96970010284303</v>
      </c>
      <c r="AJ48" s="50">
        <f t="shared" si="5"/>
        <v>445.80970010284307</v>
      </c>
      <c r="AK48" s="52">
        <f t="shared" si="6"/>
        <v>190200.65703512586</v>
      </c>
      <c r="AL48" s="53">
        <f t="shared" si="7"/>
        <v>947.73546796196422</v>
      </c>
      <c r="AM48" s="57">
        <f>IF(Z48=AP$2,AK47*'גיליון חישובים פנסיה א'!X$6,"")</f>
        <v>11372.82561554357</v>
      </c>
      <c r="AN48" s="54" t="str">
        <f>IF(AA48='גליון הזנת נתונים אישיים'!D$11,AK47,"")</f>
        <v/>
      </c>
      <c r="AO48" s="54" t="str">
        <f t="shared" si="8"/>
        <v/>
      </c>
      <c r="AP48" s="54" t="str">
        <f t="shared" si="9"/>
        <v/>
      </c>
      <c r="AS48" s="54" t="str">
        <f>IF($AA48='גליון הזנת נתונים אישיים'!$D$11,AQ48-AR48,"")</f>
        <v/>
      </c>
    </row>
    <row r="49" spans="26:45" ht="14.25" customHeight="1">
      <c r="Z49" s="48" t="str">
        <f>IF(AA49&gt;='גליון הזנת נתונים אישיים'!$D$11,AP$2,"")</f>
        <v>פרישה לפנסיה</v>
      </c>
      <c r="AA49" s="49">
        <f t="shared" si="10"/>
        <v>73</v>
      </c>
      <c r="AB49" s="50">
        <f t="shared" si="0"/>
        <v>0</v>
      </c>
      <c r="AC49" s="51">
        <f>'גליון הזנת נתונים אישיים'!E$6*12</f>
        <v>17760</v>
      </c>
      <c r="AD49" s="51">
        <f t="shared" si="11"/>
        <v>190200.65703512586</v>
      </c>
      <c r="AE49" s="51">
        <f t="shared" si="1"/>
        <v>178788.61761301832</v>
      </c>
      <c r="AF49" s="51">
        <f t="shared" si="2"/>
        <v>12515.203232911283</v>
      </c>
      <c r="AG49" s="50">
        <f t="shared" si="3"/>
        <v>191303.82084592959</v>
      </c>
      <c r="AH49" s="51">
        <f t="shared" si="12"/>
        <v>159.84000000000003</v>
      </c>
      <c r="AI49" s="51">
        <f t="shared" si="4"/>
        <v>286.9557312688944</v>
      </c>
      <c r="AJ49" s="50">
        <f t="shared" si="5"/>
        <v>446.79573126889443</v>
      </c>
      <c r="AK49" s="52">
        <f t="shared" si="6"/>
        <v>190857.0251146607</v>
      </c>
      <c r="AL49" s="53">
        <f t="shared" si="7"/>
        <v>951.00328517562923</v>
      </c>
      <c r="AM49" s="57">
        <f>IF(Z49=AP$2,AK48*'גיליון חישובים פנסיה א'!X$6,"")</f>
        <v>11412.039422107551</v>
      </c>
      <c r="AN49" s="54" t="str">
        <f>IF(AA49='גליון הזנת נתונים אישיים'!D$11,AK48,"")</f>
        <v/>
      </c>
      <c r="AO49" s="54" t="str">
        <f t="shared" si="8"/>
        <v/>
      </c>
      <c r="AP49" s="54" t="str">
        <f t="shared" si="9"/>
        <v/>
      </c>
      <c r="AS49" s="54" t="str">
        <f>IF($AA49='גליון הזנת נתונים אישיים'!$D$11,AQ49-AR49,"")</f>
        <v/>
      </c>
    </row>
    <row r="50" spans="26:45" ht="14.25" customHeight="1">
      <c r="Z50" s="48" t="str">
        <f>IF(AA50&gt;='גליון הזנת נתונים אישיים'!$D$11,AP$2,"")</f>
        <v>פרישה לפנסיה</v>
      </c>
      <c r="AA50" s="49">
        <f t="shared" si="10"/>
        <v>74</v>
      </c>
      <c r="AB50" s="50">
        <f t="shared" si="0"/>
        <v>0</v>
      </c>
      <c r="AC50" s="51">
        <f>'גליון הזנת נתונים אישיים'!E$6*12</f>
        <v>17760</v>
      </c>
      <c r="AD50" s="51">
        <f t="shared" si="11"/>
        <v>190857.0251146607</v>
      </c>
      <c r="AE50" s="51">
        <f t="shared" si="1"/>
        <v>179405.60360778106</v>
      </c>
      <c r="AF50" s="51">
        <f t="shared" si="2"/>
        <v>12558.392252544676</v>
      </c>
      <c r="AG50" s="50">
        <f t="shared" si="3"/>
        <v>191963.99586032573</v>
      </c>
      <c r="AH50" s="51">
        <f t="shared" si="12"/>
        <v>159.84000000000003</v>
      </c>
      <c r="AI50" s="51">
        <f t="shared" si="4"/>
        <v>287.94599379048861</v>
      </c>
      <c r="AJ50" s="50">
        <f t="shared" si="5"/>
        <v>447.78599379048865</v>
      </c>
      <c r="AK50" s="52">
        <f t="shared" si="6"/>
        <v>191516.20986653524</v>
      </c>
      <c r="AL50" s="53">
        <f t="shared" si="7"/>
        <v>954.2851255733035</v>
      </c>
      <c r="AM50" s="57">
        <f>IF(Z50=AP$2,AK49*'גיליון חישובים פנסיה א'!X$6,"")</f>
        <v>11451.421506879642</v>
      </c>
      <c r="AN50" s="54" t="str">
        <f>IF(AA50='גליון הזנת נתונים אישיים'!D$11,AK49,"")</f>
        <v/>
      </c>
      <c r="AO50" s="54" t="str">
        <f t="shared" si="8"/>
        <v/>
      </c>
      <c r="AP50" s="54" t="str">
        <f t="shared" si="9"/>
        <v/>
      </c>
      <c r="AS50" s="54" t="str">
        <f>IF($AA50='גליון הזנת נתונים אישיים'!$D$11,AQ50-AR50,"")</f>
        <v/>
      </c>
    </row>
    <row r="51" spans="26:45" ht="14.25" customHeight="1">
      <c r="Z51" s="48" t="str">
        <f>IF(AA51&gt;='גליון הזנת נתונים אישיים'!$D$11,AP$2,"")</f>
        <v>פרישה לפנסיה</v>
      </c>
      <c r="AA51" s="49">
        <f t="shared" si="10"/>
        <v>75</v>
      </c>
      <c r="AB51" s="50">
        <f t="shared" si="0"/>
        <v>0</v>
      </c>
      <c r="AC51" s="51">
        <f>'גליון הזנת נתונים אישיים'!E$6*12</f>
        <v>17760</v>
      </c>
      <c r="AD51" s="51">
        <f t="shared" si="11"/>
        <v>191516.20986653524</v>
      </c>
      <c r="AE51" s="51">
        <f t="shared" si="1"/>
        <v>180025.23727454312</v>
      </c>
      <c r="AF51" s="51">
        <f t="shared" si="2"/>
        <v>12601.766609218019</v>
      </c>
      <c r="AG51" s="50">
        <f t="shared" si="3"/>
        <v>192627.00388376115</v>
      </c>
      <c r="AH51" s="51">
        <f t="shared" si="12"/>
        <v>159.84000000000003</v>
      </c>
      <c r="AI51" s="51">
        <f t="shared" si="4"/>
        <v>288.94050582564171</v>
      </c>
      <c r="AJ51" s="50">
        <f t="shared" si="5"/>
        <v>448.78050582564174</v>
      </c>
      <c r="AK51" s="52">
        <f t="shared" si="6"/>
        <v>192178.2233779355</v>
      </c>
      <c r="AL51" s="53">
        <f t="shared" si="7"/>
        <v>957.58104933267623</v>
      </c>
      <c r="AM51" s="57">
        <f>IF(Z51=AP$2,AK50*'גיליון חישובים פנסיה א'!X$6,"")</f>
        <v>11490.972591992115</v>
      </c>
      <c r="AN51" s="54" t="str">
        <f>IF(AA51='גליון הזנת נתונים אישיים'!D$11,AK50,"")</f>
        <v/>
      </c>
      <c r="AO51" s="54" t="str">
        <f t="shared" si="8"/>
        <v/>
      </c>
      <c r="AP51" s="54" t="str">
        <f t="shared" si="9"/>
        <v/>
      </c>
      <c r="AS51" s="54" t="str">
        <f>IF($AA51='גליון הזנת נתונים אישיים'!$D$11,AQ51-AR51,"")</f>
        <v/>
      </c>
    </row>
    <row r="52" spans="26:45" ht="14.25" customHeight="1">
      <c r="Z52" s="48" t="str">
        <f>IF(AA52&gt;='גליון הזנת נתונים אישיים'!$D$11,AP$2,"")</f>
        <v>פרישה לפנסיה</v>
      </c>
      <c r="AA52" s="49">
        <f t="shared" si="10"/>
        <v>76</v>
      </c>
      <c r="AB52" s="50">
        <f t="shared" si="0"/>
        <v>0</v>
      </c>
      <c r="AC52" s="51">
        <f>'גליון הזנת נתונים אישיים'!E$6*12</f>
        <v>17760</v>
      </c>
      <c r="AD52" s="51">
        <f t="shared" si="11"/>
        <v>192178.2233779355</v>
      </c>
      <c r="AE52" s="51">
        <f t="shared" si="1"/>
        <v>180647.52997525939</v>
      </c>
      <c r="AF52" s="51">
        <f t="shared" si="2"/>
        <v>12645.327098268159</v>
      </c>
      <c r="AG52" s="50">
        <f t="shared" si="3"/>
        <v>193292.85707352756</v>
      </c>
      <c r="AH52" s="51">
        <f t="shared" si="12"/>
        <v>159.84000000000003</v>
      </c>
      <c r="AI52" s="51">
        <f t="shared" si="4"/>
        <v>289.93928561029134</v>
      </c>
      <c r="AJ52" s="50">
        <f t="shared" si="5"/>
        <v>449.77928561029137</v>
      </c>
      <c r="AK52" s="52">
        <f t="shared" si="6"/>
        <v>192843.07778791725</v>
      </c>
      <c r="AL52" s="53">
        <f t="shared" si="7"/>
        <v>960.89111688967751</v>
      </c>
      <c r="AM52" s="57">
        <f>IF(Z52=AP$2,AK51*'גיליון חישובים פנסיה א'!X$6,"")</f>
        <v>11530.69340267613</v>
      </c>
      <c r="AN52" s="54" t="str">
        <f>IF(AA52='גליון הזנת נתונים אישיים'!D$11,AK51,"")</f>
        <v/>
      </c>
      <c r="AO52" s="54" t="str">
        <f t="shared" si="8"/>
        <v/>
      </c>
      <c r="AP52" s="54" t="str">
        <f t="shared" si="9"/>
        <v/>
      </c>
      <c r="AS52" s="54" t="str">
        <f>IF($AA52='גליון הזנת נתונים אישיים'!$D$11,AQ52-AR52,"")</f>
        <v/>
      </c>
    </row>
    <row r="53" spans="26:45" ht="14.25" customHeight="1">
      <c r="Z53" s="48" t="str">
        <f>IF(AA53&gt;='גליון הזנת נתונים אישיים'!$D$11,AP$2,"")</f>
        <v>פרישה לפנסיה</v>
      </c>
      <c r="AA53" s="49">
        <f t="shared" si="10"/>
        <v>77</v>
      </c>
      <c r="AB53" s="50">
        <f t="shared" si="0"/>
        <v>0</v>
      </c>
      <c r="AC53" s="51">
        <f>'גליון הזנת נתונים אישיים'!E$6*12</f>
        <v>17760</v>
      </c>
      <c r="AD53" s="51">
        <f t="shared" si="11"/>
        <v>192843.07778791725</v>
      </c>
      <c r="AE53" s="51">
        <f t="shared" si="1"/>
        <v>181272.4931206422</v>
      </c>
      <c r="AF53" s="51">
        <f t="shared" si="2"/>
        <v>12689.074518444955</v>
      </c>
      <c r="AG53" s="50">
        <f t="shared" si="3"/>
        <v>193961.56763908715</v>
      </c>
      <c r="AH53" s="51">
        <f t="shared" si="12"/>
        <v>159.84000000000003</v>
      </c>
      <c r="AI53" s="51">
        <f t="shared" si="4"/>
        <v>290.94235145863075</v>
      </c>
      <c r="AJ53" s="50">
        <f t="shared" si="5"/>
        <v>450.78235145863079</v>
      </c>
      <c r="AK53" s="52">
        <f t="shared" si="6"/>
        <v>193510.78528762853</v>
      </c>
      <c r="AL53" s="53">
        <f t="shared" si="7"/>
        <v>964.21538893958621</v>
      </c>
      <c r="AM53" s="57">
        <f>IF(Z53=AP$2,AK52*'גיליון חישובים פנסיה א'!X$6,"")</f>
        <v>11570.584667275034</v>
      </c>
      <c r="AN53" s="54" t="str">
        <f>IF(AA53='גליון הזנת נתונים אישיים'!D$11,AK52,"")</f>
        <v/>
      </c>
      <c r="AO53" s="54" t="str">
        <f t="shared" si="8"/>
        <v/>
      </c>
      <c r="AP53" s="54" t="str">
        <f t="shared" si="9"/>
        <v/>
      </c>
      <c r="AS53" s="54" t="str">
        <f>IF($AA53='גליון הזנת נתונים אישיים'!$D$11,AQ53-AR53,"")</f>
        <v/>
      </c>
    </row>
    <row r="54" spans="26:45" ht="14.25" customHeight="1">
      <c r="Z54" s="48" t="str">
        <f>IF(AA54&gt;='גליון הזנת נתונים אישיים'!$D$11,AP$2,"")</f>
        <v>פרישה לפנסיה</v>
      </c>
      <c r="AA54" s="49">
        <f t="shared" si="10"/>
        <v>78</v>
      </c>
      <c r="AB54" s="50">
        <f t="shared" si="0"/>
        <v>0</v>
      </c>
      <c r="AC54" s="51">
        <f>'גליון הזנת נתונים אישיים'!E$6*12</f>
        <v>17760</v>
      </c>
      <c r="AD54" s="51">
        <f t="shared" si="11"/>
        <v>193510.78528762853</v>
      </c>
      <c r="AE54" s="51">
        <f t="shared" si="1"/>
        <v>181900.13817037083</v>
      </c>
      <c r="AF54" s="51">
        <f t="shared" si="2"/>
        <v>12733.00967192596</v>
      </c>
      <c r="AG54" s="50">
        <f t="shared" si="3"/>
        <v>194633.14784229681</v>
      </c>
      <c r="AH54" s="51">
        <f t="shared" si="12"/>
        <v>159.84000000000003</v>
      </c>
      <c r="AI54" s="51">
        <f t="shared" si="4"/>
        <v>291.94972176344521</v>
      </c>
      <c r="AJ54" s="50">
        <f t="shared" si="5"/>
        <v>451.78972176344524</v>
      </c>
      <c r="AK54" s="52">
        <f t="shared" si="6"/>
        <v>194181.35812053338</v>
      </c>
      <c r="AL54" s="53">
        <f t="shared" si="7"/>
        <v>967.55392643814264</v>
      </c>
      <c r="AM54" s="57">
        <f>IF(Z54=AP$2,AK53*'גיליון חישובים פנסיה א'!X$6,"")</f>
        <v>11610.647117257711</v>
      </c>
      <c r="AN54" s="54" t="str">
        <f>IF(AA54='גליון הזנת נתונים אישיים'!D$11,AK53,"")</f>
        <v/>
      </c>
      <c r="AO54" s="54" t="str">
        <f t="shared" si="8"/>
        <v/>
      </c>
      <c r="AP54" s="54" t="str">
        <f t="shared" si="9"/>
        <v/>
      </c>
      <c r="AS54" s="54" t="str">
        <f>IF($AA54='גליון הזנת נתונים אישיים'!$D$11,AQ54-AR54,"")</f>
        <v/>
      </c>
    </row>
    <row r="55" spans="26:45" ht="14.25" customHeight="1">
      <c r="Z55" s="48" t="str">
        <f>IF(AA55&gt;='גליון הזנת נתונים אישיים'!$D$11,AP$2,"")</f>
        <v>פרישה לפנסיה</v>
      </c>
      <c r="AA55" s="49">
        <f t="shared" si="10"/>
        <v>79</v>
      </c>
      <c r="AB55" s="50">
        <f t="shared" si="0"/>
        <v>0</v>
      </c>
      <c r="AC55" s="51">
        <f>'גליון הזנת נתונים אישיים'!E$6*12</f>
        <v>17760</v>
      </c>
      <c r="AD55" s="51">
        <f t="shared" si="11"/>
        <v>194181.35812053338</v>
      </c>
      <c r="AE55" s="51">
        <f t="shared" si="1"/>
        <v>182530.47663330138</v>
      </c>
      <c r="AF55" s="51">
        <f t="shared" si="2"/>
        <v>12777.133364331097</v>
      </c>
      <c r="AG55" s="50">
        <f t="shared" si="3"/>
        <v>195307.60999763248</v>
      </c>
      <c r="AH55" s="51">
        <f t="shared" si="12"/>
        <v>159.84000000000003</v>
      </c>
      <c r="AI55" s="51">
        <f t="shared" si="4"/>
        <v>292.9614149964487</v>
      </c>
      <c r="AJ55" s="50">
        <f t="shared" si="5"/>
        <v>452.80141499644873</v>
      </c>
      <c r="AK55" s="52">
        <f t="shared" si="6"/>
        <v>194854.80858263603</v>
      </c>
      <c r="AL55" s="53">
        <f t="shared" si="7"/>
        <v>970.90679060266677</v>
      </c>
      <c r="AM55" s="57">
        <f>IF(Z55=AP$2,AK54*'גיליון חישובים פנסיה א'!X$6,"")</f>
        <v>11650.881487232002</v>
      </c>
      <c r="AN55" s="54" t="str">
        <f>IF(AA55='גליון הזנת נתונים אישיים'!D$11,AK54,"")</f>
        <v/>
      </c>
      <c r="AO55" s="54" t="str">
        <f t="shared" si="8"/>
        <v/>
      </c>
      <c r="AP55" s="54" t="str">
        <f t="shared" si="9"/>
        <v/>
      </c>
      <c r="AS55" s="54" t="str">
        <f>IF($AA55='גליון הזנת נתונים אישיים'!$D$11,AQ55-AR55,"")</f>
        <v/>
      </c>
    </row>
    <row r="56" spans="26:45" ht="14.25" customHeight="1">
      <c r="Z56" s="48" t="str">
        <f>IF(AA56&gt;='גליון הזנת נתונים אישיים'!$D$11,AP$2,"")</f>
        <v>פרישה לפנסיה</v>
      </c>
      <c r="AA56" s="49">
        <f t="shared" si="10"/>
        <v>80</v>
      </c>
      <c r="AB56" s="50">
        <f t="shared" si="0"/>
        <v>0</v>
      </c>
      <c r="AC56" s="51">
        <f>'גליון הזנת נתונים אישיים'!E$6*12</f>
        <v>17760</v>
      </c>
      <c r="AD56" s="51">
        <f t="shared" si="11"/>
        <v>194854.80858263603</v>
      </c>
      <c r="AE56" s="51">
        <f t="shared" si="1"/>
        <v>183163.52006767786</v>
      </c>
      <c r="AF56" s="51">
        <f t="shared" si="2"/>
        <v>12821.446404737451</v>
      </c>
      <c r="AG56" s="50">
        <f t="shared" si="3"/>
        <v>195984.96647241531</v>
      </c>
      <c r="AH56" s="51">
        <f t="shared" si="12"/>
        <v>159.84000000000003</v>
      </c>
      <c r="AI56" s="51">
        <f t="shared" si="4"/>
        <v>293.977449708623</v>
      </c>
      <c r="AJ56" s="50">
        <f t="shared" si="5"/>
        <v>453.81744970862303</v>
      </c>
      <c r="AK56" s="52">
        <f t="shared" si="6"/>
        <v>195531.1490227067</v>
      </c>
      <c r="AL56" s="53">
        <f t="shared" si="7"/>
        <v>974.2740429131801</v>
      </c>
      <c r="AM56" s="57">
        <f>IF(Z56=AP$2,AK55*'גיליון חישובים פנסיה א'!X$6,"")</f>
        <v>11691.288514958162</v>
      </c>
      <c r="AN56" s="54" t="str">
        <f>IF(AA56='גליון הזנת נתונים אישיים'!D$11,AK55,"")</f>
        <v/>
      </c>
      <c r="AO56" s="54" t="str">
        <f t="shared" si="8"/>
        <v/>
      </c>
      <c r="AP56" s="54" t="str">
        <f t="shared" si="9"/>
        <v/>
      </c>
      <c r="AS56" s="54" t="str">
        <f>IF($AA56='גליון הזנת נתונים אישיים'!$D$11,AQ56-AR56,"")</f>
        <v/>
      </c>
    </row>
    <row r="57" spans="26:45" ht="14.25" customHeight="1">
      <c r="Z57" s="48" t="str">
        <f>IF(AA57&gt;='גליון הזנת נתונים אישיים'!$D$11,AP$2,"")</f>
        <v>פרישה לפנסיה</v>
      </c>
      <c r="AA57" s="49">
        <f t="shared" si="10"/>
        <v>81</v>
      </c>
      <c r="AB57" s="50">
        <f t="shared" si="0"/>
        <v>0</v>
      </c>
      <c r="AC57" s="51">
        <f>'גליון הזנת נתונים אישיים'!E$6*12</f>
        <v>17760</v>
      </c>
      <c r="AD57" s="51">
        <f t="shared" si="11"/>
        <v>195531.1490227067</v>
      </c>
      <c r="AE57" s="51">
        <f t="shared" si="1"/>
        <v>183799.2800813443</v>
      </c>
      <c r="AF57" s="51">
        <f t="shared" si="2"/>
        <v>12865.949605694103</v>
      </c>
      <c r="AG57" s="50">
        <f t="shared" si="3"/>
        <v>196665.2296870384</v>
      </c>
      <c r="AH57" s="51">
        <f t="shared" si="12"/>
        <v>159.84000000000003</v>
      </c>
      <c r="AI57" s="51">
        <f t="shared" si="4"/>
        <v>294.99784453055759</v>
      </c>
      <c r="AJ57" s="50">
        <f t="shared" si="5"/>
        <v>454.83784453055762</v>
      </c>
      <c r="AK57" s="52">
        <f t="shared" si="6"/>
        <v>196210.39184250784</v>
      </c>
      <c r="AL57" s="53">
        <f t="shared" si="7"/>
        <v>977.6557451135335</v>
      </c>
      <c r="AM57" s="57">
        <f>IF(Z57=AP$2,AK56*'גיליון חישובים פנסיה א'!X$6,"")</f>
        <v>11731.868941362402</v>
      </c>
      <c r="AN57" s="54" t="str">
        <f>IF(AA57='גליון הזנת נתונים אישיים'!D$11,AK56,"")</f>
        <v/>
      </c>
      <c r="AO57" s="54" t="str">
        <f t="shared" si="8"/>
        <v/>
      </c>
      <c r="AP57" s="54" t="str">
        <f t="shared" si="9"/>
        <v/>
      </c>
      <c r="AS57" s="54" t="str">
        <f>IF($AA57='גליון הזנת נתונים אישיים'!$D$11,AQ57-AR57,"")</f>
        <v/>
      </c>
    </row>
    <row r="58" spans="26:45" ht="14.25" customHeight="1">
      <c r="Z58" s="48" t="str">
        <f>IF(AA58&gt;='גליון הזנת נתונים אישיים'!$D$11,AP$2,"")</f>
        <v>פרישה לפנסיה</v>
      </c>
      <c r="AA58" s="49">
        <f t="shared" si="10"/>
        <v>82</v>
      </c>
      <c r="AB58" s="50">
        <f t="shared" si="0"/>
        <v>0</v>
      </c>
      <c r="AC58" s="51">
        <f>'גליון הזנת נתונים אישיים'!E$6*12</f>
        <v>17760</v>
      </c>
      <c r="AD58" s="51">
        <f t="shared" si="11"/>
        <v>196210.39184250784</v>
      </c>
      <c r="AE58" s="51">
        <f t="shared" si="1"/>
        <v>184437.76833195737</v>
      </c>
      <c r="AF58" s="51">
        <f t="shared" si="2"/>
        <v>12910.643783237017</v>
      </c>
      <c r="AG58" s="50">
        <f t="shared" si="3"/>
        <v>197348.4121151944</v>
      </c>
      <c r="AH58" s="51">
        <f t="shared" si="12"/>
        <v>159.84000000000003</v>
      </c>
      <c r="AI58" s="51">
        <f t="shared" si="4"/>
        <v>296.02261817279162</v>
      </c>
      <c r="AJ58" s="50">
        <f t="shared" si="5"/>
        <v>455.86261817279166</v>
      </c>
      <c r="AK58" s="52">
        <f t="shared" si="6"/>
        <v>196892.5494970216</v>
      </c>
      <c r="AL58" s="53">
        <f t="shared" si="7"/>
        <v>981.05195921253926</v>
      </c>
      <c r="AM58" s="57">
        <f>IF(Z58=AP$2,AK57*'גיליון חישובים פנסיה א'!X$6,"")</f>
        <v>11772.623510550471</v>
      </c>
      <c r="AN58" s="54" t="str">
        <f>IF(AA58='גליון הזנת נתונים אישיים'!D$11,AK57,"")</f>
        <v/>
      </c>
      <c r="AO58" s="54" t="str">
        <f t="shared" si="8"/>
        <v/>
      </c>
      <c r="AP58" s="54" t="str">
        <f t="shared" si="9"/>
        <v/>
      </c>
      <c r="AS58" s="54" t="str">
        <f>IF($AA58='גליון הזנת נתונים אישיים'!$D$11,AQ58-AR58,"")</f>
        <v/>
      </c>
    </row>
    <row r="59" spans="26:45" ht="14.25" customHeight="1">
      <c r="Z59" s="48" t="str">
        <f>IF(AA59&gt;='גליון הזנת נתונים אישיים'!$D$11,AP$2,"")</f>
        <v>פרישה לפנסיה</v>
      </c>
      <c r="AA59" s="49">
        <f t="shared" si="10"/>
        <v>83</v>
      </c>
      <c r="AB59" s="50">
        <f t="shared" si="0"/>
        <v>0</v>
      </c>
      <c r="AC59" s="51">
        <f>'גליון הזנת נתונים אישיים'!E$6*12</f>
        <v>17760</v>
      </c>
      <c r="AD59" s="51">
        <f t="shared" si="11"/>
        <v>196892.5494970216</v>
      </c>
      <c r="AE59" s="51">
        <f t="shared" si="1"/>
        <v>185078.9965272003</v>
      </c>
      <c r="AF59" s="51">
        <f t="shared" si="2"/>
        <v>12955.529756904023</v>
      </c>
      <c r="AG59" s="50">
        <f t="shared" si="3"/>
        <v>198034.52628410433</v>
      </c>
      <c r="AH59" s="51">
        <f t="shared" si="12"/>
        <v>159.84000000000003</v>
      </c>
      <c r="AI59" s="51">
        <f t="shared" si="4"/>
        <v>297.05178942615652</v>
      </c>
      <c r="AJ59" s="50">
        <f t="shared" si="5"/>
        <v>456.89178942615655</v>
      </c>
      <c r="AK59" s="52">
        <f t="shared" si="6"/>
        <v>197577.63449467818</v>
      </c>
      <c r="AL59" s="53">
        <f t="shared" si="7"/>
        <v>984.46274748510803</v>
      </c>
      <c r="AM59" s="57">
        <f>IF(Z59=AP$2,AK58*'גיליון חישובים פנסיה א'!X$6,"")</f>
        <v>11813.552969821296</v>
      </c>
      <c r="AN59" s="54" t="str">
        <f>IF(AA59='גליון הזנת נתונים אישיים'!D$11,AK58,"")</f>
        <v/>
      </c>
      <c r="AO59" s="54" t="str">
        <f t="shared" si="8"/>
        <v/>
      </c>
      <c r="AP59" s="54" t="str">
        <f t="shared" si="9"/>
        <v/>
      </c>
      <c r="AS59" s="54" t="str">
        <f>IF($AA59='גליון הזנת נתונים אישיים'!$D$11,AQ59-AR59,"")</f>
        <v/>
      </c>
    </row>
    <row r="60" spans="26:45" ht="14.25" customHeight="1">
      <c r="Z60" s="48" t="str">
        <f>IF(AA60&gt;='גליון הזנת נתונים אישיים'!$D$11,AP$2,"")</f>
        <v>פרישה לפנסיה</v>
      </c>
      <c r="AA60" s="49">
        <f t="shared" si="10"/>
        <v>84</v>
      </c>
      <c r="AB60" s="50">
        <f t="shared" si="0"/>
        <v>0</v>
      </c>
      <c r="AC60" s="51">
        <f>'גליון הזנת נתונים אישיים'!E$6*12</f>
        <v>17760</v>
      </c>
      <c r="AD60" s="51">
        <f t="shared" si="11"/>
        <v>197577.63449467818</v>
      </c>
      <c r="AE60" s="51">
        <f t="shared" si="1"/>
        <v>185722.9764249975</v>
      </c>
      <c r="AF60" s="51">
        <f t="shared" si="2"/>
        <v>13000.608349749826</v>
      </c>
      <c r="AG60" s="50">
        <f t="shared" si="3"/>
        <v>198723.58477474732</v>
      </c>
      <c r="AH60" s="51">
        <f t="shared" si="12"/>
        <v>159.84000000000003</v>
      </c>
      <c r="AI60" s="51">
        <f t="shared" si="4"/>
        <v>298.08537716212101</v>
      </c>
      <c r="AJ60" s="50">
        <f t="shared" si="5"/>
        <v>457.92537716212104</v>
      </c>
      <c r="AK60" s="52">
        <f t="shared" si="6"/>
        <v>198265.6593975852</v>
      </c>
      <c r="AL60" s="53">
        <f t="shared" si="7"/>
        <v>987.88817247339091</v>
      </c>
      <c r="AM60" s="57">
        <f>IF(Z60=AP$2,AK59*'גיליון חישובים פנסיה א'!X$6,"")</f>
        <v>11854.65806968069</v>
      </c>
      <c r="AN60" s="54" t="str">
        <f>IF(AA60='גליון הזנת נתונים אישיים'!D$11,AK59,"")</f>
        <v/>
      </c>
      <c r="AO60" s="54" t="str">
        <f t="shared" si="8"/>
        <v/>
      </c>
      <c r="AP60" s="54" t="str">
        <f t="shared" si="9"/>
        <v/>
      </c>
      <c r="AS60" s="54" t="str">
        <f>IF($AA60='גליון הזנת נתונים אישיים'!$D$11,AQ60-AR60,"")</f>
        <v/>
      </c>
    </row>
    <row r="61" spans="26:45" ht="14.25" customHeight="1">
      <c r="Z61" s="48" t="str">
        <f>IF(AA61&gt;='גליון הזנת נתונים אישיים'!$D$11,AP$2,"")</f>
        <v>פרישה לפנסיה</v>
      </c>
      <c r="AA61" s="49">
        <f t="shared" si="10"/>
        <v>85</v>
      </c>
      <c r="AB61" s="50">
        <f t="shared" si="0"/>
        <v>0</v>
      </c>
      <c r="AC61" s="51">
        <f>'גליון הזנת נתונים אישיים'!E$6*12</f>
        <v>17760</v>
      </c>
      <c r="AD61" s="51">
        <f t="shared" si="11"/>
        <v>198265.6593975852</v>
      </c>
      <c r="AE61" s="51">
        <f t="shared" si="1"/>
        <v>186369.71983373008</v>
      </c>
      <c r="AF61" s="51">
        <f t="shared" si="2"/>
        <v>13045.880388361107</v>
      </c>
      <c r="AG61" s="50">
        <f t="shared" si="3"/>
        <v>199415.60022209119</v>
      </c>
      <c r="AH61" s="51">
        <f t="shared" si="12"/>
        <v>159.84000000000003</v>
      </c>
      <c r="AI61" s="51">
        <f t="shared" si="4"/>
        <v>299.12340033313677</v>
      </c>
      <c r="AJ61" s="50">
        <f t="shared" si="5"/>
        <v>458.9634003331368</v>
      </c>
      <c r="AK61" s="52">
        <f t="shared" si="6"/>
        <v>198956.63682175806</v>
      </c>
      <c r="AL61" s="53">
        <f t="shared" si="7"/>
        <v>991.32829698792602</v>
      </c>
      <c r="AM61" s="57">
        <f>IF(Z61=AP$2,AK60*'גיליון חישובים פנסיה א'!X$6,"")</f>
        <v>11895.939563855112</v>
      </c>
      <c r="AN61" s="54" t="str">
        <f>IF(AA61='גליון הזנת נתונים אישיים'!D$11,AK60,"")</f>
        <v/>
      </c>
      <c r="AO61" s="54" t="str">
        <f t="shared" si="8"/>
        <v/>
      </c>
      <c r="AP61" s="54" t="str">
        <f t="shared" si="9"/>
        <v/>
      </c>
      <c r="AS61" s="54" t="str">
        <f>IF($AA61='גליון הזנת נתונים אישיים'!$D$11,AQ61-AR61,"")</f>
        <v/>
      </c>
    </row>
    <row r="62" spans="26:45" ht="14.25" customHeight="1">
      <c r="Z62" s="48" t="str">
        <f>IF(AA62&gt;='גליון הזנת נתונים אישיים'!$D$11,AP$2,"")</f>
        <v>פרישה לפנסיה</v>
      </c>
      <c r="AA62" s="49">
        <f t="shared" si="10"/>
        <v>86</v>
      </c>
      <c r="AB62" s="50">
        <f t="shared" si="0"/>
        <v>0</v>
      </c>
      <c r="AC62" s="51">
        <f>'גליון הזנת נתונים אישיים'!E$6*12</f>
        <v>17760</v>
      </c>
      <c r="AD62" s="51">
        <f t="shared" si="11"/>
        <v>198956.63682175806</v>
      </c>
      <c r="AE62" s="51">
        <f t="shared" si="1"/>
        <v>187019.23861245258</v>
      </c>
      <c r="AF62" s="51">
        <f t="shared" si="2"/>
        <v>13091.346702871682</v>
      </c>
      <c r="AG62" s="50">
        <f t="shared" si="3"/>
        <v>200110.58531532425</v>
      </c>
      <c r="AH62" s="51">
        <f t="shared" si="12"/>
        <v>159.84000000000003</v>
      </c>
      <c r="AI62" s="51">
        <f t="shared" si="4"/>
        <v>300.16587797298638</v>
      </c>
      <c r="AJ62" s="50">
        <f t="shared" si="5"/>
        <v>460.00587797298641</v>
      </c>
      <c r="AK62" s="52">
        <f t="shared" si="6"/>
        <v>199650.57943735126</v>
      </c>
      <c r="AL62" s="53">
        <f t="shared" si="7"/>
        <v>994.78318410879035</v>
      </c>
      <c r="AM62" s="57">
        <f>IF(Z62=AP$2,AK61*'גיליון חישובים פנסיה א'!X$6,"")</f>
        <v>11937.398209305484</v>
      </c>
      <c r="AN62" s="54" t="str">
        <f>IF(AA62='גליון הזנת נתונים אישיים'!D$11,AK61,"")</f>
        <v/>
      </c>
      <c r="AO62" s="54" t="str">
        <f t="shared" si="8"/>
        <v/>
      </c>
      <c r="AP62" s="54" t="str">
        <f t="shared" si="9"/>
        <v/>
      </c>
      <c r="AS62" s="54" t="str">
        <f>IF($AA62='גליון הזנת נתונים אישיים'!$D$11,AQ62-AR62,"")</f>
        <v/>
      </c>
    </row>
    <row r="63" spans="26:45" ht="14.25" customHeight="1">
      <c r="Z63" s="48" t="str">
        <f>IF(AA63&gt;='גליון הזנת נתונים אישיים'!$D$11,AP$2,"")</f>
        <v>פרישה לפנסיה</v>
      </c>
      <c r="AA63" s="49">
        <f t="shared" si="10"/>
        <v>87</v>
      </c>
      <c r="AB63" s="50">
        <f t="shared" si="0"/>
        <v>0</v>
      </c>
      <c r="AC63" s="51">
        <f>'גליון הזנת נתונים אישיים'!E$6*12</f>
        <v>17760</v>
      </c>
      <c r="AD63" s="51">
        <f t="shared" si="11"/>
        <v>199650.57943735126</v>
      </c>
      <c r="AE63" s="51">
        <f t="shared" si="1"/>
        <v>187671.5446711102</v>
      </c>
      <c r="AF63" s="51">
        <f t="shared" si="2"/>
        <v>13137.008126977715</v>
      </c>
      <c r="AG63" s="50">
        <f t="shared" si="3"/>
        <v>200808.55279808791</v>
      </c>
      <c r="AH63" s="51">
        <f t="shared" si="12"/>
        <v>159.84000000000003</v>
      </c>
      <c r="AI63" s="51">
        <f t="shared" si="4"/>
        <v>301.2128291971319</v>
      </c>
      <c r="AJ63" s="50">
        <f t="shared" si="5"/>
        <v>461.05282919713193</v>
      </c>
      <c r="AK63" s="52">
        <f t="shared" si="6"/>
        <v>200347.49996889077</v>
      </c>
      <c r="AL63" s="53">
        <f t="shared" si="7"/>
        <v>998.25289718675629</v>
      </c>
      <c r="AM63" s="57">
        <f>IF(Z63=AP$2,AK62*'גיליון חישובים פנסיה א'!X$6,"")</f>
        <v>11979.034766241075</v>
      </c>
      <c r="AN63" s="54" t="str">
        <f>IF(AA63='גליון הזנת נתונים אישיים'!D$11,AK62,"")</f>
        <v/>
      </c>
      <c r="AO63" s="54" t="str">
        <f t="shared" si="8"/>
        <v/>
      </c>
      <c r="AP63" s="54" t="str">
        <f t="shared" si="9"/>
        <v/>
      </c>
      <c r="AS63" s="54" t="str">
        <f>IF($AA63='גליון הזנת נתונים אישיים'!$D$11,AQ63-AR63,"")</f>
        <v/>
      </c>
    </row>
    <row r="64" spans="26:45" ht="14.25" customHeight="1">
      <c r="Z64" s="48" t="str">
        <f>IF(AA64&gt;='גליון הזנת נתונים אישיים'!$D$11,AP$2,"")</f>
        <v>פרישה לפנסיה</v>
      </c>
      <c r="AA64" s="49">
        <f t="shared" si="10"/>
        <v>88</v>
      </c>
      <c r="AB64" s="50">
        <f t="shared" si="0"/>
        <v>0</v>
      </c>
      <c r="AC64" s="51">
        <f>'גליון הזנת נתונים אישיים'!E$6*12</f>
        <v>17760</v>
      </c>
      <c r="AD64" s="51">
        <f t="shared" si="11"/>
        <v>200347.49996889077</v>
      </c>
      <c r="AE64" s="51">
        <f t="shared" si="1"/>
        <v>188326.64997075731</v>
      </c>
      <c r="AF64" s="51">
        <f t="shared" si="2"/>
        <v>13182.865497953013</v>
      </c>
      <c r="AG64" s="50">
        <f t="shared" si="3"/>
        <v>201509.51546871033</v>
      </c>
      <c r="AH64" s="51">
        <f t="shared" si="12"/>
        <v>159.84000000000003</v>
      </c>
      <c r="AI64" s="51">
        <f t="shared" si="4"/>
        <v>302.2642732030655</v>
      </c>
      <c r="AJ64" s="50">
        <f t="shared" si="5"/>
        <v>462.10427320306553</v>
      </c>
      <c r="AK64" s="52">
        <f t="shared" si="6"/>
        <v>201047.41119550727</v>
      </c>
      <c r="AL64" s="53">
        <f t="shared" si="7"/>
        <v>1001.7374998444539</v>
      </c>
      <c r="AM64" s="57">
        <f>IF(Z64=AP$2,AK63*'גיליון חישובים פנסיה א'!X$6,"")</f>
        <v>12020.849998133446</v>
      </c>
      <c r="AN64" s="54" t="str">
        <f>IF(AA64='גליון הזנת נתונים אישיים'!D$11,AK63,"")</f>
        <v/>
      </c>
      <c r="AO64" s="54" t="str">
        <f t="shared" si="8"/>
        <v/>
      </c>
      <c r="AP64" s="54" t="str">
        <f t="shared" si="9"/>
        <v/>
      </c>
      <c r="AS64" s="54" t="str">
        <f>IF($AA64='גליון הזנת נתונים אישיים'!$D$11,AQ64-AR64,"")</f>
        <v/>
      </c>
    </row>
    <row r="65" spans="26:45" ht="14.25" customHeight="1">
      <c r="Z65" s="48" t="str">
        <f>IF(AA65&gt;='גליון הזנת נתונים אישיים'!$D$11,AP$2,"")</f>
        <v>פרישה לפנסיה</v>
      </c>
      <c r="AA65" s="49">
        <f t="shared" si="10"/>
        <v>89</v>
      </c>
      <c r="AB65" s="50">
        <f t="shared" si="0"/>
        <v>0</v>
      </c>
      <c r="AC65" s="51">
        <f>'גליון הזנת נתונים אישיים'!E$6*12</f>
        <v>17760</v>
      </c>
      <c r="AD65" s="51">
        <f t="shared" si="11"/>
        <v>201047.41119550727</v>
      </c>
      <c r="AE65" s="51">
        <f t="shared" si="1"/>
        <v>188984.56652377683</v>
      </c>
      <c r="AF65" s="51">
        <f t="shared" si="2"/>
        <v>13228.919656664379</v>
      </c>
      <c r="AG65" s="50">
        <f t="shared" si="3"/>
        <v>202213.48618044119</v>
      </c>
      <c r="AH65" s="51">
        <f t="shared" si="12"/>
        <v>159.84000000000003</v>
      </c>
      <c r="AI65" s="51">
        <f t="shared" si="4"/>
        <v>303.3202292706618</v>
      </c>
      <c r="AJ65" s="50">
        <f t="shared" si="5"/>
        <v>463.16022927066183</v>
      </c>
      <c r="AK65" s="52">
        <f t="shared" si="6"/>
        <v>201750.32595117053</v>
      </c>
      <c r="AL65" s="53">
        <f t="shared" si="7"/>
        <v>1005.2370559775363</v>
      </c>
      <c r="AM65" s="57">
        <f>IF(Z65=AP$2,AK64*'גיליון חישובים פנסיה א'!X$6,"")</f>
        <v>12062.844671730436</v>
      </c>
      <c r="AN65" s="54" t="str">
        <f>IF(AA65='גליון הזנת נתונים אישיים'!D$11,AK64,"")</f>
        <v/>
      </c>
      <c r="AO65" s="54" t="str">
        <f t="shared" si="8"/>
        <v/>
      </c>
      <c r="AP65" s="54" t="str">
        <f t="shared" si="9"/>
        <v/>
      </c>
      <c r="AS65" s="54" t="str">
        <f>IF($AA65='גליון הזנת נתונים אישיים'!$D$11,AQ65-AR65,"")</f>
        <v/>
      </c>
    </row>
    <row r="66" spans="26:45" ht="14.25" customHeight="1">
      <c r="Z66" s="48" t="str">
        <f>IF(AA66&gt;='גליון הזנת נתונים אישיים'!$D$11,AP$2,"")</f>
        <v>פרישה לפנסיה</v>
      </c>
      <c r="AA66" s="49">
        <f t="shared" si="10"/>
        <v>90</v>
      </c>
      <c r="AB66" s="50">
        <f t="shared" si="0"/>
        <v>0</v>
      </c>
      <c r="AC66" s="51">
        <f>'גליון הזנת נתונים אישיים'!E$6*12</f>
        <v>17760</v>
      </c>
      <c r="AD66" s="51">
        <f t="shared" si="11"/>
        <v>201750.32595117053</v>
      </c>
      <c r="AE66" s="51">
        <f t="shared" si="1"/>
        <v>189645.30639410031</v>
      </c>
      <c r="AF66" s="51">
        <f t="shared" si="2"/>
        <v>13275.171447587023</v>
      </c>
      <c r="AG66" s="50">
        <f t="shared" si="3"/>
        <v>202920.47784168733</v>
      </c>
      <c r="AH66" s="51">
        <f t="shared" si="12"/>
        <v>159.84000000000003</v>
      </c>
      <c r="AI66" s="51">
        <f t="shared" si="4"/>
        <v>304.38071676253099</v>
      </c>
      <c r="AJ66" s="50">
        <f t="shared" si="5"/>
        <v>464.22071676253103</v>
      </c>
      <c r="AK66" s="52">
        <f t="shared" si="6"/>
        <v>202456.2571249248</v>
      </c>
      <c r="AL66" s="53">
        <f t="shared" si="7"/>
        <v>1008.7516297558526</v>
      </c>
      <c r="AM66" s="57">
        <f>IF(Z66=AP$2,AK65*'גיליון חישובים פנסיה א'!X$6,"")</f>
        <v>12105.019557070231</v>
      </c>
      <c r="AN66" s="54" t="str">
        <f>IF(AA66='גליון הזנת נתונים אישיים'!D$11,AK65,"")</f>
        <v/>
      </c>
      <c r="AO66" s="54" t="str">
        <f t="shared" si="8"/>
        <v/>
      </c>
      <c r="AP66" s="54" t="str">
        <f t="shared" si="9"/>
        <v/>
      </c>
      <c r="AS66" s="54" t="str">
        <f>IF($AA66='גליון הזנת נתונים אישיים'!$D$11,AQ66-AR66,"")</f>
        <v/>
      </c>
    </row>
    <row r="67" spans="26:45" ht="14.25" customHeight="1">
      <c r="Z67" s="48" t="str">
        <f>IF(AA67&gt;='גליון הזנת נתונים אישיים'!$D$11,AP$2,"")</f>
        <v>פרישה לפנסיה</v>
      </c>
      <c r="AA67" s="49">
        <f t="shared" si="10"/>
        <v>91</v>
      </c>
      <c r="AB67" s="50">
        <f t="shared" si="0"/>
        <v>0</v>
      </c>
      <c r="AC67" s="51">
        <f>'גליון הזנת נתונים אישיים'!E$6*12</f>
        <v>17760</v>
      </c>
      <c r="AD67" s="51">
        <f t="shared" si="11"/>
        <v>202456.2571249248</v>
      </c>
      <c r="AE67" s="51">
        <f t="shared" si="1"/>
        <v>190308.88169742931</v>
      </c>
      <c r="AF67" s="51">
        <f t="shared" si="2"/>
        <v>13321.621718820054</v>
      </c>
      <c r="AG67" s="50">
        <f t="shared" si="3"/>
        <v>203630.50341624935</v>
      </c>
      <c r="AH67" s="51">
        <f t="shared" si="12"/>
        <v>159.84000000000003</v>
      </c>
      <c r="AI67" s="51">
        <f t="shared" si="4"/>
        <v>305.44575512437405</v>
      </c>
      <c r="AJ67" s="50">
        <f t="shared" si="5"/>
        <v>465.28575512437408</v>
      </c>
      <c r="AK67" s="52">
        <f t="shared" si="6"/>
        <v>203165.21766112497</v>
      </c>
      <c r="AL67" s="53">
        <f t="shared" si="7"/>
        <v>1012.281285624624</v>
      </c>
      <c r="AM67" s="57">
        <f>IF(Z67=AP$2,AK66*'גיליון חישובים פנסיה א'!X$6,"")</f>
        <v>12147.375427495488</v>
      </c>
      <c r="AN67" s="54" t="str">
        <f>IF(AA67='גליון הזנת נתונים אישיים'!D$11,AK66,"")</f>
        <v/>
      </c>
      <c r="AO67" s="54" t="str">
        <f t="shared" si="8"/>
        <v/>
      </c>
      <c r="AP67" s="54" t="str">
        <f t="shared" si="9"/>
        <v/>
      </c>
      <c r="AS67" s="54" t="str">
        <f>IF($AA67='גליון הזנת נתונים אישיים'!$D$11,AQ67-AR67,"")</f>
        <v/>
      </c>
    </row>
    <row r="68" spans="26:45" ht="14.25" customHeight="1">
      <c r="Z68" s="48" t="str">
        <f>IF(AA68&gt;='גליון הזנת נתונים אישיים'!$D$11,AP$2,"")</f>
        <v>פרישה לפנסיה</v>
      </c>
      <c r="AA68" s="49">
        <f t="shared" si="10"/>
        <v>92</v>
      </c>
      <c r="AB68" s="50">
        <f t="shared" si="0"/>
        <v>0</v>
      </c>
      <c r="AC68" s="51">
        <f>'גליון הזנת נתונים אישיים'!E$6*12</f>
        <v>17760</v>
      </c>
      <c r="AD68" s="51">
        <f t="shared" si="11"/>
        <v>203165.21766112497</v>
      </c>
      <c r="AE68" s="51">
        <f t="shared" si="1"/>
        <v>190975.30460145746</v>
      </c>
      <c r="AF68" s="51">
        <f t="shared" si="2"/>
        <v>13368.271322102024</v>
      </c>
      <c r="AG68" s="50">
        <f t="shared" si="3"/>
        <v>204343.57592355949</v>
      </c>
      <c r="AH68" s="51">
        <f t="shared" si="12"/>
        <v>159.84000000000003</v>
      </c>
      <c r="AI68" s="51">
        <f t="shared" si="4"/>
        <v>306.51536388533924</v>
      </c>
      <c r="AJ68" s="50">
        <f t="shared" si="5"/>
        <v>466.35536388533927</v>
      </c>
      <c r="AK68" s="52">
        <f t="shared" si="6"/>
        <v>203877.22055967414</v>
      </c>
      <c r="AL68" s="53">
        <f t="shared" si="7"/>
        <v>1015.8260883056249</v>
      </c>
      <c r="AM68" s="57">
        <f>IF(Z68=AP$2,AK67*'גיליון חישובים פנסיה א'!X$6,"")</f>
        <v>12189.913059667499</v>
      </c>
      <c r="AN68" s="54" t="str">
        <f>IF(AA68='גליון הזנת נתונים אישיים'!D$11,AK67,"")</f>
        <v/>
      </c>
      <c r="AO68" s="54" t="str">
        <f t="shared" si="8"/>
        <v/>
      </c>
      <c r="AP68" s="54" t="str">
        <f t="shared" si="9"/>
        <v/>
      </c>
      <c r="AS68" s="54" t="str">
        <f>IF($AA68='גליון הזנת נתונים אישיים'!$D$11,AQ68-AR68,"")</f>
        <v/>
      </c>
    </row>
    <row r="69" spans="26:45" ht="14.25" customHeight="1">
      <c r="Z69" s="48" t="str">
        <f>IF(AA69&gt;='גליון הזנת נתונים אישיים'!$D$11,AP$2,"")</f>
        <v>פרישה לפנסיה</v>
      </c>
      <c r="AA69" s="49">
        <f t="shared" si="10"/>
        <v>93</v>
      </c>
      <c r="AB69" s="50">
        <f t="shared" si="0"/>
        <v>0</v>
      </c>
      <c r="AC69" s="51">
        <f>'גליון הזנת נתונים אישיים'!E$6*12</f>
        <v>17760</v>
      </c>
      <c r="AD69" s="51">
        <f t="shared" si="11"/>
        <v>203877.22055967414</v>
      </c>
      <c r="AE69" s="51">
        <f t="shared" si="1"/>
        <v>191644.58732609369</v>
      </c>
      <c r="AF69" s="51">
        <f t="shared" si="2"/>
        <v>13415.12111282656</v>
      </c>
      <c r="AG69" s="50">
        <f t="shared" si="3"/>
        <v>205059.70843892026</v>
      </c>
      <c r="AH69" s="51">
        <f t="shared" si="12"/>
        <v>159.84000000000003</v>
      </c>
      <c r="AI69" s="51">
        <f t="shared" si="4"/>
        <v>307.58956265838043</v>
      </c>
      <c r="AJ69" s="50">
        <f t="shared" si="5"/>
        <v>467.42956265838046</v>
      </c>
      <c r="AK69" s="52">
        <f t="shared" si="6"/>
        <v>204592.27887626187</v>
      </c>
      <c r="AL69" s="53">
        <f t="shared" si="7"/>
        <v>1019.3861027983706</v>
      </c>
      <c r="AM69" s="57">
        <f>IF(Z69=AP$2,AK68*'גיליון חישובים פנסיה א'!X$6,"")</f>
        <v>12232.633233580447</v>
      </c>
      <c r="AN69" s="54" t="str">
        <f>IF(AA69='גליון הזנת נתונים אישיים'!D$11,AK68,"")</f>
        <v/>
      </c>
      <c r="AO69" s="54" t="str">
        <f t="shared" si="8"/>
        <v/>
      </c>
      <c r="AP69" s="54" t="str">
        <f t="shared" si="9"/>
        <v/>
      </c>
      <c r="AS69" s="54" t="str">
        <f>IF($AA69='גליון הזנת נתונים אישיים'!$D$11,AQ69-AR69,"")</f>
        <v/>
      </c>
    </row>
    <row r="70" spans="26:45" ht="14.25" customHeight="1">
      <c r="Z70" s="48" t="str">
        <f>IF(AA70&gt;='גליון הזנת נתונים אישיים'!$D$11,AP$2,"")</f>
        <v>פרישה לפנסיה</v>
      </c>
      <c r="AA70" s="49">
        <f t="shared" si="10"/>
        <v>94</v>
      </c>
      <c r="AB70" s="50">
        <f t="shared" si="0"/>
        <v>0</v>
      </c>
      <c r="AC70" s="51">
        <f>'גליון הזנת נתונים אישיים'!E$6*12</f>
        <v>17760</v>
      </c>
      <c r="AD70" s="51">
        <f t="shared" si="11"/>
        <v>204592.27887626187</v>
      </c>
      <c r="AE70" s="51">
        <f t="shared" si="1"/>
        <v>192316.74214368616</v>
      </c>
      <c r="AF70" s="51">
        <f t="shared" si="2"/>
        <v>13462.171950058033</v>
      </c>
      <c r="AG70" s="50">
        <f t="shared" si="3"/>
        <v>205778.91409374418</v>
      </c>
      <c r="AH70" s="51">
        <f t="shared" si="12"/>
        <v>159.84000000000003</v>
      </c>
      <c r="AI70" s="51">
        <f t="shared" si="4"/>
        <v>308.66837114061627</v>
      </c>
      <c r="AJ70" s="50">
        <f t="shared" si="5"/>
        <v>468.5083711406163</v>
      </c>
      <c r="AK70" s="52">
        <f t="shared" si="6"/>
        <v>205310.40572260358</v>
      </c>
      <c r="AL70" s="53">
        <f t="shared" si="7"/>
        <v>1022.9613943813093</v>
      </c>
      <c r="AM70" s="57">
        <f>IF(Z70=AP$2,AK69*'גיליון חישובים פנסיה א'!X$6,"")</f>
        <v>12275.536732575712</v>
      </c>
      <c r="AN70" s="54" t="str">
        <f>IF(AA70='גליון הזנת נתונים אישיים'!D$11,AK69,"")</f>
        <v/>
      </c>
      <c r="AO70" s="54" t="str">
        <f t="shared" si="8"/>
        <v/>
      </c>
      <c r="AP70" s="54" t="str">
        <f t="shared" si="9"/>
        <v/>
      </c>
      <c r="AS70" s="54" t="str">
        <f>IF($AA70='גליון הזנת נתונים אישיים'!$D$11,AQ70-AR70,"")</f>
        <v/>
      </c>
    </row>
    <row r="71" spans="26:45" ht="14.25" customHeight="1">
      <c r="Z71" s="48" t="str">
        <f>IF(AA71&gt;='גליון הזנת נתונים אישיים'!$D$11,AP$2,"")</f>
        <v>פרישה לפנסיה</v>
      </c>
      <c r="AA71" s="49">
        <f t="shared" si="10"/>
        <v>95</v>
      </c>
      <c r="AB71" s="50">
        <f t="shared" si="0"/>
        <v>0</v>
      </c>
      <c r="AC71" s="51">
        <f>'גליון הזנת נתונים אישיים'!E$6*12</f>
        <v>17760</v>
      </c>
      <c r="AD71" s="51">
        <f t="shared" si="11"/>
        <v>205310.40572260358</v>
      </c>
      <c r="AE71" s="51">
        <f t="shared" si="1"/>
        <v>192991.78137924738</v>
      </c>
      <c r="AF71" s="51">
        <f t="shared" si="2"/>
        <v>13509.424696547318</v>
      </c>
      <c r="AG71" s="50">
        <f t="shared" si="3"/>
        <v>206501.2060757947</v>
      </c>
      <c r="AH71" s="51">
        <f t="shared" si="12"/>
        <v>159.84000000000003</v>
      </c>
      <c r="AI71" s="51">
        <f t="shared" si="4"/>
        <v>309.75180911369205</v>
      </c>
      <c r="AJ71" s="50">
        <f t="shared" si="5"/>
        <v>469.59180911369208</v>
      </c>
      <c r="AK71" s="52">
        <f t="shared" si="6"/>
        <v>206031.61426668102</v>
      </c>
      <c r="AL71" s="53">
        <f t="shared" si="7"/>
        <v>1026.5520286130179</v>
      </c>
      <c r="AM71" s="57">
        <f>IF(Z71=AP$2,AK70*'גיליון חישובים פנסיה א'!X$6,"")</f>
        <v>12318.624343356214</v>
      </c>
      <c r="AN71" s="54" t="str">
        <f>IF(AA71='גליון הזנת נתונים אישיים'!D$11,AK70,"")</f>
        <v/>
      </c>
      <c r="AO71" s="54" t="str">
        <f t="shared" si="8"/>
        <v/>
      </c>
      <c r="AP71" s="54" t="str">
        <f t="shared" si="9"/>
        <v/>
      </c>
      <c r="AS71" s="54" t="str">
        <f>IF($AA71='גליון הזנת נתונים אישיים'!$D$11,AQ71-AR71,"")</f>
        <v/>
      </c>
    </row>
    <row r="72" spans="26:45" ht="14.25" customHeight="1">
      <c r="Z72" s="48" t="str">
        <f>IF(AA72&gt;='גליון הזנת נתונים אישיים'!$D$11,AP$2,"")</f>
        <v>פרישה לפנסיה</v>
      </c>
      <c r="AA72" s="49">
        <f t="shared" si="10"/>
        <v>96</v>
      </c>
      <c r="AB72" s="50">
        <f t="shared" si="0"/>
        <v>0</v>
      </c>
      <c r="AC72" s="51">
        <f>'גליון הזנת נתונים אישיים'!E$6*12</f>
        <v>17760</v>
      </c>
      <c r="AD72" s="51">
        <f t="shared" si="11"/>
        <v>206031.61426668102</v>
      </c>
      <c r="AE72" s="51">
        <f t="shared" si="1"/>
        <v>193669.71741068017</v>
      </c>
      <c r="AF72" s="51">
        <f t="shared" si="2"/>
        <v>13556.880218747614</v>
      </c>
      <c r="AG72" s="50">
        <f t="shared" si="3"/>
        <v>207226.59762942779</v>
      </c>
      <c r="AH72" s="51">
        <f t="shared" si="12"/>
        <v>159.84000000000003</v>
      </c>
      <c r="AI72" s="51">
        <f t="shared" si="4"/>
        <v>310.83989644414169</v>
      </c>
      <c r="AJ72" s="50">
        <f t="shared" si="5"/>
        <v>470.67989644414172</v>
      </c>
      <c r="AK72" s="52">
        <f t="shared" si="6"/>
        <v>206755.91773298365</v>
      </c>
      <c r="AL72" s="53">
        <f t="shared" si="7"/>
        <v>1030.1580713334051</v>
      </c>
      <c r="AM72" s="57">
        <f>IF(Z72=AP$2,AK71*'גיליון חישובים פנסיה א'!X$6,"")</f>
        <v>12361.896856000862</v>
      </c>
      <c r="AN72" s="54" t="str">
        <f>IF(AA72='גליון הזנת נתונים אישיים'!D$11,AK71,"")</f>
        <v/>
      </c>
      <c r="AO72" s="54" t="str">
        <f t="shared" si="8"/>
        <v/>
      </c>
      <c r="AP72" s="54" t="str">
        <f t="shared" si="9"/>
        <v/>
      </c>
      <c r="AS72" s="54" t="str">
        <f>IF($AA72='גליון הזנת נתונים אישיים'!$D$11,AQ72-AR72,"")</f>
        <v/>
      </c>
    </row>
    <row r="73" spans="26:45" ht="14.25" customHeight="1">
      <c r="Z73" s="48" t="str">
        <f>IF(AA73&gt;='גליון הזנת נתונים אישיים'!$D$11,AP$2,"")</f>
        <v>פרישה לפנסיה</v>
      </c>
      <c r="AA73" s="49">
        <f t="shared" si="10"/>
        <v>97</v>
      </c>
      <c r="AB73" s="50">
        <f t="shared" si="0"/>
        <v>0</v>
      </c>
      <c r="AC73" s="51">
        <f>'גליון הזנת נתונים אישיים'!E$6*12</f>
        <v>17760</v>
      </c>
      <c r="AD73" s="51">
        <f t="shared" si="11"/>
        <v>206755.91773298365</v>
      </c>
      <c r="AE73" s="51">
        <f t="shared" si="1"/>
        <v>194350.56266900463</v>
      </c>
      <c r="AF73" s="51">
        <f t="shared" si="2"/>
        <v>13604.539386830325</v>
      </c>
      <c r="AG73" s="50">
        <f t="shared" si="3"/>
        <v>207955.10205583496</v>
      </c>
      <c r="AH73" s="51">
        <f t="shared" si="12"/>
        <v>159.84000000000003</v>
      </c>
      <c r="AI73" s="51">
        <f t="shared" si="4"/>
        <v>311.93265308375243</v>
      </c>
      <c r="AJ73" s="50">
        <f t="shared" si="5"/>
        <v>471.77265308375246</v>
      </c>
      <c r="AK73" s="52">
        <f t="shared" si="6"/>
        <v>207483.3294027512</v>
      </c>
      <c r="AL73" s="53">
        <f t="shared" si="7"/>
        <v>1033.7795886649183</v>
      </c>
      <c r="AM73" s="57">
        <f>IF(Z73=AP$2,AK72*'גיליון חישובים פנסיה א'!X$6,"")</f>
        <v>12405.355063979019</v>
      </c>
      <c r="AN73" s="54" t="str">
        <f>IF(AA73='גליון הזנת נתונים אישיים'!D$11,AK72,"")</f>
        <v/>
      </c>
      <c r="AO73" s="54" t="str">
        <f t="shared" si="8"/>
        <v/>
      </c>
      <c r="AP73" s="54" t="str">
        <f t="shared" si="9"/>
        <v/>
      </c>
      <c r="AS73" s="54" t="str">
        <f>IF($AA73='גליון הזנת נתונים אישיים'!$D$11,AQ73-AR73,"")</f>
        <v/>
      </c>
    </row>
    <row r="74" spans="26:45" ht="14.25" customHeight="1">
      <c r="Z74" s="48" t="str">
        <f>IF(AA74&gt;='גליון הזנת נתונים אישיים'!$D$11,AP$2,"")</f>
        <v>פרישה לפנסיה</v>
      </c>
      <c r="AA74" s="49">
        <f t="shared" si="10"/>
        <v>98</v>
      </c>
      <c r="AB74" s="50">
        <f t="shared" si="0"/>
        <v>0</v>
      </c>
      <c r="AC74" s="51">
        <f>'גליון הזנת נתונים אישיים'!E$6*12</f>
        <v>17760</v>
      </c>
      <c r="AD74" s="51">
        <f t="shared" si="11"/>
        <v>207483.3294027512</v>
      </c>
      <c r="AE74" s="51">
        <f t="shared" si="1"/>
        <v>195034.32963858612</v>
      </c>
      <c r="AF74" s="51">
        <f t="shared" si="2"/>
        <v>13652.403074701029</v>
      </c>
      <c r="AG74" s="50">
        <f t="shared" si="3"/>
        <v>208686.73271328714</v>
      </c>
      <c r="AH74" s="51">
        <f t="shared" si="12"/>
        <v>159.84000000000003</v>
      </c>
      <c r="AI74" s="51">
        <f t="shared" si="4"/>
        <v>313.03009906993071</v>
      </c>
      <c r="AJ74" s="50">
        <f t="shared" si="5"/>
        <v>472.87009906993075</v>
      </c>
      <c r="AK74" s="52">
        <f t="shared" si="6"/>
        <v>208213.86261421721</v>
      </c>
      <c r="AL74" s="53">
        <f t="shared" si="7"/>
        <v>1037.4166470137559</v>
      </c>
      <c r="AM74" s="57">
        <f>IF(Z74=AP$2,AK73*'גיליון חישובים פנסיה א'!X$6,"")</f>
        <v>12448.999764165072</v>
      </c>
      <c r="AN74" s="54" t="str">
        <f>IF(AA74='גליון הזנת נתונים אישיים'!D$11,AK73,"")</f>
        <v/>
      </c>
      <c r="AO74" s="54" t="str">
        <f t="shared" si="8"/>
        <v/>
      </c>
      <c r="AP74" s="54" t="str">
        <f t="shared" si="9"/>
        <v/>
      </c>
      <c r="AS74" s="54" t="str">
        <f>IF($AA74='גליון הזנת נתונים אישיים'!$D$11,AQ74-AR74,"")</f>
        <v/>
      </c>
    </row>
    <row r="75" spans="26:45" ht="14.25" customHeight="1">
      <c r="Z75" s="48" t="str">
        <f>IF(AA75&gt;='גליון הזנת נתונים אישיים'!$D$11,AP$2,"")</f>
        <v>פרישה לפנסיה</v>
      </c>
      <c r="AA75" s="49">
        <f t="shared" si="10"/>
        <v>99</v>
      </c>
      <c r="AB75" s="50">
        <f t="shared" si="0"/>
        <v>0</v>
      </c>
      <c r="AC75" s="51">
        <f>'גליון הזנת נתונים אישיים'!E$6*12</f>
        <v>17760</v>
      </c>
      <c r="AD75" s="51">
        <f t="shared" si="11"/>
        <v>208213.86261421721</v>
      </c>
      <c r="AE75" s="51">
        <f t="shared" si="1"/>
        <v>195721.03085736418</v>
      </c>
      <c r="AF75" s="51">
        <f t="shared" si="2"/>
        <v>13700.472160015494</v>
      </c>
      <c r="AG75" s="50">
        <f t="shared" si="3"/>
        <v>209421.50301737967</v>
      </c>
      <c r="AH75" s="51">
        <f t="shared" si="12"/>
        <v>159.84000000000003</v>
      </c>
      <c r="AI75" s="51">
        <f t="shared" si="4"/>
        <v>314.13225452606952</v>
      </c>
      <c r="AJ75" s="50">
        <f t="shared" si="5"/>
        <v>473.97225452606955</v>
      </c>
      <c r="AK75" s="52">
        <f t="shared" si="6"/>
        <v>208947.5307628536</v>
      </c>
      <c r="AL75" s="53">
        <f t="shared" si="7"/>
        <v>1041.0693130710861</v>
      </c>
      <c r="AM75" s="57">
        <f>IF(Z75=AP$2,AK74*'גיליון חישובים פנסיה א'!X$6,"")</f>
        <v>12492.831756853033</v>
      </c>
      <c r="AN75" s="54" t="str">
        <f>IF(AA75='גליון הזנת נתונים אישיים'!D$11,AK74,"")</f>
        <v/>
      </c>
      <c r="AO75" s="54" t="str">
        <f t="shared" si="8"/>
        <v/>
      </c>
      <c r="AP75" s="54" t="str">
        <f t="shared" si="9"/>
        <v/>
      </c>
      <c r="AS75" s="54" t="str">
        <f>IF($AA75='גליון הזנת נתונים אישיים'!$D$11,AQ75-AR75,"")</f>
        <v/>
      </c>
    </row>
    <row r="76" spans="26:45" ht="14.25" customHeight="1">
      <c r="Z76" s="48" t="str">
        <f>IF(AA76&gt;='גליון הזנת נתונים אישיים'!$D$11,AP$2,"")</f>
        <v>פרישה לפנסיה</v>
      </c>
      <c r="AA76" s="49">
        <f t="shared" si="10"/>
        <v>100</v>
      </c>
      <c r="AB76" s="50">
        <f t="shared" si="0"/>
        <v>0</v>
      </c>
      <c r="AC76" s="51">
        <f>'גליון הזנת נתונים אישיים'!E$6*12</f>
        <v>17760</v>
      </c>
      <c r="AD76" s="51">
        <f t="shared" si="11"/>
        <v>208947.5307628536</v>
      </c>
      <c r="AE76" s="51">
        <f t="shared" si="1"/>
        <v>196410.67891708238</v>
      </c>
      <c r="AF76" s="51">
        <f t="shared" si="2"/>
        <v>13748.747524195767</v>
      </c>
      <c r="AG76" s="50">
        <f t="shared" si="3"/>
        <v>210159.42644127813</v>
      </c>
      <c r="AH76" s="51">
        <f t="shared" si="12"/>
        <v>159.84000000000003</v>
      </c>
      <c r="AI76" s="51">
        <f t="shared" si="4"/>
        <v>315.23913966191719</v>
      </c>
      <c r="AJ76" s="50">
        <f t="shared" si="5"/>
        <v>475.07913966191722</v>
      </c>
      <c r="AK76" s="52">
        <f t="shared" si="6"/>
        <v>209684.34730161622</v>
      </c>
      <c r="AL76" s="53">
        <f t="shared" si="7"/>
        <v>1044.737653814268</v>
      </c>
      <c r="AM76" s="57">
        <f>IF(Z76=AP$2,AK75*'גיליון חישובים פנסיה א'!X$6,"")</f>
        <v>12536.851845771216</v>
      </c>
      <c r="AN76" s="54" t="str">
        <f>IF(AA76='גליון הזנת נתונים אישיים'!D$11,AK75,"")</f>
        <v/>
      </c>
      <c r="AO76" s="54" t="str">
        <f t="shared" si="8"/>
        <v/>
      </c>
      <c r="AP76" s="54" t="str">
        <f t="shared" si="9"/>
        <v/>
      </c>
      <c r="AS76" s="54" t="str">
        <f>IF($AA76='גליון הזנת נתונים אישיים'!$D$11,AQ76-AR76,"")</f>
        <v/>
      </c>
    </row>
    <row r="77" spans="26:45" ht="14.25" customHeight="1">
      <c r="Z77" s="48" t="str">
        <f>IF(AA77&gt;='גליון הזנת נתונים אישיים'!$D$11,AP$2,"")</f>
        <v>פרישה לפנסיה</v>
      </c>
      <c r="AA77" s="49">
        <f t="shared" si="10"/>
        <v>101</v>
      </c>
      <c r="AB77" s="50">
        <f t="shared" si="0"/>
        <v>0</v>
      </c>
      <c r="AC77" s="51">
        <f>'גליון הזנת נתונים אישיים'!E$6*12</f>
        <v>17760</v>
      </c>
      <c r="AD77" s="51">
        <f t="shared" si="11"/>
        <v>209684.34730161622</v>
      </c>
      <c r="AE77" s="51">
        <f t="shared" si="1"/>
        <v>197103.28646351924</v>
      </c>
      <c r="AF77" s="51">
        <f t="shared" si="2"/>
        <v>13797.230052446348</v>
      </c>
      <c r="AG77" s="50">
        <f t="shared" si="3"/>
        <v>210900.51651596557</v>
      </c>
      <c r="AH77" s="51">
        <f t="shared" si="12"/>
        <v>159.84000000000003</v>
      </c>
      <c r="AI77" s="51">
        <f t="shared" si="4"/>
        <v>316.35077477394839</v>
      </c>
      <c r="AJ77" s="50">
        <f t="shared" si="5"/>
        <v>476.19077477394842</v>
      </c>
      <c r="AK77" s="52">
        <f t="shared" si="6"/>
        <v>210424.32574119163</v>
      </c>
      <c r="AL77" s="53">
        <f t="shared" si="7"/>
        <v>1048.421736508081</v>
      </c>
      <c r="AM77" s="57">
        <f>IF(Z77=AP$2,AK76*'גיליון חישובים פנסיה א'!X$6,"")</f>
        <v>12581.060838096973</v>
      </c>
      <c r="AN77" s="54" t="str">
        <f>IF(AA77='גליון הזנת נתונים אישיים'!D$11,AK76,"")</f>
        <v/>
      </c>
      <c r="AO77" s="54" t="str">
        <f t="shared" si="8"/>
        <v/>
      </c>
      <c r="AP77" s="54" t="str">
        <f t="shared" si="9"/>
        <v/>
      </c>
      <c r="AS77" s="54" t="str">
        <f>IF($AA77='גליון הזנת נתונים אישיים'!$D$11,AQ77-AR77,"")</f>
        <v/>
      </c>
    </row>
    <row r="78" spans="26:45" ht="14.25" customHeight="1">
      <c r="Z78" s="48" t="str">
        <f>IF(AA78&gt;='גליון הזנת נתונים אישיים'!$D$11,AP$2,"")</f>
        <v>פרישה לפנסיה</v>
      </c>
      <c r="AA78" s="49">
        <f t="shared" si="10"/>
        <v>102</v>
      </c>
      <c r="AB78" s="50">
        <f t="shared" si="0"/>
        <v>0</v>
      </c>
      <c r="AC78" s="51">
        <f>'גליון הזנת נתונים אישיים'!E$6*12</f>
        <v>17760</v>
      </c>
      <c r="AD78" s="51">
        <f t="shared" si="11"/>
        <v>210424.32574119163</v>
      </c>
      <c r="AE78" s="51">
        <f t="shared" si="1"/>
        <v>197798.86619672013</v>
      </c>
      <c r="AF78" s="51">
        <f t="shared" si="2"/>
        <v>13845.920633770411</v>
      </c>
      <c r="AG78" s="50">
        <f t="shared" si="3"/>
        <v>211644.78683049054</v>
      </c>
      <c r="AH78" s="51">
        <f t="shared" si="12"/>
        <v>159.84000000000003</v>
      </c>
      <c r="AI78" s="51">
        <f t="shared" si="4"/>
        <v>317.46718024573585</v>
      </c>
      <c r="AJ78" s="50">
        <f t="shared" si="5"/>
        <v>477.30718024573588</v>
      </c>
      <c r="AK78" s="52">
        <f t="shared" si="6"/>
        <v>211167.47965024482</v>
      </c>
      <c r="AL78" s="53">
        <f t="shared" si="7"/>
        <v>1052.1216287059581</v>
      </c>
      <c r="AM78" s="57">
        <f>IF(Z78=AP$2,AK77*'גיליון חישובים פנסיה א'!X$6,"")</f>
        <v>12625.459544471498</v>
      </c>
      <c r="AN78" s="54" t="str">
        <f>IF(AA78='גליון הזנת נתונים אישיים'!D$11,AK77,"")</f>
        <v/>
      </c>
      <c r="AO78" s="54" t="str">
        <f t="shared" si="8"/>
        <v/>
      </c>
      <c r="AP78" s="54" t="str">
        <f t="shared" si="9"/>
        <v/>
      </c>
      <c r="AS78" s="54" t="str">
        <f>IF($AA78='גליון הזנת נתונים אישיים'!$D$11,AQ78-AR78,"")</f>
        <v/>
      </c>
    </row>
    <row r="79" spans="26:45" ht="14.25" customHeight="1">
      <c r="Z79" s="48" t="str">
        <f>IF(AA79&gt;='גליון הזנת נתונים אישיים'!$D$11,AP$2,"")</f>
        <v>פרישה לפנסיה</v>
      </c>
      <c r="AA79" s="49">
        <f t="shared" si="10"/>
        <v>103</v>
      </c>
      <c r="AB79" s="50">
        <f t="shared" si="0"/>
        <v>0</v>
      </c>
      <c r="AC79" s="51">
        <f>'גליון הזנת נתונים אישיים'!E$6*12</f>
        <v>17760</v>
      </c>
      <c r="AD79" s="51">
        <f t="shared" si="11"/>
        <v>211167.47965024482</v>
      </c>
      <c r="AE79" s="51">
        <f t="shared" si="1"/>
        <v>198497.43087123011</v>
      </c>
      <c r="AF79" s="51">
        <f t="shared" si="2"/>
        <v>13894.82016098611</v>
      </c>
      <c r="AG79" s="50">
        <f t="shared" si="3"/>
        <v>212392.25103221621</v>
      </c>
      <c r="AH79" s="51">
        <f t="shared" si="12"/>
        <v>159.84000000000003</v>
      </c>
      <c r="AI79" s="51">
        <f t="shared" si="4"/>
        <v>318.58837654832433</v>
      </c>
      <c r="AJ79" s="50">
        <f t="shared" si="5"/>
        <v>478.42837654832437</v>
      </c>
      <c r="AK79" s="52">
        <f t="shared" si="6"/>
        <v>211913.8226556679</v>
      </c>
      <c r="AL79" s="53">
        <f t="shared" si="7"/>
        <v>1055.8373982512242</v>
      </c>
      <c r="AM79" s="57">
        <f>IF(Z79=AP$2,AK78*'גיליון חישובים פנסיה א'!X$6,"")</f>
        <v>12670.048779014689</v>
      </c>
      <c r="AN79" s="54" t="str">
        <f>IF(AA79='גליון הזנת נתונים אישיים'!D$11,AK78,"")</f>
        <v/>
      </c>
      <c r="AO79" s="54" t="str">
        <f t="shared" si="8"/>
        <v/>
      </c>
      <c r="AP79" s="54" t="str">
        <f t="shared" si="9"/>
        <v/>
      </c>
      <c r="AS79" s="54" t="str">
        <f>IF($AA79='גליון הזנת נתונים אישיים'!$D$11,AQ79-AR79,"")</f>
        <v/>
      </c>
    </row>
    <row r="80" spans="26:45" ht="14.25" customHeight="1">
      <c r="Z80" s="48" t="str">
        <f>IF(AA80&gt;='גליון הזנת נתונים אישיים'!$D$11,AP$2,"")</f>
        <v>פרישה לפנסיה</v>
      </c>
      <c r="AA80" s="49">
        <f t="shared" si="10"/>
        <v>104</v>
      </c>
      <c r="AB80" s="50">
        <f t="shared" si="0"/>
        <v>0</v>
      </c>
      <c r="AC80" s="51">
        <f>'גליון הזנת נתונים אישיים'!E$6*12</f>
        <v>17760</v>
      </c>
      <c r="AD80" s="51">
        <f t="shared" si="11"/>
        <v>211913.8226556679</v>
      </c>
      <c r="AE80" s="51">
        <f t="shared" si="1"/>
        <v>199198.99329632783</v>
      </c>
      <c r="AF80" s="51">
        <f t="shared" si="2"/>
        <v>13943.929530742949</v>
      </c>
      <c r="AG80" s="50">
        <f t="shared" si="3"/>
        <v>213142.92282707078</v>
      </c>
      <c r="AH80" s="51">
        <f t="shared" si="12"/>
        <v>159.84000000000003</v>
      </c>
      <c r="AI80" s="51">
        <f t="shared" si="4"/>
        <v>319.71438424060619</v>
      </c>
      <c r="AJ80" s="50">
        <f t="shared" si="5"/>
        <v>479.55438424060623</v>
      </c>
      <c r="AK80" s="52">
        <f t="shared" si="6"/>
        <v>212663.36844283016</v>
      </c>
      <c r="AL80" s="53">
        <f t="shared" si="7"/>
        <v>1059.5691132783395</v>
      </c>
      <c r="AM80" s="57">
        <f>IF(Z80=AP$2,AK79*'גיליון חישובים פנסיה א'!X$6,"")</f>
        <v>12714.829359340074</v>
      </c>
      <c r="AN80" s="54" t="str">
        <f>IF(AA80='גליון הזנת נתונים אישיים'!D$11,AK79,"")</f>
        <v/>
      </c>
      <c r="AO80" s="54" t="str">
        <f t="shared" si="8"/>
        <v/>
      </c>
      <c r="AP80" s="54" t="str">
        <f t="shared" si="9"/>
        <v/>
      </c>
      <c r="AS80" s="54" t="str">
        <f>IF($AA80='גליון הזנת נתונים אישיים'!$D$11,AQ80-AR80,"")</f>
        <v/>
      </c>
    </row>
    <row r="81" spans="26:45" ht="14.25" customHeight="1">
      <c r="Z81" s="48" t="str">
        <f>IF(AA81&gt;='גליון הזנת נתונים אישיים'!$D$11,AP$2,"")</f>
        <v>פרישה לפנסיה</v>
      </c>
      <c r="AA81" s="49">
        <f t="shared" si="10"/>
        <v>105</v>
      </c>
      <c r="AB81" s="50">
        <f t="shared" si="0"/>
        <v>0</v>
      </c>
      <c r="AC81" s="51">
        <f>'גליון הזנת נתונים אישיים'!E$6*12</f>
        <v>17760</v>
      </c>
      <c r="AD81" s="51">
        <f t="shared" si="11"/>
        <v>212663.36844283016</v>
      </c>
      <c r="AE81" s="51">
        <f t="shared" si="1"/>
        <v>199903.56633626035</v>
      </c>
      <c r="AF81" s="51">
        <f t="shared" si="2"/>
        <v>13993.249643538225</v>
      </c>
      <c r="AG81" s="50">
        <f t="shared" si="3"/>
        <v>213896.81597979859</v>
      </c>
      <c r="AH81" s="51">
        <f t="shared" si="12"/>
        <v>159.84000000000003</v>
      </c>
      <c r="AI81" s="51">
        <f t="shared" si="4"/>
        <v>320.84522396969788</v>
      </c>
      <c r="AJ81" s="50">
        <f t="shared" si="5"/>
        <v>480.68522396969792</v>
      </c>
      <c r="AK81" s="52">
        <f t="shared" si="6"/>
        <v>213416.1307558289</v>
      </c>
      <c r="AL81" s="53">
        <f t="shared" si="7"/>
        <v>1063.3168422141507</v>
      </c>
      <c r="AM81" s="57">
        <f>IF(Z81=AP$2,AK80*'גיליון חישובים פנסיה א'!X$6,"")</f>
        <v>12759.802106569809</v>
      </c>
      <c r="AN81" s="54" t="str">
        <f>IF(AA81='גליון הזנת נתונים אישיים'!D$11,AK80,"")</f>
        <v/>
      </c>
      <c r="AO81" s="54" t="str">
        <f t="shared" si="8"/>
        <v/>
      </c>
      <c r="AP81" s="54" t="str">
        <f t="shared" si="9"/>
        <v/>
      </c>
      <c r="AS81" s="54" t="str">
        <f>IF($AA81='גליון הזנת נתונים אישיים'!$D$11,AQ81-AR81,"")</f>
        <v/>
      </c>
    </row>
    <row r="82" spans="26:45" ht="14.25" customHeight="1">
      <c r="Z82" s="48" t="str">
        <f>IF(AA82&gt;='גליון הזנת נתונים אישיים'!$D$11,AP$2,"")</f>
        <v>פרישה לפנסיה</v>
      </c>
      <c r="AA82" s="49">
        <f t="shared" si="10"/>
        <v>106</v>
      </c>
      <c r="AB82" s="50">
        <f t="shared" si="0"/>
        <v>0</v>
      </c>
      <c r="AC82" s="51">
        <f>'גליון הזנת נתונים אישיים'!E$6*12</f>
        <v>17760</v>
      </c>
      <c r="AD82" s="51">
        <f t="shared" si="11"/>
        <v>213416.1307558289</v>
      </c>
      <c r="AE82" s="51">
        <f t="shared" si="1"/>
        <v>200611.16291047918</v>
      </c>
      <c r="AF82" s="51">
        <f t="shared" si="2"/>
        <v>14042.781403733545</v>
      </c>
      <c r="AG82" s="50">
        <f t="shared" si="3"/>
        <v>214653.94431421271</v>
      </c>
      <c r="AH82" s="51">
        <f t="shared" si="12"/>
        <v>159.84000000000003</v>
      </c>
      <c r="AI82" s="51">
        <f t="shared" si="4"/>
        <v>321.98091647131906</v>
      </c>
      <c r="AJ82" s="50">
        <f t="shared" si="5"/>
        <v>481.82091647131909</v>
      </c>
      <c r="AK82" s="52">
        <f t="shared" si="6"/>
        <v>214172.12339774138</v>
      </c>
      <c r="AL82" s="53">
        <f t="shared" si="7"/>
        <v>1067.0806537791443</v>
      </c>
      <c r="AM82" s="57">
        <f>IF(Z82=AP$2,AK81*'גיליון חישובים פנסיה א'!X$6,"")</f>
        <v>12804.967845349733</v>
      </c>
      <c r="AN82" s="54" t="str">
        <f>IF(AA82='גליון הזנת נתונים אישיים'!D$11,AK81,"")</f>
        <v/>
      </c>
      <c r="AO82" s="54" t="str">
        <f t="shared" si="8"/>
        <v/>
      </c>
      <c r="AP82" s="54" t="str">
        <f t="shared" si="9"/>
        <v/>
      </c>
      <c r="AS82" s="54" t="str">
        <f>IF($AA82='גליון הזנת נתונים אישיים'!$D$11,AQ82-AR82,"")</f>
        <v/>
      </c>
    </row>
    <row r="83" spans="26:45" ht="14.25" customHeight="1">
      <c r="Z83" s="48" t="str">
        <f>IF(AA83&gt;='גליון הזנת נתונים אישיים'!$D$11,AP$2,"")</f>
        <v>פרישה לפנסיה</v>
      </c>
      <c r="AA83" s="49">
        <f t="shared" si="10"/>
        <v>107</v>
      </c>
      <c r="AB83" s="50">
        <f t="shared" si="0"/>
        <v>0</v>
      </c>
      <c r="AC83" s="51">
        <f>'גליון הזנת נתונים אישיים'!E$6*12</f>
        <v>17760</v>
      </c>
      <c r="AD83" s="51">
        <f t="shared" si="11"/>
        <v>214172.12339774138</v>
      </c>
      <c r="AE83" s="51">
        <f t="shared" si="1"/>
        <v>201321.79599387691</v>
      </c>
      <c r="AF83" s="51">
        <f t="shared" si="2"/>
        <v>14092.525719571384</v>
      </c>
      <c r="AG83" s="50">
        <f t="shared" si="3"/>
        <v>215414.3217134483</v>
      </c>
      <c r="AH83" s="51">
        <f t="shared" si="12"/>
        <v>159.84000000000003</v>
      </c>
      <c r="AI83" s="51">
        <f t="shared" si="4"/>
        <v>323.12148257017247</v>
      </c>
      <c r="AJ83" s="50">
        <f t="shared" si="5"/>
        <v>482.96148257017251</v>
      </c>
      <c r="AK83" s="52">
        <f t="shared" si="6"/>
        <v>214931.36023087811</v>
      </c>
      <c r="AL83" s="53">
        <f t="shared" si="7"/>
        <v>1070.8606169887069</v>
      </c>
      <c r="AM83" s="57">
        <f>IF(Z83=AP$2,AK82*'גיליון חישובים פנסיה א'!X$6,"")</f>
        <v>12850.327403864483</v>
      </c>
      <c r="AN83" s="54" t="str">
        <f>IF(AA83='גליון הזנת נתונים אישיים'!D$11,AK82,"")</f>
        <v/>
      </c>
      <c r="AO83" s="54" t="str">
        <f t="shared" si="8"/>
        <v/>
      </c>
      <c r="AP83" s="54" t="str">
        <f t="shared" si="9"/>
        <v/>
      </c>
      <c r="AS83" s="54" t="str">
        <f>IF($AA83='גליון הזנת נתונים אישיים'!$D$11,AQ83-AR83,"")</f>
        <v/>
      </c>
    </row>
    <row r="84" spans="26:45" ht="14.25" customHeight="1">
      <c r="Z84" s="48" t="str">
        <f>IF(AA84&gt;='גליון הזנת נתונים אישיים'!$D$11,AP$2,"")</f>
        <v>פרישה לפנסיה</v>
      </c>
      <c r="AA84" s="49">
        <f t="shared" si="10"/>
        <v>108</v>
      </c>
      <c r="AB84" s="50">
        <f t="shared" si="0"/>
        <v>0</v>
      </c>
      <c r="AC84" s="51">
        <f>'גליון הזנת נתונים אישיים'!E$6*12</f>
        <v>17760</v>
      </c>
      <c r="AD84" s="51">
        <f t="shared" si="11"/>
        <v>214931.36023087811</v>
      </c>
      <c r="AE84" s="51">
        <f t="shared" si="1"/>
        <v>202035.47861702542</v>
      </c>
      <c r="AF84" s="51">
        <f t="shared" si="2"/>
        <v>14142.483503191781</v>
      </c>
      <c r="AG84" s="50">
        <f t="shared" si="3"/>
        <v>216177.96212021721</v>
      </c>
      <c r="AH84" s="51">
        <f t="shared" si="12"/>
        <v>159.84000000000003</v>
      </c>
      <c r="AI84" s="51">
        <f t="shared" si="4"/>
        <v>324.26694318032582</v>
      </c>
      <c r="AJ84" s="50">
        <f t="shared" si="5"/>
        <v>484.10694318032586</v>
      </c>
      <c r="AK84" s="52">
        <f t="shared" si="6"/>
        <v>215693.85517703689</v>
      </c>
      <c r="AL84" s="53">
        <f t="shared" si="7"/>
        <v>1074.6568011543905</v>
      </c>
      <c r="AM84" s="57">
        <f>IF(Z84=AP$2,AK83*'גיליון חישובים פנסיה א'!X$6,"")</f>
        <v>12895.881613852685</v>
      </c>
      <c r="AN84" s="54" t="str">
        <f>IF(AA84='גליון הזנת נתונים אישיים'!D$11,AK83,"")</f>
        <v/>
      </c>
      <c r="AO84" s="54" t="str">
        <f t="shared" si="8"/>
        <v/>
      </c>
      <c r="AP84" s="54" t="str">
        <f t="shared" si="9"/>
        <v/>
      </c>
      <c r="AS84" s="54" t="str">
        <f>IF($AA84='גליון הזנת נתונים אישיים'!$D$11,AQ84-AR84,"")</f>
        <v/>
      </c>
    </row>
    <row r="85" spans="26:45" ht="14.25" customHeight="1">
      <c r="AM85" s="44"/>
    </row>
    <row r="86" spans="26:45" ht="14.25" customHeight="1">
      <c r="AM86" s="44"/>
    </row>
    <row r="87" spans="26:45" ht="14.25" customHeight="1">
      <c r="AM87" s="44"/>
    </row>
    <row r="88" spans="26:45" ht="14.25" customHeight="1">
      <c r="AM88" s="44"/>
    </row>
    <row r="89" spans="26:45" ht="14.25" customHeight="1">
      <c r="AM89" s="44"/>
    </row>
    <row r="90" spans="26:45" ht="14.25" customHeight="1">
      <c r="AM90" s="44"/>
    </row>
    <row r="91" spans="26:45" ht="14.25" customHeight="1">
      <c r="AM91" s="44"/>
    </row>
    <row r="92" spans="26:45" ht="14.25" customHeight="1">
      <c r="AM92" s="44"/>
    </row>
    <row r="93" spans="26:45" ht="14.25" customHeight="1">
      <c r="AM93" s="44"/>
    </row>
    <row r="94" spans="26:45" ht="14.25" customHeight="1">
      <c r="AM94" s="44"/>
    </row>
    <row r="95" spans="26:45" ht="14.25" customHeight="1">
      <c r="AM95" s="44"/>
    </row>
    <row r="96" spans="26:45" ht="14.25" customHeight="1">
      <c r="AM96" s="44"/>
    </row>
    <row r="97" spans="39:39" ht="14.25" customHeight="1">
      <c r="AM97" s="44"/>
    </row>
    <row r="98" spans="39:39" ht="14.25" customHeight="1">
      <c r="AM98" s="44"/>
    </row>
    <row r="99" spans="39:39" ht="14.25" customHeight="1">
      <c r="AM99" s="44"/>
    </row>
    <row r="100" spans="39:39" ht="14.25" customHeight="1">
      <c r="AM100" s="44"/>
    </row>
    <row r="101" spans="39:39" ht="14.25" customHeight="1">
      <c r="AM101" s="44"/>
    </row>
    <row r="102" spans="39:39" ht="14.25" customHeight="1">
      <c r="AM102" s="44"/>
    </row>
    <row r="103" spans="39:39" ht="14.25" customHeight="1">
      <c r="AM103" s="44"/>
    </row>
    <row r="104" spans="39:39" ht="14.25" customHeight="1">
      <c r="AM104" s="44"/>
    </row>
    <row r="105" spans="39:39" ht="14.25" customHeight="1">
      <c r="AM105" s="44"/>
    </row>
    <row r="106" spans="39:39" ht="14.25" customHeight="1">
      <c r="AM106" s="44"/>
    </row>
    <row r="107" spans="39:39" ht="14.25" customHeight="1">
      <c r="AM107" s="44"/>
    </row>
    <row r="108" spans="39:39" ht="14.25" customHeight="1">
      <c r="AM108" s="44"/>
    </row>
    <row r="109" spans="39:39" ht="14.25" customHeight="1">
      <c r="AM109" s="44"/>
    </row>
    <row r="110" spans="39:39" ht="14.25" customHeight="1">
      <c r="AM110" s="44"/>
    </row>
    <row r="111" spans="39:39" ht="14.25" customHeight="1">
      <c r="AM111" s="44"/>
    </row>
    <row r="112" spans="39:39" ht="14.25" customHeight="1">
      <c r="AM112" s="44"/>
    </row>
    <row r="113" spans="39:39" ht="14.25" customHeight="1">
      <c r="AM113" s="44"/>
    </row>
    <row r="114" spans="39:39" ht="14.25" customHeight="1">
      <c r="AM114" s="44"/>
    </row>
    <row r="115" spans="39:39" ht="14.25" customHeight="1">
      <c r="AM115" s="44"/>
    </row>
    <row r="116" spans="39:39" ht="14.25" customHeight="1">
      <c r="AM116" s="44"/>
    </row>
    <row r="117" spans="39:39" ht="14.25" customHeight="1">
      <c r="AM117" s="44"/>
    </row>
    <row r="118" spans="39:39" ht="14.25" customHeight="1">
      <c r="AM118" s="44"/>
    </row>
    <row r="119" spans="39:39" ht="14.25" customHeight="1">
      <c r="AM119" s="44"/>
    </row>
    <row r="120" spans="39:39" ht="14.25" customHeight="1">
      <c r="AM120" s="44"/>
    </row>
    <row r="121" spans="39:39" ht="14.25" customHeight="1">
      <c r="AM121" s="44"/>
    </row>
    <row r="122" spans="39:39" ht="14.25" customHeight="1">
      <c r="AM122" s="44"/>
    </row>
    <row r="123" spans="39:39" ht="14.25" customHeight="1">
      <c r="AM123" s="44"/>
    </row>
    <row r="124" spans="39:39" ht="14.25" customHeight="1">
      <c r="AM124" s="44"/>
    </row>
    <row r="125" spans="39:39" ht="14.25" customHeight="1">
      <c r="AM125" s="44"/>
    </row>
    <row r="126" spans="39:39" ht="14.25" customHeight="1">
      <c r="AM126" s="44"/>
    </row>
    <row r="127" spans="39:39" ht="14.25" customHeight="1">
      <c r="AM127" s="44"/>
    </row>
    <row r="128" spans="39:39" ht="14.25" customHeight="1">
      <c r="AM128" s="44"/>
    </row>
    <row r="129" spans="39:39" ht="14.25" customHeight="1">
      <c r="AM129" s="44"/>
    </row>
    <row r="130" spans="39:39" ht="14.25" customHeight="1">
      <c r="AM130" s="44"/>
    </row>
    <row r="131" spans="39:39" ht="14.25" customHeight="1">
      <c r="AM131" s="44"/>
    </row>
    <row r="132" spans="39:39" ht="14.25" customHeight="1">
      <c r="AM132" s="44"/>
    </row>
    <row r="133" spans="39:39" ht="14.25" customHeight="1">
      <c r="AM133" s="44"/>
    </row>
    <row r="134" spans="39:39" ht="14.25" customHeight="1">
      <c r="AM134" s="44"/>
    </row>
    <row r="135" spans="39:39" ht="14.25" customHeight="1">
      <c r="AM135" s="44"/>
    </row>
    <row r="136" spans="39:39" ht="14.25" customHeight="1">
      <c r="AM136" s="44"/>
    </row>
    <row r="137" spans="39:39" ht="14.25" customHeight="1">
      <c r="AM137" s="44"/>
    </row>
    <row r="138" spans="39:39" ht="14.25" customHeight="1">
      <c r="AM138" s="44"/>
    </row>
    <row r="139" spans="39:39" ht="14.25" customHeight="1">
      <c r="AM139" s="44"/>
    </row>
    <row r="140" spans="39:39" ht="14.25" customHeight="1">
      <c r="AM140" s="44"/>
    </row>
    <row r="141" spans="39:39" ht="14.25" customHeight="1">
      <c r="AM141" s="44"/>
    </row>
    <row r="142" spans="39:39" ht="14.25" customHeight="1">
      <c r="AM142" s="44"/>
    </row>
    <row r="143" spans="39:39" ht="14.25" customHeight="1">
      <c r="AM143" s="44"/>
    </row>
    <row r="144" spans="39:39" ht="14.25" customHeight="1">
      <c r="AM144" s="44"/>
    </row>
    <row r="145" spans="39:39" ht="14.25" customHeight="1">
      <c r="AM145" s="44"/>
    </row>
    <row r="146" spans="39:39" ht="14.25" customHeight="1">
      <c r="AM146" s="44"/>
    </row>
    <row r="147" spans="39:39" ht="14.25" customHeight="1">
      <c r="AM147" s="44"/>
    </row>
    <row r="148" spans="39:39" ht="14.25" customHeight="1">
      <c r="AM148" s="44"/>
    </row>
    <row r="149" spans="39:39" ht="14.25" customHeight="1">
      <c r="AM149" s="44"/>
    </row>
    <row r="150" spans="39:39" ht="14.25" customHeight="1">
      <c r="AM150" s="44"/>
    </row>
    <row r="151" spans="39:39" ht="14.25" customHeight="1">
      <c r="AM151" s="44"/>
    </row>
    <row r="152" spans="39:39" ht="14.25" customHeight="1">
      <c r="AM152" s="44"/>
    </row>
    <row r="153" spans="39:39" ht="14.25" customHeight="1">
      <c r="AM153" s="44"/>
    </row>
    <row r="154" spans="39:39" ht="14.25" customHeight="1">
      <c r="AM154" s="44"/>
    </row>
    <row r="155" spans="39:39" ht="14.25" customHeight="1">
      <c r="AM155" s="44"/>
    </row>
    <row r="156" spans="39:39" ht="14.25" customHeight="1">
      <c r="AM156" s="44"/>
    </row>
    <row r="157" spans="39:39" ht="14.25" customHeight="1">
      <c r="AM157" s="44"/>
    </row>
    <row r="158" spans="39:39" ht="14.25" customHeight="1">
      <c r="AM158" s="44"/>
    </row>
    <row r="159" spans="39:39" ht="14.25" customHeight="1">
      <c r="AM159" s="44"/>
    </row>
    <row r="160" spans="39:39" ht="14.25" customHeight="1">
      <c r="AM160" s="44"/>
    </row>
    <row r="161" spans="39:39" ht="14.25" customHeight="1">
      <c r="AM161" s="44"/>
    </row>
    <row r="162" spans="39:39" ht="14.25" customHeight="1">
      <c r="AM162" s="44"/>
    </row>
    <row r="163" spans="39:39" ht="14.25" customHeight="1">
      <c r="AM163" s="44"/>
    </row>
    <row r="164" spans="39:39" ht="14.25" customHeight="1">
      <c r="AM164" s="44"/>
    </row>
    <row r="165" spans="39:39" ht="14.25" customHeight="1">
      <c r="AM165" s="44"/>
    </row>
    <row r="166" spans="39:39" ht="14.25" customHeight="1">
      <c r="AM166" s="44"/>
    </row>
    <row r="167" spans="39:39" ht="14.25" customHeight="1">
      <c r="AM167" s="44"/>
    </row>
    <row r="168" spans="39:39" ht="14.25" customHeight="1">
      <c r="AM168" s="44"/>
    </row>
    <row r="169" spans="39:39" ht="14.25" customHeight="1">
      <c r="AM169" s="44"/>
    </row>
    <row r="170" spans="39:39" ht="14.25" customHeight="1">
      <c r="AM170" s="44"/>
    </row>
    <row r="171" spans="39:39" ht="14.25" customHeight="1">
      <c r="AM171" s="44"/>
    </row>
    <row r="172" spans="39:39" ht="14.25" customHeight="1">
      <c r="AM172" s="44"/>
    </row>
    <row r="173" spans="39:39" ht="14.25" customHeight="1">
      <c r="AM173" s="44"/>
    </row>
    <row r="174" spans="39:39" ht="14.25" customHeight="1">
      <c r="AM174" s="44"/>
    </row>
    <row r="175" spans="39:39" ht="14.25" customHeight="1">
      <c r="AM175" s="44"/>
    </row>
    <row r="176" spans="39:39" ht="14.25" customHeight="1">
      <c r="AM176" s="44"/>
    </row>
    <row r="177" spans="39:39" ht="14.25" customHeight="1">
      <c r="AM177" s="44"/>
    </row>
    <row r="178" spans="39:39" ht="14.25" customHeight="1">
      <c r="AM178" s="44"/>
    </row>
    <row r="179" spans="39:39" ht="14.25" customHeight="1">
      <c r="AM179" s="44"/>
    </row>
    <row r="180" spans="39:39" ht="14.25" customHeight="1">
      <c r="AM180" s="44"/>
    </row>
    <row r="181" spans="39:39" ht="14.25" customHeight="1">
      <c r="AM181" s="44"/>
    </row>
    <row r="182" spans="39:39" ht="14.25" customHeight="1">
      <c r="AM182" s="44"/>
    </row>
    <row r="183" spans="39:39" ht="14.25" customHeight="1">
      <c r="AM183" s="44"/>
    </row>
    <row r="184" spans="39:39" ht="14.25" customHeight="1">
      <c r="AM184" s="44"/>
    </row>
    <row r="185" spans="39:39" ht="14.25" customHeight="1">
      <c r="AM185" s="44"/>
    </row>
    <row r="186" spans="39:39" ht="14.25" customHeight="1">
      <c r="AM186" s="44"/>
    </row>
    <row r="187" spans="39:39" ht="14.25" customHeight="1">
      <c r="AM187" s="44"/>
    </row>
    <row r="188" spans="39:39" ht="14.25" customHeight="1">
      <c r="AM188" s="44"/>
    </row>
    <row r="189" spans="39:39" ht="14.25" customHeight="1">
      <c r="AM189" s="44"/>
    </row>
    <row r="190" spans="39:39" ht="14.25" customHeight="1">
      <c r="AM190" s="44"/>
    </row>
    <row r="191" spans="39:39" ht="14.25" customHeight="1">
      <c r="AM191" s="44"/>
    </row>
    <row r="192" spans="39:39" ht="14.25" customHeight="1">
      <c r="AM192" s="44"/>
    </row>
    <row r="193" spans="39:39" ht="14.25" customHeight="1">
      <c r="AM193" s="44"/>
    </row>
    <row r="194" spans="39:39" ht="14.25" customHeight="1">
      <c r="AM194" s="44"/>
    </row>
    <row r="195" spans="39:39" ht="14.25" customHeight="1">
      <c r="AM195" s="44"/>
    </row>
    <row r="196" spans="39:39" ht="14.25" customHeight="1">
      <c r="AM196" s="44"/>
    </row>
    <row r="197" spans="39:39" ht="14.25" customHeight="1">
      <c r="AM197" s="44"/>
    </row>
    <row r="198" spans="39:39" ht="14.25" customHeight="1">
      <c r="AM198" s="44"/>
    </row>
    <row r="199" spans="39:39" ht="14.25" customHeight="1">
      <c r="AM199" s="44"/>
    </row>
    <row r="200" spans="39:39" ht="14.25" customHeight="1">
      <c r="AM200" s="44"/>
    </row>
    <row r="201" spans="39:39" ht="14.25" customHeight="1">
      <c r="AM201" s="44"/>
    </row>
    <row r="202" spans="39:39" ht="14.25" customHeight="1">
      <c r="AM202" s="44"/>
    </row>
    <row r="203" spans="39:39" ht="14.25" customHeight="1">
      <c r="AM203" s="44"/>
    </row>
    <row r="204" spans="39:39" ht="14.25" customHeight="1">
      <c r="AM204" s="44"/>
    </row>
    <row r="205" spans="39:39" ht="14.25" customHeight="1">
      <c r="AM205" s="44"/>
    </row>
    <row r="206" spans="39:39" ht="14.25" customHeight="1">
      <c r="AM206" s="44"/>
    </row>
    <row r="207" spans="39:39" ht="14.25" customHeight="1">
      <c r="AM207" s="44"/>
    </row>
    <row r="208" spans="39:39" ht="14.25" customHeight="1">
      <c r="AM208" s="44"/>
    </row>
    <row r="209" spans="39:39" ht="14.25" customHeight="1">
      <c r="AM209" s="44"/>
    </row>
    <row r="210" spans="39:39" ht="14.25" customHeight="1">
      <c r="AM210" s="44"/>
    </row>
    <row r="211" spans="39:39" ht="14.25" customHeight="1">
      <c r="AM211" s="44"/>
    </row>
    <row r="212" spans="39:39" ht="14.25" customHeight="1">
      <c r="AM212" s="44"/>
    </row>
    <row r="213" spans="39:39" ht="14.25" customHeight="1">
      <c r="AM213" s="44"/>
    </row>
    <row r="214" spans="39:39" ht="14.25" customHeight="1">
      <c r="AM214" s="44"/>
    </row>
    <row r="215" spans="39:39" ht="14.25" customHeight="1">
      <c r="AM215" s="44"/>
    </row>
    <row r="216" spans="39:39" ht="14.25" customHeight="1">
      <c r="AM216" s="44"/>
    </row>
    <row r="217" spans="39:39" ht="14.25" customHeight="1">
      <c r="AM217" s="44"/>
    </row>
    <row r="218" spans="39:39" ht="14.25" customHeight="1">
      <c r="AM218" s="44"/>
    </row>
    <row r="219" spans="39:39" ht="14.25" customHeight="1">
      <c r="AM219" s="44"/>
    </row>
    <row r="220" spans="39:39" ht="14.25" customHeight="1">
      <c r="AM220" s="44"/>
    </row>
    <row r="221" spans="39:39" ht="14.25" customHeight="1">
      <c r="AM221" s="44"/>
    </row>
    <row r="222" spans="39:39" ht="14.25" customHeight="1">
      <c r="AM222" s="44"/>
    </row>
    <row r="223" spans="39:39" ht="14.25" customHeight="1">
      <c r="AM223" s="44"/>
    </row>
    <row r="224" spans="39:39" ht="14.25" customHeight="1">
      <c r="AM224" s="44"/>
    </row>
    <row r="225" spans="39:39" ht="14.25" customHeight="1">
      <c r="AM225" s="44"/>
    </row>
    <row r="226" spans="39:39" ht="14.25" customHeight="1">
      <c r="AM226" s="44"/>
    </row>
    <row r="227" spans="39:39" ht="14.25" customHeight="1">
      <c r="AM227" s="44"/>
    </row>
    <row r="228" spans="39:39" ht="14.25" customHeight="1">
      <c r="AM228" s="44"/>
    </row>
    <row r="229" spans="39:39" ht="14.25" customHeight="1">
      <c r="AM229" s="44"/>
    </row>
    <row r="230" spans="39:39" ht="14.25" customHeight="1">
      <c r="AM230" s="44"/>
    </row>
    <row r="231" spans="39:39" ht="14.25" customHeight="1">
      <c r="AM231" s="44"/>
    </row>
    <row r="232" spans="39:39" ht="14.25" customHeight="1">
      <c r="AM232" s="44"/>
    </row>
    <row r="233" spans="39:39" ht="14.25" customHeight="1">
      <c r="AM233" s="44"/>
    </row>
    <row r="234" spans="39:39" ht="14.25" customHeight="1">
      <c r="AM234" s="44"/>
    </row>
    <row r="235" spans="39:39" ht="14.25" customHeight="1">
      <c r="AM235" s="44"/>
    </row>
    <row r="236" spans="39:39" ht="14.25" customHeight="1">
      <c r="AM236" s="44"/>
    </row>
    <row r="237" spans="39:39" ht="14.25" customHeight="1">
      <c r="AM237" s="44"/>
    </row>
    <row r="238" spans="39:39" ht="14.25" customHeight="1">
      <c r="AM238" s="44"/>
    </row>
    <row r="239" spans="39:39" ht="14.25" customHeight="1">
      <c r="AM239" s="44"/>
    </row>
    <row r="240" spans="39:39" ht="14.25" customHeight="1">
      <c r="AM240" s="44"/>
    </row>
    <row r="241" spans="39:39" ht="14.25" customHeight="1">
      <c r="AM241" s="44"/>
    </row>
    <row r="242" spans="39:39" ht="14.25" customHeight="1">
      <c r="AM242" s="44"/>
    </row>
    <row r="243" spans="39:39" ht="14.25" customHeight="1">
      <c r="AM243" s="44"/>
    </row>
    <row r="244" spans="39:39" ht="14.25" customHeight="1">
      <c r="AM244" s="44"/>
    </row>
    <row r="245" spans="39:39" ht="14.25" customHeight="1">
      <c r="AM245" s="44"/>
    </row>
    <row r="246" spans="39:39" ht="14.25" customHeight="1">
      <c r="AM246" s="44"/>
    </row>
    <row r="247" spans="39:39" ht="14.25" customHeight="1">
      <c r="AM247" s="44"/>
    </row>
    <row r="248" spans="39:39" ht="14.25" customHeight="1">
      <c r="AM248" s="44"/>
    </row>
    <row r="249" spans="39:39" ht="14.25" customHeight="1">
      <c r="AM249" s="44"/>
    </row>
    <row r="250" spans="39:39" ht="14.25" customHeight="1">
      <c r="AM250" s="44"/>
    </row>
    <row r="251" spans="39:39" ht="14.25" customHeight="1">
      <c r="AM251" s="44"/>
    </row>
    <row r="252" spans="39:39" ht="14.25" customHeight="1">
      <c r="AM252" s="44"/>
    </row>
    <row r="253" spans="39:39" ht="14.25" customHeight="1">
      <c r="AM253" s="44"/>
    </row>
    <row r="254" spans="39:39" ht="14.25" customHeight="1">
      <c r="AM254" s="44"/>
    </row>
    <row r="255" spans="39:39" ht="14.25" customHeight="1">
      <c r="AM255" s="44"/>
    </row>
    <row r="256" spans="39:39" ht="14.25" customHeight="1">
      <c r="AM256" s="44"/>
    </row>
    <row r="257" spans="39:39" ht="14.25" customHeight="1">
      <c r="AM257" s="44"/>
    </row>
    <row r="258" spans="39:39" ht="14.25" customHeight="1">
      <c r="AM258" s="44"/>
    </row>
    <row r="259" spans="39:39" ht="14.25" customHeight="1">
      <c r="AM259" s="44"/>
    </row>
    <row r="260" spans="39:39" ht="14.25" customHeight="1">
      <c r="AM260" s="44"/>
    </row>
    <row r="261" spans="39:39" ht="14.25" customHeight="1">
      <c r="AM261" s="44"/>
    </row>
    <row r="262" spans="39:39" ht="14.25" customHeight="1">
      <c r="AM262" s="44"/>
    </row>
    <row r="263" spans="39:39" ht="14.25" customHeight="1">
      <c r="AM263" s="44"/>
    </row>
    <row r="264" spans="39:39" ht="14.25" customHeight="1">
      <c r="AM264" s="44"/>
    </row>
    <row r="265" spans="39:39" ht="14.25" customHeight="1">
      <c r="AM265" s="44"/>
    </row>
    <row r="266" spans="39:39" ht="14.25" customHeight="1">
      <c r="AM266" s="44"/>
    </row>
    <row r="267" spans="39:39" ht="14.25" customHeight="1">
      <c r="AM267" s="44"/>
    </row>
    <row r="268" spans="39:39" ht="14.25" customHeight="1">
      <c r="AM268" s="44"/>
    </row>
    <row r="269" spans="39:39" ht="14.25" customHeight="1">
      <c r="AM269" s="44"/>
    </row>
    <row r="270" spans="39:39" ht="14.25" customHeight="1">
      <c r="AM270" s="44"/>
    </row>
    <row r="271" spans="39:39" ht="14.25" customHeight="1">
      <c r="AM271" s="44"/>
    </row>
    <row r="272" spans="39:39" ht="14.25" customHeight="1">
      <c r="AM272" s="44"/>
    </row>
    <row r="273" spans="39:39" ht="14.25" customHeight="1">
      <c r="AM273" s="44"/>
    </row>
    <row r="274" spans="39:39" ht="14.25" customHeight="1">
      <c r="AM274" s="44"/>
    </row>
    <row r="275" spans="39:39" ht="14.25" customHeight="1">
      <c r="AM275" s="44"/>
    </row>
    <row r="276" spans="39:39" ht="14.25" customHeight="1">
      <c r="AM276" s="44"/>
    </row>
    <row r="277" spans="39:39" ht="14.25" customHeight="1">
      <c r="AM277" s="44"/>
    </row>
    <row r="278" spans="39:39" ht="14.25" customHeight="1">
      <c r="AM278" s="44"/>
    </row>
    <row r="279" spans="39:39" ht="14.25" customHeight="1">
      <c r="AM279" s="44"/>
    </row>
    <row r="280" spans="39:39" ht="14.25" customHeight="1">
      <c r="AM280" s="44"/>
    </row>
    <row r="281" spans="39:39" ht="14.25" customHeight="1">
      <c r="AM281" s="44"/>
    </row>
    <row r="282" spans="39:39" ht="14.25" customHeight="1">
      <c r="AM282" s="44"/>
    </row>
    <row r="283" spans="39:39" ht="14.25" customHeight="1">
      <c r="AM283" s="44"/>
    </row>
    <row r="284" spans="39:39" ht="14.25" customHeight="1">
      <c r="AM284" s="44"/>
    </row>
    <row r="285" spans="39:39" ht="14.25" customHeight="1">
      <c r="AM285" s="44"/>
    </row>
    <row r="286" spans="39:39" ht="14.25" customHeight="1">
      <c r="AM286" s="44"/>
    </row>
    <row r="287" spans="39:39" ht="14.25" customHeight="1">
      <c r="AM287" s="44"/>
    </row>
    <row r="288" spans="39:39" ht="14.25" customHeight="1">
      <c r="AM288" s="44"/>
    </row>
    <row r="289" spans="39:39" ht="14.25" customHeight="1">
      <c r="AM289" s="44"/>
    </row>
    <row r="290" spans="39:39" ht="14.25" customHeight="1">
      <c r="AM290" s="44"/>
    </row>
    <row r="291" spans="39:39" ht="14.25" customHeight="1">
      <c r="AM291" s="44"/>
    </row>
    <row r="292" spans="39:39" ht="14.25" customHeight="1">
      <c r="AM292" s="44"/>
    </row>
    <row r="293" spans="39:39" ht="14.25" customHeight="1">
      <c r="AM293" s="44"/>
    </row>
    <row r="294" spans="39:39" ht="14.25" customHeight="1">
      <c r="AM294" s="44"/>
    </row>
    <row r="295" spans="39:39" ht="14.25" customHeight="1">
      <c r="AM295" s="44"/>
    </row>
    <row r="296" spans="39:39" ht="14.25" customHeight="1">
      <c r="AM296" s="44"/>
    </row>
    <row r="297" spans="39:39" ht="14.25" customHeight="1">
      <c r="AM297" s="44"/>
    </row>
    <row r="298" spans="39:39" ht="14.25" customHeight="1">
      <c r="AM298" s="44"/>
    </row>
    <row r="299" spans="39:39" ht="14.25" customHeight="1">
      <c r="AM299" s="44"/>
    </row>
    <row r="300" spans="39:39" ht="14.25" customHeight="1">
      <c r="AM300" s="44"/>
    </row>
    <row r="301" spans="39:39" ht="14.25" customHeight="1">
      <c r="AM301" s="44"/>
    </row>
    <row r="302" spans="39:39" ht="14.25" customHeight="1">
      <c r="AM302" s="44"/>
    </row>
    <row r="303" spans="39:39" ht="14.25" customHeight="1">
      <c r="AM303" s="44"/>
    </row>
    <row r="304" spans="39:39" ht="14.25" customHeight="1">
      <c r="AM304" s="44"/>
    </row>
    <row r="305" spans="39:39" ht="14.25" customHeight="1">
      <c r="AM305" s="44"/>
    </row>
    <row r="306" spans="39:39" ht="14.25" customHeight="1">
      <c r="AM306" s="44"/>
    </row>
    <row r="307" spans="39:39" ht="14.25" customHeight="1">
      <c r="AM307" s="44"/>
    </row>
    <row r="308" spans="39:39" ht="14.25" customHeight="1">
      <c r="AM308" s="44"/>
    </row>
    <row r="309" spans="39:39" ht="14.25" customHeight="1">
      <c r="AM309" s="44"/>
    </row>
    <row r="310" spans="39:39" ht="14.25" customHeight="1">
      <c r="AM310" s="44"/>
    </row>
    <row r="311" spans="39:39" ht="14.25" customHeight="1">
      <c r="AM311" s="44"/>
    </row>
    <row r="312" spans="39:39" ht="14.25" customHeight="1">
      <c r="AM312" s="44"/>
    </row>
    <row r="313" spans="39:39" ht="14.25" customHeight="1">
      <c r="AM313" s="44"/>
    </row>
    <row r="314" spans="39:39" ht="14.25" customHeight="1">
      <c r="AM314" s="44"/>
    </row>
    <row r="315" spans="39:39" ht="14.25" customHeight="1">
      <c r="AM315" s="44"/>
    </row>
    <row r="316" spans="39:39" ht="14.25" customHeight="1">
      <c r="AM316" s="44"/>
    </row>
    <row r="317" spans="39:39" ht="14.25" customHeight="1">
      <c r="AM317" s="44"/>
    </row>
    <row r="318" spans="39:39" ht="14.25" customHeight="1">
      <c r="AM318" s="44"/>
    </row>
    <row r="319" spans="39:39" ht="14.25" customHeight="1">
      <c r="AM319" s="44"/>
    </row>
    <row r="320" spans="39:39" ht="14.25" customHeight="1">
      <c r="AM320" s="44"/>
    </row>
    <row r="321" spans="39:39" ht="14.25" customHeight="1">
      <c r="AM321" s="44"/>
    </row>
    <row r="322" spans="39:39" ht="14.25" customHeight="1">
      <c r="AM322" s="44"/>
    </row>
    <row r="323" spans="39:39" ht="14.25" customHeight="1">
      <c r="AM323" s="44"/>
    </row>
    <row r="324" spans="39:39" ht="14.25" customHeight="1">
      <c r="AM324" s="44"/>
    </row>
    <row r="325" spans="39:39" ht="14.25" customHeight="1">
      <c r="AM325" s="44"/>
    </row>
    <row r="326" spans="39:39" ht="14.25" customHeight="1">
      <c r="AM326" s="44"/>
    </row>
    <row r="327" spans="39:39" ht="14.25" customHeight="1">
      <c r="AM327" s="44"/>
    </row>
    <row r="328" spans="39:39" ht="14.25" customHeight="1">
      <c r="AM328" s="44"/>
    </row>
    <row r="329" spans="39:39" ht="14.25" customHeight="1">
      <c r="AM329" s="44"/>
    </row>
    <row r="330" spans="39:39" ht="14.25" customHeight="1">
      <c r="AM330" s="44"/>
    </row>
    <row r="331" spans="39:39" ht="14.25" customHeight="1">
      <c r="AM331" s="44"/>
    </row>
    <row r="332" spans="39:39" ht="14.25" customHeight="1">
      <c r="AM332" s="44"/>
    </row>
    <row r="333" spans="39:39" ht="14.25" customHeight="1">
      <c r="AM333" s="44"/>
    </row>
    <row r="334" spans="39:39" ht="14.25" customHeight="1">
      <c r="AM334" s="44"/>
    </row>
    <row r="335" spans="39:39" ht="14.25" customHeight="1">
      <c r="AM335" s="44"/>
    </row>
    <row r="336" spans="39:39" ht="14.25" customHeight="1">
      <c r="AM336" s="44"/>
    </row>
    <row r="337" spans="39:39" ht="14.25" customHeight="1">
      <c r="AM337" s="44"/>
    </row>
    <row r="338" spans="39:39" ht="14.25" customHeight="1">
      <c r="AM338" s="44"/>
    </row>
    <row r="339" spans="39:39" ht="14.25" customHeight="1">
      <c r="AM339" s="44"/>
    </row>
    <row r="340" spans="39:39" ht="14.25" customHeight="1">
      <c r="AM340" s="44"/>
    </row>
    <row r="341" spans="39:39" ht="14.25" customHeight="1">
      <c r="AM341" s="44"/>
    </row>
    <row r="342" spans="39:39" ht="14.25" customHeight="1">
      <c r="AM342" s="44"/>
    </row>
    <row r="343" spans="39:39" ht="14.25" customHeight="1">
      <c r="AM343" s="44"/>
    </row>
    <row r="344" spans="39:39" ht="14.25" customHeight="1">
      <c r="AM344" s="44"/>
    </row>
    <row r="345" spans="39:39" ht="14.25" customHeight="1">
      <c r="AM345" s="44"/>
    </row>
    <row r="346" spans="39:39" ht="14.25" customHeight="1">
      <c r="AM346" s="44"/>
    </row>
    <row r="347" spans="39:39" ht="14.25" customHeight="1">
      <c r="AM347" s="44"/>
    </row>
    <row r="348" spans="39:39" ht="14.25" customHeight="1">
      <c r="AM348" s="44"/>
    </row>
    <row r="349" spans="39:39" ht="14.25" customHeight="1">
      <c r="AM349" s="44"/>
    </row>
    <row r="350" spans="39:39" ht="14.25" customHeight="1">
      <c r="AM350" s="44"/>
    </row>
    <row r="351" spans="39:39" ht="14.25" customHeight="1">
      <c r="AM351" s="44"/>
    </row>
    <row r="352" spans="39:39" ht="14.25" customHeight="1">
      <c r="AM352" s="44"/>
    </row>
    <row r="353" spans="39:39" ht="14.25" customHeight="1">
      <c r="AM353" s="44"/>
    </row>
    <row r="354" spans="39:39" ht="14.25" customHeight="1">
      <c r="AM354" s="44"/>
    </row>
    <row r="355" spans="39:39" ht="14.25" customHeight="1">
      <c r="AM355" s="44"/>
    </row>
    <row r="356" spans="39:39" ht="14.25" customHeight="1">
      <c r="AM356" s="44"/>
    </row>
    <row r="357" spans="39:39" ht="14.25" customHeight="1">
      <c r="AM357" s="44"/>
    </row>
    <row r="358" spans="39:39" ht="14.25" customHeight="1">
      <c r="AM358" s="44"/>
    </row>
    <row r="359" spans="39:39" ht="14.25" customHeight="1">
      <c r="AM359" s="44"/>
    </row>
    <row r="360" spans="39:39" ht="14.25" customHeight="1">
      <c r="AM360" s="44"/>
    </row>
    <row r="361" spans="39:39" ht="14.25" customHeight="1">
      <c r="AM361" s="44"/>
    </row>
    <row r="362" spans="39:39" ht="14.25" customHeight="1">
      <c r="AM362" s="44"/>
    </row>
    <row r="363" spans="39:39" ht="14.25" customHeight="1">
      <c r="AM363" s="44"/>
    </row>
    <row r="364" spans="39:39" ht="14.25" customHeight="1">
      <c r="AM364" s="44"/>
    </row>
    <row r="365" spans="39:39" ht="14.25" customHeight="1">
      <c r="AM365" s="44"/>
    </row>
    <row r="366" spans="39:39" ht="14.25" customHeight="1">
      <c r="AM366" s="44"/>
    </row>
    <row r="367" spans="39:39" ht="14.25" customHeight="1">
      <c r="AM367" s="44"/>
    </row>
    <row r="368" spans="39:39" ht="14.25" customHeight="1">
      <c r="AM368" s="44"/>
    </row>
    <row r="369" spans="39:39" ht="14.25" customHeight="1">
      <c r="AM369" s="44"/>
    </row>
    <row r="370" spans="39:39" ht="14.25" customHeight="1">
      <c r="AM370" s="44"/>
    </row>
    <row r="371" spans="39:39" ht="14.25" customHeight="1">
      <c r="AM371" s="44"/>
    </row>
    <row r="372" spans="39:39" ht="14.25" customHeight="1">
      <c r="AM372" s="44"/>
    </row>
    <row r="373" spans="39:39" ht="14.25" customHeight="1">
      <c r="AM373" s="44"/>
    </row>
    <row r="374" spans="39:39" ht="14.25" customHeight="1">
      <c r="AM374" s="44"/>
    </row>
    <row r="375" spans="39:39" ht="14.25" customHeight="1">
      <c r="AM375" s="44"/>
    </row>
    <row r="376" spans="39:39" ht="14.25" customHeight="1">
      <c r="AM376" s="44"/>
    </row>
    <row r="377" spans="39:39" ht="14.25" customHeight="1">
      <c r="AM377" s="44"/>
    </row>
    <row r="378" spans="39:39" ht="14.25" customHeight="1">
      <c r="AM378" s="44"/>
    </row>
    <row r="379" spans="39:39" ht="14.25" customHeight="1">
      <c r="AM379" s="44"/>
    </row>
    <row r="380" spans="39:39" ht="14.25" customHeight="1">
      <c r="AM380" s="44"/>
    </row>
    <row r="381" spans="39:39" ht="14.25" customHeight="1">
      <c r="AM381" s="44"/>
    </row>
    <row r="382" spans="39:39" ht="14.25" customHeight="1">
      <c r="AM382" s="44"/>
    </row>
    <row r="383" spans="39:39" ht="14.25" customHeight="1">
      <c r="AM383" s="44"/>
    </row>
    <row r="384" spans="39:39" ht="14.25" customHeight="1">
      <c r="AM384" s="44"/>
    </row>
    <row r="385" spans="39:39" ht="14.25" customHeight="1">
      <c r="AM385" s="44"/>
    </row>
    <row r="386" spans="39:39" ht="14.25" customHeight="1">
      <c r="AM386" s="44"/>
    </row>
    <row r="387" spans="39:39" ht="14.25" customHeight="1">
      <c r="AM387" s="44"/>
    </row>
    <row r="388" spans="39:39" ht="14.25" customHeight="1">
      <c r="AM388" s="44"/>
    </row>
    <row r="389" spans="39:39" ht="14.25" customHeight="1">
      <c r="AM389" s="44"/>
    </row>
    <row r="390" spans="39:39" ht="14.25" customHeight="1">
      <c r="AM390" s="44"/>
    </row>
    <row r="391" spans="39:39" ht="14.25" customHeight="1">
      <c r="AM391" s="44"/>
    </row>
    <row r="392" spans="39:39" ht="14.25" customHeight="1">
      <c r="AM392" s="44"/>
    </row>
    <row r="393" spans="39:39" ht="14.25" customHeight="1">
      <c r="AM393" s="44"/>
    </row>
    <row r="394" spans="39:39" ht="14.25" customHeight="1">
      <c r="AM394" s="44"/>
    </row>
    <row r="395" spans="39:39" ht="14.25" customHeight="1">
      <c r="AM395" s="44"/>
    </row>
    <row r="396" spans="39:39" ht="14.25" customHeight="1">
      <c r="AM396" s="44"/>
    </row>
    <row r="397" spans="39:39" ht="14.25" customHeight="1">
      <c r="AM397" s="44"/>
    </row>
    <row r="398" spans="39:39" ht="14.25" customHeight="1">
      <c r="AM398" s="44"/>
    </row>
    <row r="399" spans="39:39" ht="14.25" customHeight="1">
      <c r="AM399" s="44"/>
    </row>
    <row r="400" spans="39:39" ht="14.25" customHeight="1">
      <c r="AM400" s="44"/>
    </row>
    <row r="401" spans="39:39" ht="14.25" customHeight="1">
      <c r="AM401" s="44"/>
    </row>
    <row r="402" spans="39:39" ht="14.25" customHeight="1">
      <c r="AM402" s="44"/>
    </row>
    <row r="403" spans="39:39" ht="14.25" customHeight="1">
      <c r="AM403" s="44"/>
    </row>
    <row r="404" spans="39:39" ht="14.25" customHeight="1">
      <c r="AM404" s="44"/>
    </row>
    <row r="405" spans="39:39" ht="14.25" customHeight="1">
      <c r="AM405" s="44"/>
    </row>
    <row r="406" spans="39:39" ht="14.25" customHeight="1">
      <c r="AM406" s="44"/>
    </row>
    <row r="407" spans="39:39" ht="14.25" customHeight="1">
      <c r="AM407" s="44"/>
    </row>
    <row r="408" spans="39:39" ht="14.25" customHeight="1">
      <c r="AM408" s="44"/>
    </row>
    <row r="409" spans="39:39" ht="14.25" customHeight="1">
      <c r="AM409" s="44"/>
    </row>
    <row r="410" spans="39:39" ht="14.25" customHeight="1">
      <c r="AM410" s="44"/>
    </row>
    <row r="411" spans="39:39" ht="14.25" customHeight="1">
      <c r="AM411" s="44"/>
    </row>
    <row r="412" spans="39:39" ht="14.25" customHeight="1">
      <c r="AM412" s="44"/>
    </row>
    <row r="413" spans="39:39" ht="14.25" customHeight="1">
      <c r="AM413" s="44"/>
    </row>
    <row r="414" spans="39:39" ht="14.25" customHeight="1">
      <c r="AM414" s="44"/>
    </row>
    <row r="415" spans="39:39" ht="14.25" customHeight="1">
      <c r="AM415" s="44"/>
    </row>
    <row r="416" spans="39:39" ht="14.25" customHeight="1">
      <c r="AM416" s="44"/>
    </row>
    <row r="417" spans="39:39" ht="14.25" customHeight="1">
      <c r="AM417" s="44"/>
    </row>
    <row r="418" spans="39:39" ht="14.25" customHeight="1">
      <c r="AM418" s="44"/>
    </row>
    <row r="419" spans="39:39" ht="14.25" customHeight="1">
      <c r="AM419" s="44"/>
    </row>
    <row r="420" spans="39:39" ht="14.25" customHeight="1">
      <c r="AM420" s="44"/>
    </row>
    <row r="421" spans="39:39" ht="14.25" customHeight="1">
      <c r="AM421" s="44"/>
    </row>
    <row r="422" spans="39:39" ht="14.25" customHeight="1">
      <c r="AM422" s="44"/>
    </row>
    <row r="423" spans="39:39" ht="14.25" customHeight="1">
      <c r="AM423" s="44"/>
    </row>
    <row r="424" spans="39:39" ht="14.25" customHeight="1">
      <c r="AM424" s="44"/>
    </row>
    <row r="425" spans="39:39" ht="14.25" customHeight="1">
      <c r="AM425" s="44"/>
    </row>
    <row r="426" spans="39:39" ht="14.25" customHeight="1">
      <c r="AM426" s="44"/>
    </row>
    <row r="427" spans="39:39" ht="14.25" customHeight="1">
      <c r="AM427" s="44"/>
    </row>
    <row r="428" spans="39:39" ht="14.25" customHeight="1">
      <c r="AM428" s="44"/>
    </row>
    <row r="429" spans="39:39" ht="14.25" customHeight="1">
      <c r="AM429" s="44"/>
    </row>
    <row r="430" spans="39:39" ht="14.25" customHeight="1">
      <c r="AM430" s="44"/>
    </row>
    <row r="431" spans="39:39" ht="14.25" customHeight="1">
      <c r="AM431" s="44"/>
    </row>
    <row r="432" spans="39:39" ht="14.25" customHeight="1">
      <c r="AM432" s="44"/>
    </row>
    <row r="433" spans="39:39" ht="14.25" customHeight="1">
      <c r="AM433" s="44"/>
    </row>
    <row r="434" spans="39:39" ht="14.25" customHeight="1">
      <c r="AM434" s="44"/>
    </row>
    <row r="435" spans="39:39" ht="14.25" customHeight="1">
      <c r="AM435" s="44"/>
    </row>
    <row r="436" spans="39:39" ht="14.25" customHeight="1">
      <c r="AM436" s="44"/>
    </row>
    <row r="437" spans="39:39" ht="14.25" customHeight="1">
      <c r="AM437" s="44"/>
    </row>
    <row r="438" spans="39:39" ht="14.25" customHeight="1">
      <c r="AM438" s="44"/>
    </row>
    <row r="439" spans="39:39" ht="14.25" customHeight="1">
      <c r="AM439" s="44"/>
    </row>
    <row r="440" spans="39:39" ht="14.25" customHeight="1">
      <c r="AM440" s="44"/>
    </row>
    <row r="441" spans="39:39" ht="14.25" customHeight="1">
      <c r="AM441" s="44"/>
    </row>
    <row r="442" spans="39:39" ht="14.25" customHeight="1">
      <c r="AM442" s="44"/>
    </row>
    <row r="443" spans="39:39" ht="14.25" customHeight="1">
      <c r="AM443" s="44"/>
    </row>
    <row r="444" spans="39:39" ht="14.25" customHeight="1">
      <c r="AM444" s="44"/>
    </row>
    <row r="445" spans="39:39" ht="14.25" customHeight="1">
      <c r="AM445" s="44"/>
    </row>
    <row r="446" spans="39:39" ht="14.25" customHeight="1">
      <c r="AM446" s="44"/>
    </row>
    <row r="447" spans="39:39" ht="14.25" customHeight="1">
      <c r="AM447" s="44"/>
    </row>
    <row r="448" spans="39:39" ht="14.25" customHeight="1">
      <c r="AM448" s="44"/>
    </row>
    <row r="449" spans="39:39" ht="14.25" customHeight="1">
      <c r="AM449" s="44"/>
    </row>
    <row r="450" spans="39:39" ht="14.25" customHeight="1">
      <c r="AM450" s="44"/>
    </row>
    <row r="451" spans="39:39" ht="14.25" customHeight="1">
      <c r="AM451" s="44"/>
    </row>
    <row r="452" spans="39:39" ht="14.25" customHeight="1">
      <c r="AM452" s="44"/>
    </row>
    <row r="453" spans="39:39" ht="14.25" customHeight="1">
      <c r="AM453" s="44"/>
    </row>
    <row r="454" spans="39:39" ht="14.25" customHeight="1">
      <c r="AM454" s="44"/>
    </row>
    <row r="455" spans="39:39" ht="14.25" customHeight="1">
      <c r="AM455" s="44"/>
    </row>
    <row r="456" spans="39:39" ht="14.25" customHeight="1">
      <c r="AM456" s="44"/>
    </row>
    <row r="457" spans="39:39" ht="14.25" customHeight="1">
      <c r="AM457" s="44"/>
    </row>
    <row r="458" spans="39:39" ht="14.25" customHeight="1">
      <c r="AM458" s="44"/>
    </row>
    <row r="459" spans="39:39" ht="14.25" customHeight="1">
      <c r="AM459" s="44"/>
    </row>
    <row r="460" spans="39:39" ht="14.25" customHeight="1">
      <c r="AM460" s="44"/>
    </row>
    <row r="461" spans="39:39" ht="14.25" customHeight="1">
      <c r="AM461" s="44"/>
    </row>
    <row r="462" spans="39:39" ht="14.25" customHeight="1">
      <c r="AM462" s="44"/>
    </row>
    <row r="463" spans="39:39" ht="14.25" customHeight="1">
      <c r="AM463" s="44"/>
    </row>
    <row r="464" spans="39:39" ht="14.25" customHeight="1">
      <c r="AM464" s="44"/>
    </row>
    <row r="465" spans="39:39" ht="14.25" customHeight="1">
      <c r="AM465" s="44"/>
    </row>
    <row r="466" spans="39:39" ht="14.25" customHeight="1">
      <c r="AM466" s="44"/>
    </row>
    <row r="467" spans="39:39" ht="14.25" customHeight="1">
      <c r="AM467" s="44"/>
    </row>
    <row r="468" spans="39:39" ht="14.25" customHeight="1">
      <c r="AM468" s="44"/>
    </row>
    <row r="469" spans="39:39" ht="14.25" customHeight="1">
      <c r="AM469" s="44"/>
    </row>
    <row r="470" spans="39:39" ht="14.25" customHeight="1">
      <c r="AM470" s="44"/>
    </row>
    <row r="471" spans="39:39" ht="14.25" customHeight="1">
      <c r="AM471" s="44"/>
    </row>
    <row r="472" spans="39:39" ht="14.25" customHeight="1">
      <c r="AM472" s="44"/>
    </row>
    <row r="473" spans="39:39" ht="14.25" customHeight="1">
      <c r="AM473" s="44"/>
    </row>
    <row r="474" spans="39:39" ht="14.25" customHeight="1">
      <c r="AM474" s="44"/>
    </row>
    <row r="475" spans="39:39" ht="14.25" customHeight="1">
      <c r="AM475" s="44"/>
    </row>
    <row r="476" spans="39:39" ht="14.25" customHeight="1">
      <c r="AM476" s="44"/>
    </row>
    <row r="477" spans="39:39" ht="14.25" customHeight="1">
      <c r="AM477" s="44"/>
    </row>
    <row r="478" spans="39:39" ht="14.25" customHeight="1">
      <c r="AM478" s="44"/>
    </row>
    <row r="479" spans="39:39" ht="14.25" customHeight="1">
      <c r="AM479" s="44"/>
    </row>
    <row r="480" spans="39:39" ht="14.25" customHeight="1">
      <c r="AM480" s="44"/>
    </row>
    <row r="481" spans="39:39" ht="14.25" customHeight="1">
      <c r="AM481" s="44"/>
    </row>
    <row r="482" spans="39:39" ht="14.25" customHeight="1">
      <c r="AM482" s="44"/>
    </row>
    <row r="483" spans="39:39" ht="14.25" customHeight="1">
      <c r="AM483" s="44"/>
    </row>
    <row r="484" spans="39:39" ht="14.25" customHeight="1">
      <c r="AM484" s="44"/>
    </row>
    <row r="485" spans="39:39" ht="14.25" customHeight="1">
      <c r="AM485" s="44"/>
    </row>
    <row r="486" spans="39:39" ht="14.25" customHeight="1">
      <c r="AM486" s="44"/>
    </row>
    <row r="487" spans="39:39" ht="14.25" customHeight="1">
      <c r="AM487" s="44"/>
    </row>
    <row r="488" spans="39:39" ht="14.25" customHeight="1">
      <c r="AM488" s="44"/>
    </row>
    <row r="489" spans="39:39" ht="14.25" customHeight="1">
      <c r="AM489" s="44"/>
    </row>
    <row r="490" spans="39:39" ht="14.25" customHeight="1">
      <c r="AM490" s="44"/>
    </row>
    <row r="491" spans="39:39" ht="14.25" customHeight="1">
      <c r="AM491" s="44"/>
    </row>
    <row r="492" spans="39:39" ht="14.25" customHeight="1">
      <c r="AM492" s="44"/>
    </row>
    <row r="493" spans="39:39" ht="14.25" customHeight="1">
      <c r="AM493" s="44"/>
    </row>
    <row r="494" spans="39:39" ht="14.25" customHeight="1">
      <c r="AM494" s="44"/>
    </row>
    <row r="495" spans="39:39" ht="14.25" customHeight="1">
      <c r="AM495" s="44"/>
    </row>
    <row r="496" spans="39:39" ht="14.25" customHeight="1">
      <c r="AM496" s="44"/>
    </row>
    <row r="497" spans="39:39" ht="14.25" customHeight="1">
      <c r="AM497" s="44"/>
    </row>
    <row r="498" spans="39:39" ht="14.25" customHeight="1">
      <c r="AM498" s="44"/>
    </row>
    <row r="499" spans="39:39" ht="14.25" customHeight="1">
      <c r="AM499" s="44"/>
    </row>
    <row r="500" spans="39:39" ht="14.25" customHeight="1">
      <c r="AM500" s="44"/>
    </row>
    <row r="501" spans="39:39" ht="14.25" customHeight="1">
      <c r="AM501" s="44"/>
    </row>
    <row r="502" spans="39:39" ht="14.25" customHeight="1">
      <c r="AM502" s="44"/>
    </row>
    <row r="503" spans="39:39" ht="14.25" customHeight="1">
      <c r="AM503" s="44"/>
    </row>
    <row r="504" spans="39:39" ht="14.25" customHeight="1">
      <c r="AM504" s="44"/>
    </row>
    <row r="505" spans="39:39" ht="14.25" customHeight="1">
      <c r="AM505" s="44"/>
    </row>
    <row r="506" spans="39:39" ht="14.25" customHeight="1">
      <c r="AM506" s="44"/>
    </row>
    <row r="507" spans="39:39" ht="14.25" customHeight="1">
      <c r="AM507" s="44"/>
    </row>
    <row r="508" spans="39:39" ht="14.25" customHeight="1">
      <c r="AM508" s="44"/>
    </row>
    <row r="509" spans="39:39" ht="14.25" customHeight="1">
      <c r="AM509" s="44"/>
    </row>
    <row r="510" spans="39:39" ht="14.25" customHeight="1">
      <c r="AM510" s="44"/>
    </row>
    <row r="511" spans="39:39" ht="14.25" customHeight="1">
      <c r="AM511" s="44"/>
    </row>
    <row r="512" spans="39:39" ht="14.25" customHeight="1">
      <c r="AM512" s="44"/>
    </row>
    <row r="513" spans="39:39" ht="14.25" customHeight="1">
      <c r="AM513" s="44"/>
    </row>
    <row r="514" spans="39:39" ht="14.25" customHeight="1">
      <c r="AM514" s="44"/>
    </row>
    <row r="515" spans="39:39" ht="14.25" customHeight="1">
      <c r="AM515" s="44"/>
    </row>
    <row r="516" spans="39:39" ht="14.25" customHeight="1">
      <c r="AM516" s="44"/>
    </row>
    <row r="517" spans="39:39" ht="14.25" customHeight="1">
      <c r="AM517" s="44"/>
    </row>
    <row r="518" spans="39:39" ht="14.25" customHeight="1">
      <c r="AM518" s="44"/>
    </row>
    <row r="519" spans="39:39" ht="14.25" customHeight="1">
      <c r="AM519" s="44"/>
    </row>
    <row r="520" spans="39:39" ht="14.25" customHeight="1">
      <c r="AM520" s="44"/>
    </row>
    <row r="521" spans="39:39" ht="14.25" customHeight="1">
      <c r="AM521" s="44"/>
    </row>
    <row r="522" spans="39:39" ht="14.25" customHeight="1">
      <c r="AM522" s="44"/>
    </row>
    <row r="523" spans="39:39" ht="14.25" customHeight="1">
      <c r="AM523" s="44"/>
    </row>
    <row r="524" spans="39:39" ht="14.25" customHeight="1">
      <c r="AM524" s="44"/>
    </row>
    <row r="525" spans="39:39" ht="14.25" customHeight="1">
      <c r="AM525" s="44"/>
    </row>
    <row r="526" spans="39:39" ht="14.25" customHeight="1">
      <c r="AM526" s="44"/>
    </row>
    <row r="527" spans="39:39" ht="14.25" customHeight="1">
      <c r="AM527" s="44"/>
    </row>
    <row r="528" spans="39:39" ht="14.25" customHeight="1">
      <c r="AM528" s="44"/>
    </row>
    <row r="529" spans="39:39" ht="14.25" customHeight="1">
      <c r="AM529" s="44"/>
    </row>
    <row r="530" spans="39:39" ht="14.25" customHeight="1">
      <c r="AM530" s="44"/>
    </row>
    <row r="531" spans="39:39" ht="14.25" customHeight="1">
      <c r="AM531" s="44"/>
    </row>
    <row r="532" spans="39:39" ht="14.25" customHeight="1">
      <c r="AM532" s="44"/>
    </row>
    <row r="533" spans="39:39" ht="14.25" customHeight="1">
      <c r="AM533" s="44"/>
    </row>
    <row r="534" spans="39:39" ht="14.25" customHeight="1">
      <c r="AM534" s="44"/>
    </row>
    <row r="535" spans="39:39" ht="14.25" customHeight="1">
      <c r="AM535" s="44"/>
    </row>
    <row r="536" spans="39:39" ht="14.25" customHeight="1">
      <c r="AM536" s="44"/>
    </row>
    <row r="537" spans="39:39" ht="14.25" customHeight="1">
      <c r="AM537" s="44"/>
    </row>
    <row r="538" spans="39:39" ht="14.25" customHeight="1">
      <c r="AM538" s="44"/>
    </row>
    <row r="539" spans="39:39" ht="14.25" customHeight="1">
      <c r="AM539" s="44"/>
    </row>
    <row r="540" spans="39:39" ht="14.25" customHeight="1">
      <c r="AM540" s="44"/>
    </row>
    <row r="541" spans="39:39" ht="14.25" customHeight="1">
      <c r="AM541" s="44"/>
    </row>
    <row r="542" spans="39:39" ht="14.25" customHeight="1">
      <c r="AM542" s="44"/>
    </row>
    <row r="543" spans="39:39" ht="14.25" customHeight="1">
      <c r="AM543" s="44"/>
    </row>
    <row r="544" spans="39:39" ht="14.25" customHeight="1">
      <c r="AM544" s="44"/>
    </row>
    <row r="545" spans="39:39" ht="14.25" customHeight="1">
      <c r="AM545" s="44"/>
    </row>
    <row r="546" spans="39:39" ht="14.25" customHeight="1">
      <c r="AM546" s="44"/>
    </row>
    <row r="547" spans="39:39" ht="14.25" customHeight="1">
      <c r="AM547" s="44"/>
    </row>
    <row r="548" spans="39:39" ht="14.25" customHeight="1">
      <c r="AM548" s="44"/>
    </row>
    <row r="549" spans="39:39" ht="14.25" customHeight="1">
      <c r="AM549" s="44"/>
    </row>
    <row r="550" spans="39:39" ht="14.25" customHeight="1">
      <c r="AM550" s="44"/>
    </row>
    <row r="551" spans="39:39" ht="14.25" customHeight="1">
      <c r="AM551" s="44"/>
    </row>
    <row r="552" spans="39:39" ht="14.25" customHeight="1">
      <c r="AM552" s="44"/>
    </row>
    <row r="553" spans="39:39" ht="14.25" customHeight="1">
      <c r="AM553" s="44"/>
    </row>
    <row r="554" spans="39:39" ht="14.25" customHeight="1">
      <c r="AM554" s="44"/>
    </row>
    <row r="555" spans="39:39" ht="14.25" customHeight="1">
      <c r="AM555" s="44"/>
    </row>
    <row r="556" spans="39:39" ht="14.25" customHeight="1">
      <c r="AM556" s="44"/>
    </row>
    <row r="557" spans="39:39" ht="14.25" customHeight="1">
      <c r="AM557" s="44"/>
    </row>
    <row r="558" spans="39:39" ht="14.25" customHeight="1">
      <c r="AM558" s="44"/>
    </row>
    <row r="559" spans="39:39" ht="14.25" customHeight="1">
      <c r="AM559" s="44"/>
    </row>
    <row r="560" spans="39:39" ht="14.25" customHeight="1">
      <c r="AM560" s="44"/>
    </row>
    <row r="561" spans="39:39" ht="14.25" customHeight="1">
      <c r="AM561" s="44"/>
    </row>
    <row r="562" spans="39:39" ht="14.25" customHeight="1">
      <c r="AM562" s="44"/>
    </row>
    <row r="563" spans="39:39" ht="14.25" customHeight="1">
      <c r="AM563" s="44"/>
    </row>
    <row r="564" spans="39:39" ht="14.25" customHeight="1">
      <c r="AM564" s="44"/>
    </row>
    <row r="565" spans="39:39" ht="14.25" customHeight="1">
      <c r="AM565" s="44"/>
    </row>
    <row r="566" spans="39:39" ht="14.25" customHeight="1">
      <c r="AM566" s="44"/>
    </row>
    <row r="567" spans="39:39" ht="14.25" customHeight="1">
      <c r="AM567" s="44"/>
    </row>
    <row r="568" spans="39:39" ht="14.25" customHeight="1">
      <c r="AM568" s="44"/>
    </row>
    <row r="569" spans="39:39" ht="14.25" customHeight="1">
      <c r="AM569" s="44"/>
    </row>
    <row r="570" spans="39:39" ht="14.25" customHeight="1">
      <c r="AM570" s="44"/>
    </row>
    <row r="571" spans="39:39" ht="14.25" customHeight="1">
      <c r="AM571" s="44"/>
    </row>
    <row r="572" spans="39:39" ht="14.25" customHeight="1">
      <c r="AM572" s="44"/>
    </row>
    <row r="573" spans="39:39" ht="14.25" customHeight="1">
      <c r="AM573" s="44"/>
    </row>
    <row r="574" spans="39:39" ht="14.25" customHeight="1">
      <c r="AM574" s="44"/>
    </row>
    <row r="575" spans="39:39" ht="14.25" customHeight="1">
      <c r="AM575" s="44"/>
    </row>
    <row r="576" spans="39:39" ht="14.25" customHeight="1">
      <c r="AM576" s="44"/>
    </row>
    <row r="577" spans="39:39" ht="14.25" customHeight="1">
      <c r="AM577" s="44"/>
    </row>
    <row r="578" spans="39:39" ht="14.25" customHeight="1">
      <c r="AM578" s="44"/>
    </row>
    <row r="579" spans="39:39" ht="14.25" customHeight="1">
      <c r="AM579" s="44"/>
    </row>
    <row r="580" spans="39:39" ht="14.25" customHeight="1">
      <c r="AM580" s="44"/>
    </row>
    <row r="581" spans="39:39" ht="14.25" customHeight="1">
      <c r="AM581" s="44"/>
    </row>
    <row r="582" spans="39:39" ht="14.25" customHeight="1">
      <c r="AM582" s="44"/>
    </row>
    <row r="583" spans="39:39" ht="14.25" customHeight="1">
      <c r="AM583" s="44"/>
    </row>
    <row r="584" spans="39:39" ht="14.25" customHeight="1">
      <c r="AM584" s="44"/>
    </row>
    <row r="585" spans="39:39" ht="14.25" customHeight="1">
      <c r="AM585" s="44"/>
    </row>
    <row r="586" spans="39:39" ht="14.25" customHeight="1">
      <c r="AM586" s="44"/>
    </row>
    <row r="587" spans="39:39" ht="14.25" customHeight="1">
      <c r="AM587" s="44"/>
    </row>
    <row r="588" spans="39:39" ht="14.25" customHeight="1">
      <c r="AM588" s="44"/>
    </row>
    <row r="589" spans="39:39" ht="14.25" customHeight="1">
      <c r="AM589" s="44"/>
    </row>
    <row r="590" spans="39:39" ht="14.25" customHeight="1">
      <c r="AM590" s="44"/>
    </row>
    <row r="591" spans="39:39" ht="14.25" customHeight="1">
      <c r="AM591" s="44"/>
    </row>
    <row r="592" spans="39:39" ht="14.25" customHeight="1">
      <c r="AM592" s="44"/>
    </row>
    <row r="593" spans="39:39" ht="14.25" customHeight="1">
      <c r="AM593" s="44"/>
    </row>
    <row r="594" spans="39:39" ht="14.25" customHeight="1">
      <c r="AM594" s="44"/>
    </row>
    <row r="595" spans="39:39" ht="14.25" customHeight="1">
      <c r="AM595" s="44"/>
    </row>
    <row r="596" spans="39:39" ht="14.25" customHeight="1">
      <c r="AM596" s="44"/>
    </row>
    <row r="597" spans="39:39" ht="14.25" customHeight="1">
      <c r="AM597" s="44"/>
    </row>
    <row r="598" spans="39:39" ht="14.25" customHeight="1">
      <c r="AM598" s="44"/>
    </row>
    <row r="599" spans="39:39" ht="14.25" customHeight="1">
      <c r="AM599" s="44"/>
    </row>
    <row r="600" spans="39:39" ht="14.25" customHeight="1">
      <c r="AM600" s="44"/>
    </row>
    <row r="601" spans="39:39" ht="14.25" customHeight="1">
      <c r="AM601" s="44"/>
    </row>
    <row r="602" spans="39:39" ht="14.25" customHeight="1">
      <c r="AM602" s="44"/>
    </row>
    <row r="603" spans="39:39" ht="14.25" customHeight="1">
      <c r="AM603" s="44"/>
    </row>
    <row r="604" spans="39:39" ht="14.25" customHeight="1">
      <c r="AM604" s="44"/>
    </row>
    <row r="605" spans="39:39" ht="14.25" customHeight="1">
      <c r="AM605" s="44"/>
    </row>
    <row r="606" spans="39:39" ht="14.25" customHeight="1">
      <c r="AM606" s="44"/>
    </row>
    <row r="607" spans="39:39" ht="14.25" customHeight="1">
      <c r="AM607" s="44"/>
    </row>
    <row r="608" spans="39:39" ht="14.25" customHeight="1">
      <c r="AM608" s="44"/>
    </row>
    <row r="609" spans="39:39" ht="14.25" customHeight="1">
      <c r="AM609" s="44"/>
    </row>
    <row r="610" spans="39:39" ht="14.25" customHeight="1">
      <c r="AM610" s="44"/>
    </row>
    <row r="611" spans="39:39" ht="14.25" customHeight="1">
      <c r="AM611" s="44"/>
    </row>
    <row r="612" spans="39:39" ht="14.25" customHeight="1">
      <c r="AM612" s="44"/>
    </row>
    <row r="613" spans="39:39" ht="14.25" customHeight="1">
      <c r="AM613" s="44"/>
    </row>
    <row r="614" spans="39:39" ht="14.25" customHeight="1">
      <c r="AM614" s="44"/>
    </row>
    <row r="615" spans="39:39" ht="14.25" customHeight="1">
      <c r="AM615" s="44"/>
    </row>
    <row r="616" spans="39:39" ht="14.25" customHeight="1">
      <c r="AM616" s="44"/>
    </row>
    <row r="617" spans="39:39" ht="14.25" customHeight="1">
      <c r="AM617" s="44"/>
    </row>
    <row r="618" spans="39:39" ht="14.25" customHeight="1">
      <c r="AM618" s="44"/>
    </row>
    <row r="619" spans="39:39" ht="14.25" customHeight="1">
      <c r="AM619" s="44"/>
    </row>
    <row r="620" spans="39:39" ht="14.25" customHeight="1">
      <c r="AM620" s="44"/>
    </row>
    <row r="621" spans="39:39" ht="14.25" customHeight="1">
      <c r="AM621" s="44"/>
    </row>
    <row r="622" spans="39:39" ht="14.25" customHeight="1">
      <c r="AM622" s="44"/>
    </row>
    <row r="623" spans="39:39" ht="14.25" customHeight="1">
      <c r="AM623" s="44"/>
    </row>
    <row r="624" spans="39:39" ht="14.25" customHeight="1">
      <c r="AM624" s="44"/>
    </row>
    <row r="625" spans="39:39" ht="14.25" customHeight="1">
      <c r="AM625" s="44"/>
    </row>
    <row r="626" spans="39:39" ht="14.25" customHeight="1">
      <c r="AM626" s="44"/>
    </row>
    <row r="627" spans="39:39" ht="14.25" customHeight="1">
      <c r="AM627" s="44"/>
    </row>
    <row r="628" spans="39:39" ht="14.25" customHeight="1">
      <c r="AM628" s="44"/>
    </row>
    <row r="629" spans="39:39" ht="14.25" customHeight="1">
      <c r="AM629" s="44"/>
    </row>
    <row r="630" spans="39:39" ht="14.25" customHeight="1">
      <c r="AM630" s="44"/>
    </row>
    <row r="631" spans="39:39" ht="14.25" customHeight="1">
      <c r="AM631" s="44"/>
    </row>
    <row r="632" spans="39:39" ht="14.25" customHeight="1">
      <c r="AM632" s="44"/>
    </row>
    <row r="633" spans="39:39" ht="14.25" customHeight="1">
      <c r="AM633" s="44"/>
    </row>
    <row r="634" spans="39:39" ht="14.25" customHeight="1">
      <c r="AM634" s="44"/>
    </row>
    <row r="635" spans="39:39" ht="14.25" customHeight="1">
      <c r="AM635" s="44"/>
    </row>
    <row r="636" spans="39:39" ht="14.25" customHeight="1">
      <c r="AM636" s="44"/>
    </row>
    <row r="637" spans="39:39" ht="14.25" customHeight="1">
      <c r="AM637" s="44"/>
    </row>
    <row r="638" spans="39:39" ht="14.25" customHeight="1">
      <c r="AM638" s="44"/>
    </row>
    <row r="639" spans="39:39" ht="14.25" customHeight="1">
      <c r="AM639" s="44"/>
    </row>
    <row r="640" spans="39:39" ht="14.25" customHeight="1">
      <c r="AM640" s="44"/>
    </row>
    <row r="641" spans="39:39" ht="14.25" customHeight="1">
      <c r="AM641" s="44"/>
    </row>
    <row r="642" spans="39:39" ht="14.25" customHeight="1">
      <c r="AM642" s="44"/>
    </row>
    <row r="643" spans="39:39" ht="14.25" customHeight="1">
      <c r="AM643" s="44"/>
    </row>
    <row r="644" spans="39:39" ht="14.25" customHeight="1">
      <c r="AM644" s="44"/>
    </row>
    <row r="645" spans="39:39" ht="14.25" customHeight="1">
      <c r="AM645" s="44"/>
    </row>
    <row r="646" spans="39:39" ht="14.25" customHeight="1">
      <c r="AM646" s="44"/>
    </row>
    <row r="647" spans="39:39" ht="14.25" customHeight="1">
      <c r="AM647" s="44"/>
    </row>
    <row r="648" spans="39:39" ht="14.25" customHeight="1">
      <c r="AM648" s="44"/>
    </row>
    <row r="649" spans="39:39" ht="14.25" customHeight="1">
      <c r="AM649" s="44"/>
    </row>
    <row r="650" spans="39:39" ht="14.25" customHeight="1">
      <c r="AM650" s="44"/>
    </row>
    <row r="651" spans="39:39" ht="14.25" customHeight="1">
      <c r="AM651" s="44"/>
    </row>
    <row r="652" spans="39:39" ht="14.25" customHeight="1">
      <c r="AM652" s="44"/>
    </row>
    <row r="653" spans="39:39" ht="14.25" customHeight="1">
      <c r="AM653" s="44"/>
    </row>
    <row r="654" spans="39:39" ht="14.25" customHeight="1">
      <c r="AM654" s="44"/>
    </row>
    <row r="655" spans="39:39" ht="14.25" customHeight="1">
      <c r="AM655" s="44"/>
    </row>
    <row r="656" spans="39:39" ht="14.25" customHeight="1">
      <c r="AM656" s="44"/>
    </row>
    <row r="657" spans="39:39" ht="14.25" customHeight="1">
      <c r="AM657" s="44"/>
    </row>
    <row r="658" spans="39:39" ht="14.25" customHeight="1">
      <c r="AM658" s="44"/>
    </row>
    <row r="659" spans="39:39" ht="14.25" customHeight="1">
      <c r="AM659" s="44"/>
    </row>
    <row r="660" spans="39:39" ht="14.25" customHeight="1">
      <c r="AM660" s="44"/>
    </row>
    <row r="661" spans="39:39" ht="14.25" customHeight="1">
      <c r="AM661" s="44"/>
    </row>
    <row r="662" spans="39:39" ht="14.25" customHeight="1">
      <c r="AM662" s="44"/>
    </row>
    <row r="663" spans="39:39" ht="14.25" customHeight="1">
      <c r="AM663" s="44"/>
    </row>
    <row r="664" spans="39:39" ht="14.25" customHeight="1">
      <c r="AM664" s="44"/>
    </row>
    <row r="665" spans="39:39" ht="14.25" customHeight="1">
      <c r="AM665" s="44"/>
    </row>
    <row r="666" spans="39:39" ht="14.25" customHeight="1">
      <c r="AM666" s="44"/>
    </row>
    <row r="667" spans="39:39" ht="14.25" customHeight="1">
      <c r="AM667" s="44"/>
    </row>
    <row r="668" spans="39:39" ht="14.25" customHeight="1">
      <c r="AM668" s="44"/>
    </row>
    <row r="669" spans="39:39" ht="14.25" customHeight="1">
      <c r="AM669" s="44"/>
    </row>
    <row r="670" spans="39:39" ht="14.25" customHeight="1">
      <c r="AM670" s="44"/>
    </row>
    <row r="671" spans="39:39" ht="14.25" customHeight="1">
      <c r="AM671" s="44"/>
    </row>
    <row r="672" spans="39:39" ht="14.25" customHeight="1">
      <c r="AM672" s="44"/>
    </row>
    <row r="673" spans="39:39" ht="14.25" customHeight="1">
      <c r="AM673" s="44"/>
    </row>
    <row r="674" spans="39:39" ht="14.25" customHeight="1">
      <c r="AM674" s="44"/>
    </row>
    <row r="675" spans="39:39" ht="14.25" customHeight="1">
      <c r="AM675" s="44"/>
    </row>
    <row r="676" spans="39:39" ht="14.25" customHeight="1">
      <c r="AM676" s="44"/>
    </row>
    <row r="677" spans="39:39" ht="14.25" customHeight="1">
      <c r="AM677" s="44"/>
    </row>
    <row r="678" spans="39:39" ht="14.25" customHeight="1">
      <c r="AM678" s="44"/>
    </row>
    <row r="679" spans="39:39" ht="14.25" customHeight="1">
      <c r="AM679" s="44"/>
    </row>
    <row r="680" spans="39:39" ht="14.25" customHeight="1">
      <c r="AM680" s="44"/>
    </row>
    <row r="681" spans="39:39" ht="14.25" customHeight="1">
      <c r="AM681" s="44"/>
    </row>
    <row r="682" spans="39:39" ht="14.25" customHeight="1">
      <c r="AM682" s="44"/>
    </row>
    <row r="683" spans="39:39" ht="14.25" customHeight="1">
      <c r="AM683" s="44"/>
    </row>
    <row r="684" spans="39:39" ht="14.25" customHeight="1">
      <c r="AM684" s="44"/>
    </row>
    <row r="685" spans="39:39" ht="14.25" customHeight="1">
      <c r="AM685" s="44"/>
    </row>
    <row r="686" spans="39:39" ht="14.25" customHeight="1">
      <c r="AM686" s="44"/>
    </row>
    <row r="687" spans="39:39" ht="14.25" customHeight="1">
      <c r="AM687" s="44"/>
    </row>
    <row r="688" spans="39:39" ht="14.25" customHeight="1">
      <c r="AM688" s="44"/>
    </row>
    <row r="689" spans="39:39" ht="14.25" customHeight="1">
      <c r="AM689" s="44"/>
    </row>
    <row r="690" spans="39:39" ht="14.25" customHeight="1">
      <c r="AM690" s="44"/>
    </row>
    <row r="691" spans="39:39" ht="14.25" customHeight="1">
      <c r="AM691" s="44"/>
    </row>
    <row r="692" spans="39:39" ht="14.25" customHeight="1">
      <c r="AM692" s="44"/>
    </row>
    <row r="693" spans="39:39" ht="14.25" customHeight="1">
      <c r="AM693" s="44"/>
    </row>
    <row r="694" spans="39:39" ht="14.25" customHeight="1">
      <c r="AM694" s="44"/>
    </row>
    <row r="695" spans="39:39" ht="14.25" customHeight="1">
      <c r="AM695" s="44"/>
    </row>
    <row r="696" spans="39:39" ht="14.25" customHeight="1">
      <c r="AM696" s="44"/>
    </row>
    <row r="697" spans="39:39" ht="14.25" customHeight="1">
      <c r="AM697" s="44"/>
    </row>
    <row r="698" spans="39:39" ht="14.25" customHeight="1">
      <c r="AM698" s="44"/>
    </row>
    <row r="699" spans="39:39" ht="14.25" customHeight="1">
      <c r="AM699" s="44"/>
    </row>
    <row r="700" spans="39:39" ht="14.25" customHeight="1">
      <c r="AM700" s="44"/>
    </row>
    <row r="701" spans="39:39" ht="14.25" customHeight="1">
      <c r="AM701" s="44"/>
    </row>
    <row r="702" spans="39:39" ht="14.25" customHeight="1">
      <c r="AM702" s="44"/>
    </row>
    <row r="703" spans="39:39" ht="14.25" customHeight="1">
      <c r="AM703" s="44"/>
    </row>
    <row r="704" spans="39:39" ht="14.25" customHeight="1">
      <c r="AM704" s="44"/>
    </row>
    <row r="705" spans="39:39" ht="14.25" customHeight="1">
      <c r="AM705" s="44"/>
    </row>
    <row r="706" spans="39:39" ht="14.25" customHeight="1">
      <c r="AM706" s="44"/>
    </row>
    <row r="707" spans="39:39" ht="14.25" customHeight="1">
      <c r="AM707" s="44"/>
    </row>
    <row r="708" spans="39:39" ht="14.25" customHeight="1">
      <c r="AM708" s="44"/>
    </row>
    <row r="709" spans="39:39" ht="14.25" customHeight="1">
      <c r="AM709" s="44"/>
    </row>
    <row r="710" spans="39:39" ht="14.25" customHeight="1">
      <c r="AM710" s="44"/>
    </row>
    <row r="711" spans="39:39" ht="14.25" customHeight="1">
      <c r="AM711" s="44"/>
    </row>
    <row r="712" spans="39:39" ht="14.25" customHeight="1">
      <c r="AM712" s="44"/>
    </row>
    <row r="713" spans="39:39" ht="14.25" customHeight="1">
      <c r="AM713" s="44"/>
    </row>
    <row r="714" spans="39:39" ht="14.25" customHeight="1">
      <c r="AM714" s="44"/>
    </row>
    <row r="715" spans="39:39" ht="14.25" customHeight="1">
      <c r="AM715" s="44"/>
    </row>
    <row r="716" spans="39:39" ht="14.25" customHeight="1">
      <c r="AM716" s="44"/>
    </row>
    <row r="717" spans="39:39" ht="14.25" customHeight="1">
      <c r="AM717" s="44"/>
    </row>
    <row r="718" spans="39:39" ht="14.25" customHeight="1">
      <c r="AM718" s="44"/>
    </row>
    <row r="719" spans="39:39" ht="14.25" customHeight="1">
      <c r="AM719" s="44"/>
    </row>
    <row r="720" spans="39:39" ht="14.25" customHeight="1">
      <c r="AM720" s="44"/>
    </row>
    <row r="721" spans="39:39" ht="14.25" customHeight="1">
      <c r="AM721" s="44"/>
    </row>
    <row r="722" spans="39:39" ht="14.25" customHeight="1">
      <c r="AM722" s="44"/>
    </row>
    <row r="723" spans="39:39" ht="14.25" customHeight="1">
      <c r="AM723" s="44"/>
    </row>
    <row r="724" spans="39:39" ht="14.25" customHeight="1">
      <c r="AM724" s="44"/>
    </row>
    <row r="725" spans="39:39" ht="14.25" customHeight="1">
      <c r="AM725" s="44"/>
    </row>
    <row r="726" spans="39:39" ht="14.25" customHeight="1">
      <c r="AM726" s="44"/>
    </row>
    <row r="727" spans="39:39" ht="14.25" customHeight="1">
      <c r="AM727" s="44"/>
    </row>
    <row r="728" spans="39:39" ht="14.25" customHeight="1">
      <c r="AM728" s="44"/>
    </row>
    <row r="729" spans="39:39" ht="14.25" customHeight="1">
      <c r="AM729" s="44"/>
    </row>
    <row r="730" spans="39:39" ht="14.25" customHeight="1">
      <c r="AM730" s="44"/>
    </row>
    <row r="731" spans="39:39" ht="14.25" customHeight="1">
      <c r="AM731" s="44"/>
    </row>
    <row r="732" spans="39:39" ht="14.25" customHeight="1">
      <c r="AM732" s="44"/>
    </row>
    <row r="733" spans="39:39" ht="14.25" customHeight="1">
      <c r="AM733" s="44"/>
    </row>
    <row r="734" spans="39:39" ht="14.25" customHeight="1">
      <c r="AM734" s="44"/>
    </row>
    <row r="735" spans="39:39" ht="14.25" customHeight="1">
      <c r="AM735" s="44"/>
    </row>
    <row r="736" spans="39:39" ht="14.25" customHeight="1">
      <c r="AM736" s="44"/>
    </row>
    <row r="737" spans="39:39" ht="14.25" customHeight="1">
      <c r="AM737" s="44"/>
    </row>
    <row r="738" spans="39:39" ht="14.25" customHeight="1">
      <c r="AM738" s="44"/>
    </row>
    <row r="739" spans="39:39" ht="14.25" customHeight="1">
      <c r="AM739" s="44"/>
    </row>
    <row r="740" spans="39:39" ht="14.25" customHeight="1">
      <c r="AM740" s="44"/>
    </row>
    <row r="741" spans="39:39" ht="14.25" customHeight="1">
      <c r="AM741" s="44"/>
    </row>
    <row r="742" spans="39:39" ht="14.25" customHeight="1">
      <c r="AM742" s="44"/>
    </row>
    <row r="743" spans="39:39" ht="14.25" customHeight="1">
      <c r="AM743" s="44"/>
    </row>
    <row r="744" spans="39:39" ht="14.25" customHeight="1">
      <c r="AM744" s="44"/>
    </row>
    <row r="745" spans="39:39" ht="14.25" customHeight="1">
      <c r="AM745" s="44"/>
    </row>
    <row r="746" spans="39:39" ht="14.25" customHeight="1">
      <c r="AM746" s="44"/>
    </row>
    <row r="747" spans="39:39" ht="14.25" customHeight="1">
      <c r="AM747" s="44"/>
    </row>
    <row r="748" spans="39:39" ht="14.25" customHeight="1">
      <c r="AM748" s="44"/>
    </row>
    <row r="749" spans="39:39" ht="14.25" customHeight="1">
      <c r="AM749" s="44"/>
    </row>
    <row r="750" spans="39:39" ht="14.25" customHeight="1">
      <c r="AM750" s="44"/>
    </row>
    <row r="751" spans="39:39" ht="14.25" customHeight="1">
      <c r="AM751" s="44"/>
    </row>
    <row r="752" spans="39:39" ht="14.25" customHeight="1">
      <c r="AM752" s="44"/>
    </row>
    <row r="753" spans="39:39" ht="14.25" customHeight="1">
      <c r="AM753" s="44"/>
    </row>
    <row r="754" spans="39:39" ht="14.25" customHeight="1">
      <c r="AM754" s="44"/>
    </row>
    <row r="755" spans="39:39" ht="14.25" customHeight="1">
      <c r="AM755" s="44"/>
    </row>
    <row r="756" spans="39:39" ht="14.25" customHeight="1">
      <c r="AM756" s="44"/>
    </row>
    <row r="757" spans="39:39" ht="14.25" customHeight="1">
      <c r="AM757" s="44"/>
    </row>
    <row r="758" spans="39:39" ht="14.25" customHeight="1">
      <c r="AM758" s="44"/>
    </row>
    <row r="759" spans="39:39" ht="14.25" customHeight="1">
      <c r="AM759" s="44"/>
    </row>
    <row r="760" spans="39:39" ht="14.25" customHeight="1">
      <c r="AM760" s="44"/>
    </row>
    <row r="761" spans="39:39" ht="14.25" customHeight="1">
      <c r="AM761" s="44"/>
    </row>
    <row r="762" spans="39:39" ht="14.25" customHeight="1">
      <c r="AM762" s="44"/>
    </row>
    <row r="763" spans="39:39" ht="14.25" customHeight="1">
      <c r="AM763" s="44"/>
    </row>
    <row r="764" spans="39:39" ht="14.25" customHeight="1">
      <c r="AM764" s="44"/>
    </row>
    <row r="765" spans="39:39" ht="14.25" customHeight="1">
      <c r="AM765" s="44"/>
    </row>
    <row r="766" spans="39:39" ht="14.25" customHeight="1">
      <c r="AM766" s="44"/>
    </row>
    <row r="767" spans="39:39" ht="14.25" customHeight="1">
      <c r="AM767" s="44"/>
    </row>
    <row r="768" spans="39:39" ht="14.25" customHeight="1">
      <c r="AM768" s="44"/>
    </row>
    <row r="769" spans="39:39" ht="14.25" customHeight="1">
      <c r="AM769" s="44"/>
    </row>
    <row r="770" spans="39:39" ht="14.25" customHeight="1">
      <c r="AM770" s="44"/>
    </row>
    <row r="771" spans="39:39" ht="14.25" customHeight="1">
      <c r="AM771" s="44"/>
    </row>
    <row r="772" spans="39:39" ht="14.25" customHeight="1">
      <c r="AM772" s="44"/>
    </row>
    <row r="773" spans="39:39" ht="14.25" customHeight="1">
      <c r="AM773" s="44"/>
    </row>
    <row r="774" spans="39:39" ht="14.25" customHeight="1">
      <c r="AM774" s="44"/>
    </row>
    <row r="775" spans="39:39" ht="14.25" customHeight="1">
      <c r="AM775" s="44"/>
    </row>
    <row r="776" spans="39:39" ht="14.25" customHeight="1">
      <c r="AM776" s="44"/>
    </row>
    <row r="777" spans="39:39" ht="14.25" customHeight="1">
      <c r="AM777" s="44"/>
    </row>
    <row r="778" spans="39:39" ht="14.25" customHeight="1">
      <c r="AM778" s="44"/>
    </row>
    <row r="779" spans="39:39" ht="14.25" customHeight="1">
      <c r="AM779" s="44"/>
    </row>
    <row r="780" spans="39:39" ht="14.25" customHeight="1">
      <c r="AM780" s="44"/>
    </row>
    <row r="781" spans="39:39" ht="14.25" customHeight="1">
      <c r="AM781" s="44"/>
    </row>
    <row r="782" spans="39:39" ht="14.25" customHeight="1">
      <c r="AM782" s="44"/>
    </row>
    <row r="783" spans="39:39" ht="14.25" customHeight="1">
      <c r="AM783" s="44"/>
    </row>
    <row r="784" spans="39:39" ht="14.25" customHeight="1">
      <c r="AM784" s="44"/>
    </row>
    <row r="785" spans="39:39" ht="14.25" customHeight="1">
      <c r="AM785" s="44"/>
    </row>
    <row r="786" spans="39:39" ht="14.25" customHeight="1">
      <c r="AM786" s="44"/>
    </row>
    <row r="787" spans="39:39" ht="14.25" customHeight="1">
      <c r="AM787" s="44"/>
    </row>
    <row r="788" spans="39:39" ht="14.25" customHeight="1">
      <c r="AM788" s="44"/>
    </row>
    <row r="789" spans="39:39" ht="14.25" customHeight="1">
      <c r="AM789" s="44"/>
    </row>
    <row r="790" spans="39:39" ht="14.25" customHeight="1">
      <c r="AM790" s="44"/>
    </row>
    <row r="791" spans="39:39" ht="14.25" customHeight="1">
      <c r="AM791" s="44"/>
    </row>
    <row r="792" spans="39:39" ht="14.25" customHeight="1">
      <c r="AM792" s="44"/>
    </row>
    <row r="793" spans="39:39" ht="14.25" customHeight="1">
      <c r="AM793" s="44"/>
    </row>
    <row r="794" spans="39:39" ht="14.25" customHeight="1">
      <c r="AM794" s="44"/>
    </row>
    <row r="795" spans="39:39" ht="14.25" customHeight="1">
      <c r="AM795" s="44"/>
    </row>
    <row r="796" spans="39:39" ht="14.25" customHeight="1">
      <c r="AM796" s="44"/>
    </row>
    <row r="797" spans="39:39" ht="14.25" customHeight="1">
      <c r="AM797" s="44"/>
    </row>
    <row r="798" spans="39:39" ht="14.25" customHeight="1">
      <c r="AM798" s="44"/>
    </row>
    <row r="799" spans="39:39" ht="14.25" customHeight="1">
      <c r="AM799" s="44"/>
    </row>
    <row r="800" spans="39:39" ht="14.25" customHeight="1">
      <c r="AM800" s="44"/>
    </row>
    <row r="801" spans="39:39" ht="14.25" customHeight="1">
      <c r="AM801" s="44"/>
    </row>
    <row r="802" spans="39:39" ht="14.25" customHeight="1">
      <c r="AM802" s="44"/>
    </row>
    <row r="803" spans="39:39" ht="14.25" customHeight="1">
      <c r="AM803" s="44"/>
    </row>
    <row r="804" spans="39:39" ht="14.25" customHeight="1">
      <c r="AM804" s="44"/>
    </row>
    <row r="805" spans="39:39" ht="14.25" customHeight="1">
      <c r="AM805" s="44"/>
    </row>
    <row r="806" spans="39:39" ht="14.25" customHeight="1">
      <c r="AM806" s="44"/>
    </row>
    <row r="807" spans="39:39" ht="14.25" customHeight="1">
      <c r="AM807" s="44"/>
    </row>
    <row r="808" spans="39:39" ht="14.25" customHeight="1">
      <c r="AM808" s="44"/>
    </row>
    <row r="809" spans="39:39" ht="14.25" customHeight="1">
      <c r="AM809" s="44"/>
    </row>
    <row r="810" spans="39:39" ht="14.25" customHeight="1">
      <c r="AM810" s="44"/>
    </row>
    <row r="811" spans="39:39" ht="14.25" customHeight="1">
      <c r="AM811" s="44"/>
    </row>
    <row r="812" spans="39:39" ht="14.25" customHeight="1">
      <c r="AM812" s="44"/>
    </row>
    <row r="813" spans="39:39" ht="14.25" customHeight="1">
      <c r="AM813" s="44"/>
    </row>
    <row r="814" spans="39:39" ht="14.25" customHeight="1">
      <c r="AM814" s="44"/>
    </row>
    <row r="815" spans="39:39" ht="14.25" customHeight="1">
      <c r="AM815" s="44"/>
    </row>
    <row r="816" spans="39:39" ht="14.25" customHeight="1">
      <c r="AM816" s="44"/>
    </row>
    <row r="817" spans="39:39" ht="14.25" customHeight="1">
      <c r="AM817" s="44"/>
    </row>
    <row r="818" spans="39:39" ht="14.25" customHeight="1">
      <c r="AM818" s="44"/>
    </row>
    <row r="819" spans="39:39" ht="14.25" customHeight="1">
      <c r="AM819" s="44"/>
    </row>
    <row r="820" spans="39:39" ht="14.25" customHeight="1">
      <c r="AM820" s="44"/>
    </row>
    <row r="821" spans="39:39" ht="14.25" customHeight="1">
      <c r="AM821" s="44"/>
    </row>
    <row r="822" spans="39:39" ht="14.25" customHeight="1">
      <c r="AM822" s="44"/>
    </row>
    <row r="823" spans="39:39" ht="14.25" customHeight="1">
      <c r="AM823" s="44"/>
    </row>
    <row r="824" spans="39:39" ht="14.25" customHeight="1">
      <c r="AM824" s="44"/>
    </row>
    <row r="825" spans="39:39" ht="14.25" customHeight="1">
      <c r="AM825" s="44"/>
    </row>
    <row r="826" spans="39:39" ht="14.25" customHeight="1">
      <c r="AM826" s="44"/>
    </row>
    <row r="827" spans="39:39" ht="14.25" customHeight="1">
      <c r="AM827" s="44"/>
    </row>
    <row r="828" spans="39:39" ht="14.25" customHeight="1">
      <c r="AM828" s="44"/>
    </row>
    <row r="829" spans="39:39" ht="14.25" customHeight="1">
      <c r="AM829" s="44"/>
    </row>
    <row r="830" spans="39:39" ht="14.25" customHeight="1">
      <c r="AM830" s="44"/>
    </row>
    <row r="831" spans="39:39" ht="14.25" customHeight="1">
      <c r="AM831" s="44"/>
    </row>
    <row r="832" spans="39:39" ht="14.25" customHeight="1">
      <c r="AM832" s="44"/>
    </row>
    <row r="833" spans="39:39" ht="14.25" customHeight="1">
      <c r="AM833" s="44"/>
    </row>
    <row r="834" spans="39:39" ht="14.25" customHeight="1">
      <c r="AM834" s="44"/>
    </row>
    <row r="835" spans="39:39" ht="14.25" customHeight="1">
      <c r="AM835" s="44"/>
    </row>
    <row r="836" spans="39:39" ht="14.25" customHeight="1">
      <c r="AM836" s="44"/>
    </row>
    <row r="837" spans="39:39" ht="14.25" customHeight="1">
      <c r="AM837" s="44"/>
    </row>
    <row r="838" spans="39:39" ht="14.25" customHeight="1">
      <c r="AM838" s="44"/>
    </row>
    <row r="839" spans="39:39" ht="14.25" customHeight="1">
      <c r="AM839" s="44"/>
    </row>
    <row r="840" spans="39:39" ht="14.25" customHeight="1">
      <c r="AM840" s="44"/>
    </row>
    <row r="841" spans="39:39" ht="14.25" customHeight="1">
      <c r="AM841" s="44"/>
    </row>
    <row r="842" spans="39:39" ht="14.25" customHeight="1">
      <c r="AM842" s="44"/>
    </row>
    <row r="843" spans="39:39" ht="14.25" customHeight="1">
      <c r="AM843" s="44"/>
    </row>
    <row r="844" spans="39:39" ht="14.25" customHeight="1">
      <c r="AM844" s="44"/>
    </row>
    <row r="845" spans="39:39" ht="14.25" customHeight="1">
      <c r="AM845" s="44"/>
    </row>
    <row r="846" spans="39:39" ht="14.25" customHeight="1">
      <c r="AM846" s="44"/>
    </row>
    <row r="847" spans="39:39" ht="14.25" customHeight="1">
      <c r="AM847" s="44"/>
    </row>
    <row r="848" spans="39:39" ht="14.25" customHeight="1">
      <c r="AM848" s="44"/>
    </row>
    <row r="849" spans="39:39" ht="14.25" customHeight="1">
      <c r="AM849" s="44"/>
    </row>
    <row r="850" spans="39:39" ht="14.25" customHeight="1">
      <c r="AM850" s="44"/>
    </row>
    <row r="851" spans="39:39" ht="14.25" customHeight="1">
      <c r="AM851" s="44"/>
    </row>
    <row r="852" spans="39:39" ht="14.25" customHeight="1">
      <c r="AM852" s="44"/>
    </row>
    <row r="853" spans="39:39" ht="14.25" customHeight="1">
      <c r="AM853" s="44"/>
    </row>
    <row r="854" spans="39:39" ht="14.25" customHeight="1">
      <c r="AM854" s="44"/>
    </row>
    <row r="855" spans="39:39" ht="14.25" customHeight="1">
      <c r="AM855" s="44"/>
    </row>
    <row r="856" spans="39:39" ht="14.25" customHeight="1">
      <c r="AM856" s="44"/>
    </row>
    <row r="857" spans="39:39" ht="14.25" customHeight="1">
      <c r="AM857" s="44"/>
    </row>
    <row r="858" spans="39:39" ht="14.25" customHeight="1">
      <c r="AM858" s="44"/>
    </row>
    <row r="859" spans="39:39" ht="14.25" customHeight="1">
      <c r="AM859" s="44"/>
    </row>
    <row r="860" spans="39:39" ht="14.25" customHeight="1">
      <c r="AM860" s="44"/>
    </row>
    <row r="861" spans="39:39" ht="14.25" customHeight="1">
      <c r="AM861" s="44"/>
    </row>
    <row r="862" spans="39:39" ht="14.25" customHeight="1">
      <c r="AM862" s="44"/>
    </row>
    <row r="863" spans="39:39" ht="14.25" customHeight="1">
      <c r="AM863" s="44"/>
    </row>
    <row r="864" spans="39:39" ht="14.25" customHeight="1">
      <c r="AM864" s="44"/>
    </row>
    <row r="865" spans="39:39" ht="14.25" customHeight="1">
      <c r="AM865" s="44"/>
    </row>
    <row r="866" spans="39:39" ht="14.25" customHeight="1">
      <c r="AM866" s="44"/>
    </row>
    <row r="867" spans="39:39" ht="14.25" customHeight="1">
      <c r="AM867" s="44"/>
    </row>
    <row r="868" spans="39:39" ht="14.25" customHeight="1">
      <c r="AM868" s="44"/>
    </row>
    <row r="869" spans="39:39" ht="14.25" customHeight="1">
      <c r="AM869" s="44"/>
    </row>
    <row r="870" spans="39:39" ht="14.25" customHeight="1">
      <c r="AM870" s="44"/>
    </row>
    <row r="871" spans="39:39" ht="14.25" customHeight="1">
      <c r="AM871" s="44"/>
    </row>
    <row r="872" spans="39:39" ht="14.25" customHeight="1">
      <c r="AM872" s="44"/>
    </row>
    <row r="873" spans="39:39" ht="14.25" customHeight="1">
      <c r="AM873" s="44"/>
    </row>
    <row r="874" spans="39:39" ht="14.25" customHeight="1">
      <c r="AM874" s="44"/>
    </row>
    <row r="875" spans="39:39" ht="14.25" customHeight="1">
      <c r="AM875" s="44"/>
    </row>
    <row r="876" spans="39:39" ht="14.25" customHeight="1">
      <c r="AM876" s="44"/>
    </row>
    <row r="877" spans="39:39" ht="14.25" customHeight="1">
      <c r="AM877" s="44"/>
    </row>
    <row r="878" spans="39:39" ht="14.25" customHeight="1">
      <c r="AM878" s="44"/>
    </row>
    <row r="879" spans="39:39" ht="14.25" customHeight="1">
      <c r="AM879" s="44"/>
    </row>
    <row r="880" spans="39:39" ht="14.25" customHeight="1">
      <c r="AM880" s="44"/>
    </row>
    <row r="881" spans="39:39" ht="14.25" customHeight="1">
      <c r="AM881" s="44"/>
    </row>
    <row r="882" spans="39:39" ht="14.25" customHeight="1">
      <c r="AM882" s="44"/>
    </row>
    <row r="883" spans="39:39" ht="14.25" customHeight="1">
      <c r="AM883" s="44"/>
    </row>
    <row r="884" spans="39:39" ht="14.25" customHeight="1">
      <c r="AM884" s="44"/>
    </row>
    <row r="885" spans="39:39" ht="14.25" customHeight="1">
      <c r="AM885" s="44"/>
    </row>
    <row r="886" spans="39:39" ht="14.25" customHeight="1">
      <c r="AM886" s="44"/>
    </row>
    <row r="887" spans="39:39" ht="14.25" customHeight="1">
      <c r="AM887" s="44"/>
    </row>
    <row r="888" spans="39:39" ht="14.25" customHeight="1">
      <c r="AM888" s="44"/>
    </row>
    <row r="889" spans="39:39" ht="14.25" customHeight="1">
      <c r="AM889" s="44"/>
    </row>
    <row r="890" spans="39:39" ht="14.25" customHeight="1">
      <c r="AM890" s="44"/>
    </row>
    <row r="891" spans="39:39" ht="14.25" customHeight="1">
      <c r="AM891" s="44"/>
    </row>
    <row r="892" spans="39:39" ht="14.25" customHeight="1">
      <c r="AM892" s="44"/>
    </row>
    <row r="893" spans="39:39" ht="14.25" customHeight="1">
      <c r="AM893" s="44"/>
    </row>
    <row r="894" spans="39:39" ht="14.25" customHeight="1">
      <c r="AM894" s="44"/>
    </row>
    <row r="895" spans="39:39" ht="14.25" customHeight="1">
      <c r="AM895" s="44"/>
    </row>
    <row r="896" spans="39:39" ht="14.25" customHeight="1">
      <c r="AM896" s="44"/>
    </row>
    <row r="897" spans="39:39" ht="14.25" customHeight="1">
      <c r="AM897" s="44"/>
    </row>
    <row r="898" spans="39:39" ht="14.25" customHeight="1">
      <c r="AM898" s="44"/>
    </row>
    <row r="899" spans="39:39" ht="14.25" customHeight="1">
      <c r="AM899" s="44"/>
    </row>
    <row r="900" spans="39:39" ht="14.25" customHeight="1">
      <c r="AM900" s="44"/>
    </row>
    <row r="901" spans="39:39" ht="14.25" customHeight="1">
      <c r="AM901" s="44"/>
    </row>
    <row r="902" spans="39:39" ht="14.25" customHeight="1">
      <c r="AM902" s="44"/>
    </row>
    <row r="903" spans="39:39" ht="14.25" customHeight="1">
      <c r="AM903" s="44"/>
    </row>
    <row r="904" spans="39:39" ht="14.25" customHeight="1">
      <c r="AM904" s="44"/>
    </row>
    <row r="905" spans="39:39" ht="14.25" customHeight="1">
      <c r="AM905" s="44"/>
    </row>
    <row r="906" spans="39:39" ht="14.25" customHeight="1">
      <c r="AM906" s="44"/>
    </row>
    <row r="907" spans="39:39" ht="14.25" customHeight="1">
      <c r="AM907" s="44"/>
    </row>
    <row r="908" spans="39:39" ht="14.25" customHeight="1">
      <c r="AM908" s="44"/>
    </row>
    <row r="909" spans="39:39" ht="14.25" customHeight="1">
      <c r="AM909" s="44"/>
    </row>
    <row r="910" spans="39:39" ht="14.25" customHeight="1">
      <c r="AM910" s="44"/>
    </row>
    <row r="911" spans="39:39" ht="14.25" customHeight="1">
      <c r="AM911" s="44"/>
    </row>
    <row r="912" spans="39:39" ht="14.25" customHeight="1">
      <c r="AM912" s="44"/>
    </row>
    <row r="913" spans="39:39" ht="14.25" customHeight="1">
      <c r="AM913" s="44"/>
    </row>
    <row r="914" spans="39:39" ht="14.25" customHeight="1">
      <c r="AM914" s="44"/>
    </row>
    <row r="915" spans="39:39" ht="14.25" customHeight="1">
      <c r="AM915" s="44"/>
    </row>
    <row r="916" spans="39:39" ht="14.25" customHeight="1">
      <c r="AM916" s="44"/>
    </row>
    <row r="917" spans="39:39" ht="14.25" customHeight="1">
      <c r="AM917" s="44"/>
    </row>
    <row r="918" spans="39:39" ht="14.25" customHeight="1">
      <c r="AM918" s="44"/>
    </row>
    <row r="919" spans="39:39" ht="14.25" customHeight="1">
      <c r="AM919" s="44"/>
    </row>
    <row r="920" spans="39:39" ht="14.25" customHeight="1">
      <c r="AM920" s="44"/>
    </row>
    <row r="921" spans="39:39" ht="14.25" customHeight="1">
      <c r="AM921" s="44"/>
    </row>
    <row r="922" spans="39:39" ht="14.25" customHeight="1">
      <c r="AM922" s="44"/>
    </row>
    <row r="923" spans="39:39" ht="14.25" customHeight="1">
      <c r="AM923" s="44"/>
    </row>
    <row r="924" spans="39:39" ht="14.25" customHeight="1">
      <c r="AM924" s="44"/>
    </row>
    <row r="925" spans="39:39" ht="14.25" customHeight="1">
      <c r="AM925" s="44"/>
    </row>
    <row r="926" spans="39:39" ht="14.25" customHeight="1">
      <c r="AM926" s="44"/>
    </row>
    <row r="927" spans="39:39" ht="14.25" customHeight="1">
      <c r="AM927" s="44"/>
    </row>
    <row r="928" spans="39:39" ht="14.25" customHeight="1">
      <c r="AM928" s="44"/>
    </row>
    <row r="929" spans="39:39" ht="14.25" customHeight="1">
      <c r="AM929" s="44"/>
    </row>
    <row r="930" spans="39:39" ht="14.25" customHeight="1">
      <c r="AM930" s="44"/>
    </row>
    <row r="931" spans="39:39" ht="14.25" customHeight="1">
      <c r="AM931" s="44"/>
    </row>
    <row r="932" spans="39:39" ht="14.25" customHeight="1">
      <c r="AM932" s="44"/>
    </row>
    <row r="933" spans="39:39" ht="14.25" customHeight="1">
      <c r="AM933" s="44"/>
    </row>
    <row r="934" spans="39:39" ht="14.25" customHeight="1">
      <c r="AM934" s="44"/>
    </row>
    <row r="935" spans="39:39" ht="14.25" customHeight="1">
      <c r="AM935" s="44"/>
    </row>
    <row r="936" spans="39:39" ht="14.25" customHeight="1">
      <c r="AM936" s="44"/>
    </row>
    <row r="937" spans="39:39" ht="14.25" customHeight="1">
      <c r="AM937" s="44"/>
    </row>
    <row r="938" spans="39:39" ht="14.25" customHeight="1">
      <c r="AM938" s="44"/>
    </row>
    <row r="939" spans="39:39" ht="14.25" customHeight="1">
      <c r="AM939" s="44"/>
    </row>
    <row r="940" spans="39:39" ht="14.25" customHeight="1">
      <c r="AM940" s="44"/>
    </row>
    <row r="941" spans="39:39" ht="14.25" customHeight="1">
      <c r="AM941" s="44"/>
    </row>
    <row r="942" spans="39:39" ht="14.25" customHeight="1">
      <c r="AM942" s="44"/>
    </row>
    <row r="943" spans="39:39" ht="14.25" customHeight="1">
      <c r="AM943" s="44"/>
    </row>
    <row r="944" spans="39:39" ht="14.25" customHeight="1">
      <c r="AM944" s="44"/>
    </row>
    <row r="945" spans="39:39" ht="14.25" customHeight="1">
      <c r="AM945" s="44"/>
    </row>
    <row r="946" spans="39:39" ht="14.25" customHeight="1">
      <c r="AM946" s="44"/>
    </row>
    <row r="947" spans="39:39" ht="14.25" customHeight="1">
      <c r="AM947" s="44"/>
    </row>
    <row r="948" spans="39:39" ht="14.25" customHeight="1">
      <c r="AM948" s="44"/>
    </row>
    <row r="949" spans="39:39" ht="14.25" customHeight="1">
      <c r="AM949" s="44"/>
    </row>
    <row r="950" spans="39:39" ht="14.25" customHeight="1">
      <c r="AM950" s="44"/>
    </row>
    <row r="951" spans="39:39" ht="14.25" customHeight="1">
      <c r="AM951" s="44"/>
    </row>
    <row r="952" spans="39:39" ht="14.25" customHeight="1">
      <c r="AM952" s="44"/>
    </row>
    <row r="953" spans="39:39" ht="14.25" customHeight="1">
      <c r="AM953" s="44"/>
    </row>
    <row r="954" spans="39:39" ht="14.25" customHeight="1">
      <c r="AM954" s="44"/>
    </row>
    <row r="955" spans="39:39" ht="14.25" customHeight="1">
      <c r="AM955" s="44"/>
    </row>
    <row r="956" spans="39:39" ht="14.25" customHeight="1">
      <c r="AM956" s="44"/>
    </row>
    <row r="957" spans="39:39" ht="14.25" customHeight="1">
      <c r="AM957" s="44"/>
    </row>
    <row r="958" spans="39:39" ht="14.25" customHeight="1">
      <c r="AM958" s="44"/>
    </row>
    <row r="959" spans="39:39" ht="14.25" customHeight="1">
      <c r="AM959" s="44"/>
    </row>
    <row r="960" spans="39:39" ht="14.25" customHeight="1">
      <c r="AM960" s="44"/>
    </row>
    <row r="961" spans="39:39" ht="14.25" customHeight="1">
      <c r="AM961" s="44"/>
    </row>
    <row r="962" spans="39:39" ht="14.25" customHeight="1">
      <c r="AM962" s="44"/>
    </row>
    <row r="963" spans="39:39" ht="14.25" customHeight="1">
      <c r="AM963" s="44"/>
    </row>
    <row r="964" spans="39:39" ht="14.25" customHeight="1">
      <c r="AM964" s="44"/>
    </row>
    <row r="965" spans="39:39" ht="14.25" customHeight="1">
      <c r="AM965" s="44"/>
    </row>
    <row r="966" spans="39:39" ht="14.25" customHeight="1">
      <c r="AM966" s="44"/>
    </row>
    <row r="967" spans="39:39" ht="14.25" customHeight="1">
      <c r="AM967" s="44"/>
    </row>
    <row r="968" spans="39:39" ht="14.25" customHeight="1">
      <c r="AM968" s="44"/>
    </row>
    <row r="969" spans="39:39" ht="14.25" customHeight="1">
      <c r="AM969" s="44"/>
    </row>
    <row r="970" spans="39:39" ht="14.25" customHeight="1">
      <c r="AM970" s="44"/>
    </row>
    <row r="971" spans="39:39" ht="14.25" customHeight="1">
      <c r="AM971" s="44"/>
    </row>
    <row r="972" spans="39:39" ht="14.25" customHeight="1">
      <c r="AM972" s="44"/>
    </row>
    <row r="973" spans="39:39" ht="14.25" customHeight="1">
      <c r="AM973" s="44"/>
    </row>
    <row r="974" spans="39:39" ht="14.25" customHeight="1">
      <c r="AM974" s="44"/>
    </row>
    <row r="975" spans="39:39" ht="14.25" customHeight="1">
      <c r="AM975" s="44"/>
    </row>
    <row r="976" spans="39:39" ht="14.25" customHeight="1">
      <c r="AM976" s="44"/>
    </row>
    <row r="977" spans="39:39" ht="14.25" customHeight="1">
      <c r="AM977" s="44"/>
    </row>
    <row r="978" spans="39:39" ht="14.25" customHeight="1">
      <c r="AM978" s="44"/>
    </row>
    <row r="979" spans="39:39" ht="14.25" customHeight="1">
      <c r="AM979" s="44"/>
    </row>
    <row r="980" spans="39:39" ht="14.25" customHeight="1">
      <c r="AM980" s="44"/>
    </row>
    <row r="981" spans="39:39" ht="14.25" customHeight="1">
      <c r="AM981" s="44"/>
    </row>
    <row r="982" spans="39:39" ht="14.25" customHeight="1">
      <c r="AM982" s="44"/>
    </row>
    <row r="983" spans="39:39" ht="14.25" customHeight="1">
      <c r="AM983" s="44"/>
    </row>
    <row r="984" spans="39:39" ht="14.25" customHeight="1">
      <c r="AM984" s="44"/>
    </row>
    <row r="985" spans="39:39" ht="14.25" customHeight="1">
      <c r="AM985" s="44"/>
    </row>
    <row r="986" spans="39:39" ht="14.25" customHeight="1">
      <c r="AM986" s="44"/>
    </row>
    <row r="987" spans="39:39" ht="14.25" customHeight="1">
      <c r="AM987" s="44"/>
    </row>
    <row r="988" spans="39:39" ht="14.25" customHeight="1">
      <c r="AM988" s="44"/>
    </row>
    <row r="989" spans="39:39" ht="14.25" customHeight="1">
      <c r="AM989" s="44"/>
    </row>
    <row r="990" spans="39:39" ht="14.25" customHeight="1">
      <c r="AM990" s="44"/>
    </row>
    <row r="991" spans="39:39" ht="14.25" customHeight="1">
      <c r="AM991" s="44"/>
    </row>
    <row r="992" spans="39:39" ht="14.25" customHeight="1">
      <c r="AM992" s="44"/>
    </row>
    <row r="993" spans="39:39" ht="14.25" customHeight="1">
      <c r="AM993" s="44"/>
    </row>
    <row r="994" spans="39:39" ht="14.25" customHeight="1">
      <c r="AM994" s="44"/>
    </row>
    <row r="995" spans="39:39" ht="14.25" customHeight="1">
      <c r="AM995" s="44"/>
    </row>
    <row r="996" spans="39:39" ht="14.25" customHeight="1">
      <c r="AM996" s="44"/>
    </row>
    <row r="997" spans="39:39" ht="14.25" customHeight="1">
      <c r="AM997" s="44"/>
    </row>
    <row r="998" spans="39:39" ht="14.25" customHeight="1">
      <c r="AM998" s="44"/>
    </row>
    <row r="999" spans="39:39" ht="14.25" customHeight="1">
      <c r="AM999" s="44"/>
    </row>
    <row r="1000" spans="39:39" ht="14.25" customHeight="1">
      <c r="AM1000" s="44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0"/>
  <sheetViews>
    <sheetView rightToLeft="1" workbookViewId="0"/>
  </sheetViews>
  <sheetFormatPr defaultColWidth="14.453125" defaultRowHeight="15" customHeight="1"/>
  <cols>
    <col min="4" max="4" width="17.81640625" customWidth="1"/>
  </cols>
  <sheetData>
    <row r="1" spans="1:26" ht="18.75" customHeight="1">
      <c r="A1" s="58" t="str">
        <f>'גליון חישובים פנסיה ב'!AA3</f>
        <v>גיל</v>
      </c>
      <c r="B1" s="59" t="s">
        <v>3</v>
      </c>
      <c r="C1" s="59" t="s">
        <v>4</v>
      </c>
      <c r="D1" s="59" t="s">
        <v>61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</row>
    <row r="2" spans="1:26" ht="14.5">
      <c r="A2" s="61">
        <f>'גליון חישובים פנסיה ב'!AA4</f>
        <v>28</v>
      </c>
      <c r="B2" s="62">
        <f>'גיליון חישובים פנסיה א'!AJ4</f>
        <v>334.7516</v>
      </c>
      <c r="C2" s="63">
        <f>'גליון חישובים פנסיה ב'!AJ4</f>
        <v>364.89480000000003</v>
      </c>
      <c r="D2" s="64">
        <f t="shared" ref="D2:D52" si="0">B2-C2</f>
        <v>-30.143200000000036</v>
      </c>
      <c r="F2" s="65"/>
    </row>
    <row r="3" spans="1:26" ht="14.5">
      <c r="A3" s="66">
        <f>'גליון חישובים פנסיה ב'!AA5</f>
        <v>29</v>
      </c>
      <c r="B3" s="67">
        <f>'גיליון חישובים פנסיה א'!AJ5</f>
        <v>348.85871989399999</v>
      </c>
      <c r="C3" s="68">
        <f>'גליון חישובים פנסיה ב'!AJ5</f>
        <v>407.16777984600003</v>
      </c>
      <c r="D3" s="69">
        <f t="shared" si="0"/>
        <v>-58.309059952000041</v>
      </c>
    </row>
    <row r="4" spans="1:26" ht="14.5">
      <c r="A4" s="61">
        <f>'גליון חישובים פנסיה ב'!AA6</f>
        <v>30</v>
      </c>
      <c r="B4" s="67">
        <f>'גיליון חישובים פנסיה א'!AJ6</f>
        <v>349.16153941915047</v>
      </c>
      <c r="C4" s="67">
        <f>'גליון חישובים פנסיה ב'!AJ6</f>
        <v>407.98798693965318</v>
      </c>
      <c r="D4" s="69">
        <f t="shared" si="0"/>
        <v>-58.826447520502711</v>
      </c>
    </row>
    <row r="5" spans="1:26" ht="14.5">
      <c r="A5" s="66">
        <f>'גליון חישובים פנסיה ב'!AA7</f>
        <v>31</v>
      </c>
      <c r="B5" s="67">
        <f>'גיליון חישובים פנסיה א'!AJ7</f>
        <v>349.46596300960766</v>
      </c>
      <c r="C5" s="67">
        <f>'גליון חישובים פנסיה ב'!AJ7</f>
        <v>408.8117137880073</v>
      </c>
      <c r="D5" s="69">
        <f t="shared" si="0"/>
        <v>-59.345750778399633</v>
      </c>
    </row>
    <row r="6" spans="1:26" ht="14.5">
      <c r="A6" s="61">
        <f>'גליון חישובים פנסיה ב'!AA8</f>
        <v>32</v>
      </c>
      <c r="B6" s="67">
        <f>'גיליון חישובים פנסיה א'!AJ8</f>
        <v>349.7719991622659</v>
      </c>
      <c r="C6" s="67">
        <f>'גליון חישובים פנסיה ב'!AJ8</f>
        <v>409.63897549538575</v>
      </c>
      <c r="D6" s="70">
        <f t="shared" si="0"/>
        <v>-59.866976333119851</v>
      </c>
    </row>
    <row r="7" spans="1:26" ht="14.5">
      <c r="A7" s="66">
        <f>'גליון חישובים פנסיה ב'!AA9</f>
        <v>33</v>
      </c>
      <c r="B7" s="67">
        <f>'גיליון חישובים פנסיה א'!AJ9</f>
        <v>350.07965641902831</v>
      </c>
      <c r="C7" s="67">
        <f>'גליון חישובים פנסיה ב'!AJ9</f>
        <v>410.46978723092911</v>
      </c>
      <c r="D7" s="70">
        <f t="shared" si="0"/>
        <v>-60.390130811900804</v>
      </c>
    </row>
    <row r="8" spans="1:26" ht="14.5">
      <c r="A8" s="61">
        <f>'גליון חישובים פנסיה ב'!AA10</f>
        <v>34</v>
      </c>
      <c r="B8" s="67">
        <f>'גיליון חישובים פנסיה א'!AJ10</f>
        <v>350.38894336704556</v>
      </c>
      <c r="C8" s="67">
        <f>'גליון חישובים פנסיה ב'!AJ10</f>
        <v>411.30416422887322</v>
      </c>
      <c r="D8" s="70">
        <f t="shared" si="0"/>
        <v>-60.915220861827663</v>
      </c>
      <c r="G8" s="65"/>
    </row>
    <row r="9" spans="1:26" ht="14.5">
      <c r="A9" s="66">
        <f>'גליון חישובים פנסיה ב'!AA11</f>
        <v>35</v>
      </c>
      <c r="B9" s="67">
        <f>'גיליון חישובים פנסיה א'!AJ11</f>
        <v>350.69986863895514</v>
      </c>
      <c r="C9" s="67">
        <f>'גליון חישובים פנסיה ב'!AJ11</f>
        <v>412.1421217888286</v>
      </c>
      <c r="D9" s="70">
        <f t="shared" si="0"/>
        <v>-61.442253149873466</v>
      </c>
    </row>
    <row r="10" spans="1:26" ht="14.5">
      <c r="A10" s="61">
        <f>'גליון חישובים פנסיה ב'!AA12</f>
        <v>36</v>
      </c>
      <c r="B10" s="67">
        <f>'גיליון חישובים פנסיה א'!AJ12</f>
        <v>351.01244091312253</v>
      </c>
      <c r="C10" s="67">
        <f>'גליון חישובים פנסיה ב'!AJ12</f>
        <v>412.98367527606092</v>
      </c>
      <c r="D10" s="70">
        <f t="shared" si="0"/>
        <v>-61.971234362938389</v>
      </c>
    </row>
    <row r="11" spans="1:26" ht="14.5">
      <c r="A11" s="66">
        <f>'גליון חישובים פנסיה ב'!AA13</f>
        <v>37</v>
      </c>
      <c r="B11" s="67">
        <f>'גיליון חישובים פנסיה א'!AJ13</f>
        <v>351.32666891388345</v>
      </c>
      <c r="C11" s="67">
        <f>'גליון חישובים פנסיה ב'!AJ13</f>
        <v>413.82884012177306</v>
      </c>
      <c r="D11" s="70">
        <f t="shared" si="0"/>
        <v>-62.502171207889603</v>
      </c>
    </row>
    <row r="12" spans="1:26" ht="14.5">
      <c r="A12" s="61">
        <f>'גליון חישובים פנסיה ב'!AA14</f>
        <v>38</v>
      </c>
      <c r="B12" s="67">
        <f>'גיליון חישובים פנסיה א'!AJ14</f>
        <v>351.6425614117872</v>
      </c>
      <c r="C12" s="67">
        <f>'גליון חישובים פנסיה ב'!AJ14</f>
        <v>414.67763182338769</v>
      </c>
      <c r="D12" s="70">
        <f t="shared" si="0"/>
        <v>-63.035070411600486</v>
      </c>
    </row>
    <row r="13" spans="1:26" ht="14.5">
      <c r="A13" s="66">
        <f>'גליון חישובים פנסיה ב'!AA15</f>
        <v>39</v>
      </c>
      <c r="B13" s="67">
        <f>'גיליון חישובים פנסיה א'!AJ15</f>
        <v>351.9601272238416</v>
      </c>
      <c r="C13" s="67">
        <f>'גליון חישובים פנסיה ב'!AJ15</f>
        <v>415.53006594483139</v>
      </c>
      <c r="D13" s="70">
        <f t="shared" si="0"/>
        <v>-63.569938720989796</v>
      </c>
    </row>
    <row r="14" spans="1:26" ht="14.5">
      <c r="A14" s="61">
        <f>'גליון חישובים פנסיה ב'!AA16</f>
        <v>40</v>
      </c>
      <c r="B14" s="67">
        <f>'גיליון חישובים פנסיה א'!AJ16</f>
        <v>352.27937521375895</v>
      </c>
      <c r="C14" s="67">
        <f>'גליון חישובים פנסיה ב'!AJ16</f>
        <v>416.38615811682047</v>
      </c>
      <c r="D14" s="70">
        <f t="shared" si="0"/>
        <v>-64.106782903061514</v>
      </c>
    </row>
    <row r="15" spans="1:26" ht="14.5">
      <c r="A15" s="66">
        <f>'גליון חישובים פנסיה ב'!AA17</f>
        <v>41</v>
      </c>
      <c r="B15" s="67">
        <f>'גיליון חישובים פנסיה א'!AJ17</f>
        <v>352.60031429220379</v>
      </c>
      <c r="C15" s="67">
        <f>'גליון חישובים פנסיה ב'!AJ17</f>
        <v>417.24592403714718</v>
      </c>
      <c r="D15" s="70">
        <f t="shared" si="0"/>
        <v>-64.645609744943386</v>
      </c>
    </row>
    <row r="16" spans="1:26" ht="14.5">
      <c r="A16" s="61">
        <f>'גליון חישובים פנסיה ב'!AA18</f>
        <v>42</v>
      </c>
      <c r="B16" s="67">
        <f>'גיליון חישובים פנסיה א'!AJ18</f>
        <v>352.92295341704101</v>
      </c>
      <c r="C16" s="67">
        <f>'גליון חישובים פנסיה ב'!AJ18</f>
        <v>418.10937947096778</v>
      </c>
      <c r="D16" s="70">
        <f t="shared" si="0"/>
        <v>-65.186426053926766</v>
      </c>
    </row>
    <row r="17" spans="1:4" ht="14.5">
      <c r="A17" s="66">
        <f>'גליון חישובים פנסיה ב'!AA19</f>
        <v>43</v>
      </c>
      <c r="B17" s="67">
        <f>'גיליון חישובים פנסיה א'!AJ19</f>
        <v>353.24730159358643</v>
      </c>
      <c r="C17" s="67">
        <f>'גליון חישובים פנסיה ב'!AJ19</f>
        <v>418.97654025109154</v>
      </c>
      <c r="D17" s="70">
        <f t="shared" si="0"/>
        <v>-65.729238657505107</v>
      </c>
    </row>
    <row r="18" spans="1:4" ht="14.5">
      <c r="A18" s="61">
        <f>'גליון חישובים פנסיה ב'!AA20</f>
        <v>44</v>
      </c>
      <c r="B18" s="67">
        <f>'גיליון חישובים פנסיה א'!AJ20</f>
        <v>353.57336787485781</v>
      </c>
      <c r="C18" s="67">
        <f>'גליון חישובים פנסיה ב'!AJ20</f>
        <v>419.8474222782711</v>
      </c>
      <c r="D18" s="70">
        <f t="shared" si="0"/>
        <v>-66.274054403413288</v>
      </c>
    </row>
    <row r="19" spans="1:4" ht="14.5">
      <c r="A19" s="66">
        <f>'גליון חישובים פנסיה ב'!AA21</f>
        <v>45</v>
      </c>
      <c r="B19" s="67">
        <f>'גיליון חישובים פנסיה א'!AJ21</f>
        <v>353.90116136182775</v>
      </c>
      <c r="C19" s="67">
        <f>'גליון חישובים פנסיה ב'!AJ21</f>
        <v>420.72204152149379</v>
      </c>
      <c r="D19" s="70">
        <f t="shared" si="0"/>
        <v>-66.820880159666046</v>
      </c>
    </row>
    <row r="20" spans="1:4" ht="14.5">
      <c r="A20" s="61">
        <f>'גליון חישובים פנסיה ב'!AA22</f>
        <v>46</v>
      </c>
      <c r="B20" s="67">
        <f>'גיליון חישובים פנסיה א'!AJ22</f>
        <v>354.23069120367745</v>
      </c>
      <c r="C20" s="67">
        <f>'גליון חישובים פנסיה ב'!AJ22</f>
        <v>421.60041401827499</v>
      </c>
      <c r="D20" s="70">
        <f t="shared" si="0"/>
        <v>-67.369722814597537</v>
      </c>
    </row>
    <row r="21" spans="1:4" ht="14.5">
      <c r="A21" s="66">
        <f>'גליון חישובים פנסיה ב'!AA23</f>
        <v>47</v>
      </c>
      <c r="B21" s="67">
        <f>'גיליון חישובים פנסיה א'!AJ23</f>
        <v>354.56196659805244</v>
      </c>
      <c r="C21" s="67">
        <f>'גליון חישובים פנסיה ב'!AJ23</f>
        <v>422.48255587495163</v>
      </c>
      <c r="D21" s="70">
        <f t="shared" si="0"/>
        <v>-67.920589276899193</v>
      </c>
    </row>
    <row r="22" spans="1:4" ht="14.5">
      <c r="A22" s="61">
        <f>'גליון חישובים פנסיה ב'!AA24</f>
        <v>48</v>
      </c>
      <c r="B22" s="67">
        <f>'גיליון חישובים פנסיה א'!AJ24</f>
        <v>354.89499679131904</v>
      </c>
      <c r="C22" s="67">
        <f>'גליון חישובים פנסיה ב'!AJ24</f>
        <v>423.36848326697782</v>
      </c>
      <c r="D22" s="70">
        <f t="shared" si="0"/>
        <v>-68.473486475658774</v>
      </c>
    </row>
    <row r="23" spans="1:4" ht="14.5">
      <c r="A23" s="66">
        <f>'גליון חישובים פנסיה ב'!AA25</f>
        <v>49</v>
      </c>
      <c r="B23" s="67">
        <f>'גיליון חישובים פנסיה א'!AJ25</f>
        <v>355.2297910788223</v>
      </c>
      <c r="C23" s="67">
        <f>'גליון חישובים פנסיה ב'!AJ25</f>
        <v>424.25821243922138</v>
      </c>
      <c r="D23" s="70">
        <f t="shared" si="0"/>
        <v>-69.028421360399079</v>
      </c>
    </row>
    <row r="24" spans="1:4" ht="14.5">
      <c r="A24" s="61">
        <f>'גליון חישובים פנסיה ב'!AA26</f>
        <v>50</v>
      </c>
      <c r="B24" s="67">
        <f>'גיליון חישובים פנסיה א'!AJ26</f>
        <v>355.56635880514591</v>
      </c>
      <c r="C24" s="67">
        <f>'גליון חישובים פנסיה ב'!AJ26</f>
        <v>425.15175970626183</v>
      </c>
      <c r="D24" s="70">
        <f t="shared" si="0"/>
        <v>-69.585400901115918</v>
      </c>
    </row>
    <row r="25" spans="1:4" ht="14.5">
      <c r="A25" s="66">
        <f>'גליון חישובים פנסיה ב'!AA27</f>
        <v>51</v>
      </c>
      <c r="B25" s="67">
        <f>'גיליון חישובים פנסיה א'!AJ27</f>
        <v>355.90470936437271</v>
      </c>
      <c r="C25" s="67">
        <f>'גליון חישובים פנסיה ב'!AJ27</f>
        <v>426.04914145268935</v>
      </c>
      <c r="D25" s="70">
        <f t="shared" si="0"/>
        <v>-70.144432088316648</v>
      </c>
    </row>
    <row r="26" spans="1:4" ht="14.5">
      <c r="A26" s="61">
        <f>'גליון חישובים פנסיה ב'!AA28</f>
        <v>52</v>
      </c>
      <c r="B26" s="67">
        <f>'גיליון חישובים פנסיה א'!AJ28</f>
        <v>356.24485220034671</v>
      </c>
      <c r="C26" s="67">
        <f>'גליון חישובים פנסיה ב'!AJ28</f>
        <v>426.95037413340532</v>
      </c>
      <c r="D26" s="70">
        <f t="shared" si="0"/>
        <v>-70.705521933058606</v>
      </c>
    </row>
    <row r="27" spans="1:4" ht="14.5">
      <c r="A27" s="66">
        <f>'גליון חישובים פנסיה ב'!AA29</f>
        <v>53</v>
      </c>
      <c r="B27" s="67">
        <f>'גיליון חישובים פנסיה א'!AJ29</f>
        <v>356.58679680693717</v>
      </c>
      <c r="C27" s="67">
        <f>'גליון חישובים פנסיה ב'!AJ29</f>
        <v>427.85547427392396</v>
      </c>
      <c r="D27" s="70">
        <f t="shared" si="0"/>
        <v>-71.268677466986787</v>
      </c>
    </row>
    <row r="28" spans="1:4" ht="14.5">
      <c r="A28" s="61">
        <f>'גליון חישובים פנסיה ב'!AA30</f>
        <v>54</v>
      </c>
      <c r="B28" s="67">
        <f>'גיליון חישובים פנסיה א'!AJ30</f>
        <v>356.93055272830316</v>
      </c>
      <c r="C28" s="67">
        <f>'גליון חישובים פנסיה ב'!AJ30</f>
        <v>428.76445847067566</v>
      </c>
      <c r="D28" s="70">
        <f t="shared" si="0"/>
        <v>-71.833905742372508</v>
      </c>
    </row>
    <row r="29" spans="1:4" ht="14.5">
      <c r="A29" s="66">
        <f>'גליון חישובים פנסיה ב'!AA31</f>
        <v>55</v>
      </c>
      <c r="B29" s="67">
        <f>'גיליון חישובים פנסיה א'!AJ31</f>
        <v>357.27612955916027</v>
      </c>
      <c r="C29" s="67">
        <f>'גליון חישובים פנסיה ב'!AJ31</f>
        <v>429.67734339131084</v>
      </c>
      <c r="D29" s="70">
        <f t="shared" si="0"/>
        <v>-72.401213832150574</v>
      </c>
    </row>
    <row r="30" spans="1:4" ht="14.5">
      <c r="A30" s="61">
        <f>'גליון חישובים פנסיה ב'!AA32</f>
        <v>56</v>
      </c>
      <c r="B30" s="67">
        <f>'גיליון חישובים פנסיה א'!AJ32</f>
        <v>357.6235369450481</v>
      </c>
      <c r="C30" s="67">
        <f>'גליון חישובים פנסיה ב'!AJ32</f>
        <v>430.59414577500598</v>
      </c>
      <c r="D30" s="70">
        <f t="shared" si="0"/>
        <v>-72.970608829957882</v>
      </c>
    </row>
    <row r="31" spans="1:4" ht="14.5">
      <c r="A31" s="66">
        <f>'גליון חישובים פנסיה ב'!AA33</f>
        <v>57</v>
      </c>
      <c r="B31" s="67">
        <f>'גיליון חישובים פנסיה א'!AJ33</f>
        <v>357.97278458259973</v>
      </c>
      <c r="C31" s="67">
        <f>'גליון חישובים פנסיה ב'!AJ33</f>
        <v>431.51488243277026</v>
      </c>
      <c r="D31" s="70">
        <f t="shared" si="0"/>
        <v>-73.542097850170535</v>
      </c>
    </row>
    <row r="32" spans="1:4" ht="14.5">
      <c r="A32" s="61">
        <f>'גליון חישובים פנסיה ב'!AA34</f>
        <v>58</v>
      </c>
      <c r="B32" s="67">
        <f>'גיליון חישובים פנסיה א'!AJ34</f>
        <v>358.32388221981222</v>
      </c>
      <c r="C32" s="67">
        <f>'גליון חישובים פנסיה ב'!AJ34</f>
        <v>432.43957024775403</v>
      </c>
      <c r="D32" s="70">
        <f t="shared" si="0"/>
        <v>-74.115688027941815</v>
      </c>
    </row>
    <row r="33" spans="1:4" ht="14.5">
      <c r="A33" s="66">
        <f>'גליון חישובים פנסיה ב'!AA35</f>
        <v>59</v>
      </c>
      <c r="B33" s="67">
        <f>'גיליון חישובים פנסיה א'!AJ35</f>
        <v>358.67683965631875</v>
      </c>
      <c r="C33" s="67">
        <f>'גליון חישובים פנסיה ב'!AJ35</f>
        <v>433.36822617555822</v>
      </c>
      <c r="D33" s="70">
        <f t="shared" si="0"/>
        <v>-74.691386519239472</v>
      </c>
    </row>
    <row r="34" spans="1:4" ht="14.5">
      <c r="A34" s="61">
        <f>'גליון חישובים פנסיה ב'!AA36</f>
        <v>60</v>
      </c>
      <c r="B34" s="67">
        <f>'גיליון חישובים פנסיה א'!AJ36</f>
        <v>359.0316667436623</v>
      </c>
      <c r="C34" s="67">
        <f>'גליון חישובים פנסיה ב'!AJ36</f>
        <v>434.30086724454537</v>
      </c>
      <c r="D34" s="70">
        <f t="shared" si="0"/>
        <v>-75.269200500883073</v>
      </c>
    </row>
    <row r="35" spans="1:4" ht="14.5">
      <c r="A35" s="66">
        <f>'גליון חישובים פנסיה ב'!AA37</f>
        <v>61</v>
      </c>
      <c r="B35" s="67">
        <f>'גיליון חישובים פנסיה א'!AJ37</f>
        <v>359.38837338557016</v>
      </c>
      <c r="C35" s="67">
        <f>'גליון חישובים פנסיה ב'!AJ37</f>
        <v>435.2375105561519</v>
      </c>
      <c r="D35" s="70">
        <f t="shared" si="0"/>
        <v>-75.849137170581741</v>
      </c>
    </row>
    <row r="36" spans="1:4" ht="14.5">
      <c r="A36" s="61">
        <f>'גליון חישובים פנסיה ב'!AA38</f>
        <v>62</v>
      </c>
      <c r="B36" s="67">
        <f>'גיליון חישובים פנסיה א'!AJ38</f>
        <v>359.74696953823087</v>
      </c>
      <c r="C36" s="67">
        <f>'גליון חישובים פנסיה ב'!AJ38</f>
        <v>436.17817328520147</v>
      </c>
      <c r="D36" s="70">
        <f t="shared" si="0"/>
        <v>-76.431203746970596</v>
      </c>
    </row>
    <row r="37" spans="1:4" ht="14.5">
      <c r="A37" s="66">
        <f>'גליון חישובים פנסיה ב'!AA39</f>
        <v>63</v>
      </c>
      <c r="B37" s="67">
        <f>'גיליון חישובים פנסיה א'!AJ39</f>
        <v>360.10746521057183</v>
      </c>
      <c r="C37" s="67">
        <f>'גליון חישובים פנסיה ב'!AJ39</f>
        <v>437.12287268022027</v>
      </c>
      <c r="D37" s="70">
        <f t="shared" si="0"/>
        <v>-77.015407469648437</v>
      </c>
    </row>
    <row r="38" spans="1:4" ht="14.5">
      <c r="A38" s="61">
        <f>'גליון חישובים פנסיה ב'!AA40</f>
        <v>64</v>
      </c>
      <c r="B38" s="67">
        <f>'גיליון חישובים פנסיה א'!AJ40</f>
        <v>360.46987046453876</v>
      </c>
      <c r="C38" s="67">
        <f>'גליון חישובים פנסיה ב'!AJ40</f>
        <v>438.07162606375289</v>
      </c>
      <c r="D38" s="70">
        <f t="shared" si="0"/>
        <v>-77.60175559921413</v>
      </c>
    </row>
    <row r="39" spans="1:4" ht="14.5">
      <c r="A39" s="66">
        <f>'גליון חישובים פנסיה ב'!AA41</f>
        <v>65</v>
      </c>
      <c r="B39" s="67">
        <f>'גיליון חישובים פנסיה א'!AJ41</f>
        <v>360.83419541537648</v>
      </c>
      <c r="C39" s="67">
        <f>'גליון חישובים פנסיה ב'!AJ41</f>
        <v>439.02445083268026</v>
      </c>
      <c r="D39" s="70">
        <f t="shared" si="0"/>
        <v>-78.190255417303774</v>
      </c>
    </row>
    <row r="40" spans="1:4" ht="14.5">
      <c r="A40" s="61">
        <f>'גליון חישובים פנסיה ב'!AA42</f>
        <v>66</v>
      </c>
      <c r="B40" s="67">
        <f>'גיליון חישובים פנסיה א'!AJ42</f>
        <v>361.20045023191125</v>
      </c>
      <c r="C40" s="67">
        <f>'גליון חישובים פנסיה ב'!AJ42</f>
        <v>439.98136445853856</v>
      </c>
      <c r="D40" s="70">
        <f t="shared" si="0"/>
        <v>-78.780914226627317</v>
      </c>
    </row>
    <row r="41" spans="1:4" ht="14.5">
      <c r="A41" s="66">
        <f>'גליון חישובים פנסיה ב'!AA43</f>
        <v>67</v>
      </c>
      <c r="B41" s="67">
        <f>'גיליון חישובים פנסיה א'!AJ43</f>
        <v>361.56864513683473</v>
      </c>
      <c r="C41" s="67">
        <f>'גליון חישובים פנסיה ב'!AJ43</f>
        <v>440.94238448783949</v>
      </c>
      <c r="D41" s="70">
        <f t="shared" si="0"/>
        <v>-79.373739351004758</v>
      </c>
    </row>
    <row r="42" spans="1:4" ht="14.5">
      <c r="A42" s="61">
        <f>'גליון חישובים פנסיה ב'!AA44</f>
        <v>68</v>
      </c>
      <c r="B42" s="67">
        <f>'גיליון חישובים פנסיה א'!AJ44</f>
        <v>361.93879040698903</v>
      </c>
      <c r="C42" s="67">
        <f>'גליון חישובים פנסיה ב'!AJ44</f>
        <v>441.90752854239219</v>
      </c>
      <c r="D42" s="70">
        <f t="shared" si="0"/>
        <v>-79.968738135403157</v>
      </c>
    </row>
    <row r="43" spans="1:4" ht="14.5">
      <c r="A43" s="66">
        <f>'גליון חישובים פנסיה ב'!AA45</f>
        <v>69</v>
      </c>
      <c r="B43" s="67">
        <f>'גיליון חישובים פנסיה א'!AJ45</f>
        <v>362.31089637365386</v>
      </c>
      <c r="C43" s="67">
        <f>'גליון חישובים פנסיה ב'!AJ45</f>
        <v>442.87681431962619</v>
      </c>
      <c r="D43" s="70">
        <f t="shared" si="0"/>
        <v>-80.56591794597233</v>
      </c>
    </row>
    <row r="44" spans="1:4" ht="14.5">
      <c r="A44" s="61">
        <f>'גליון חישובים פנסיה ב'!AA46</f>
        <v>70</v>
      </c>
      <c r="B44" s="67">
        <f>'גיליון חישובים פנסיה א'!AJ46</f>
        <v>362.68497342283479</v>
      </c>
      <c r="C44" s="67">
        <f>'גליון חישובים פנסיה ב'!AJ46</f>
        <v>443.85025959291602</v>
      </c>
      <c r="D44" s="70">
        <f t="shared" si="0"/>
        <v>-81.165286170081231</v>
      </c>
    </row>
    <row r="45" spans="1:4" ht="14.5">
      <c r="A45" s="66">
        <f>'גליון חישובים פנסיה ב'!AA47</f>
        <v>71</v>
      </c>
      <c r="B45" s="67">
        <f>'גיליון חישובים פנסיה א'!AJ47</f>
        <v>363.06103199555287</v>
      </c>
      <c r="C45" s="67">
        <f>'גליון חישובים פנסיה ב'!AJ47</f>
        <v>444.82788221190714</v>
      </c>
      <c r="D45" s="70">
        <f t="shared" si="0"/>
        <v>-81.766850216354271</v>
      </c>
    </row>
    <row r="46" spans="1:4" ht="14.5">
      <c r="A46" s="61">
        <f>'גליון חישובים פנסיה ב'!AA48</f>
        <v>72</v>
      </c>
      <c r="B46" s="67">
        <f>'גיליון חישובים פנסיה א'!AJ48</f>
        <v>363.4390825881365</v>
      </c>
      <c r="C46" s="67">
        <f>'גליון חישובים פנסיה ב'!AJ48</f>
        <v>445.80970010284307</v>
      </c>
      <c r="D46" s="70">
        <f t="shared" si="0"/>
        <v>-82.370617514706566</v>
      </c>
    </row>
    <row r="47" spans="1:4" ht="14.5">
      <c r="A47" s="66">
        <f>'גליון חישובים פנסיה ב'!AA49</f>
        <v>73</v>
      </c>
      <c r="B47" s="67">
        <f>'גיליון חישובים פנסיה א'!AJ49</f>
        <v>363.81913575251411</v>
      </c>
      <c r="C47" s="67">
        <f>'גליון חישובים פנסיה ב'!AJ49</f>
        <v>446.79573126889443</v>
      </c>
      <c r="D47" s="70">
        <f t="shared" si="0"/>
        <v>-82.976595516380314</v>
      </c>
    </row>
    <row r="48" spans="1:4" ht="14.5">
      <c r="A48" s="61">
        <f>'גליון חישובים פנסיה ב'!AA50</f>
        <v>74</v>
      </c>
      <c r="B48" s="67">
        <f>'גיליון חישובים פנסיה א'!AJ50</f>
        <v>364.20120209650878</v>
      </c>
      <c r="C48" s="67">
        <f>'גליון חישובים פנסיה ב'!AJ50</f>
        <v>447.78599379048865</v>
      </c>
      <c r="D48" s="70">
        <f t="shared" si="0"/>
        <v>-83.584791693979867</v>
      </c>
    </row>
    <row r="49" spans="1:4" ht="14.5">
      <c r="A49" s="66">
        <f>'גליון חישובים פנסיה ב'!AA51</f>
        <v>75</v>
      </c>
      <c r="B49" s="67">
        <f>'גיליון חישובים פנסיה א'!AJ51</f>
        <v>364.5852922841342</v>
      </c>
      <c r="C49" s="67">
        <f>'גליון חישובים פנסיה ב'!AJ51</f>
        <v>448.78050582564174</v>
      </c>
      <c r="D49" s="70">
        <f t="shared" si="0"/>
        <v>-84.195213541507542</v>
      </c>
    </row>
    <row r="50" spans="1:4" ht="14.5">
      <c r="A50" s="61">
        <f>'גליון חישובים פנסיה ב'!AA52</f>
        <v>76</v>
      </c>
      <c r="B50" s="67">
        <f>'גיליון חישובים פנסיה א'!AJ52</f>
        <v>364.9714170358925</v>
      </c>
      <c r="C50" s="67">
        <f>'גליון חישובים פנסיה ב'!AJ52</f>
        <v>449.77928561029137</v>
      </c>
      <c r="D50" s="70">
        <f t="shared" si="0"/>
        <v>-84.807868574398867</v>
      </c>
    </row>
    <row r="51" spans="1:4" ht="14.5">
      <c r="A51" s="66">
        <f>'גליון חישובים פנסיה ב'!AA53</f>
        <v>77</v>
      </c>
      <c r="B51" s="67">
        <f>'גיליון חישובים פנסיה א'!AJ53</f>
        <v>365.3595871290733</v>
      </c>
      <c r="C51" s="67">
        <f>'גליון חישובים פנסיה ב'!AJ53</f>
        <v>450.78235145863079</v>
      </c>
      <c r="D51" s="70">
        <f t="shared" si="0"/>
        <v>-85.422764329557481</v>
      </c>
    </row>
    <row r="52" spans="1:4" ht="14.5">
      <c r="A52" s="71">
        <f>'גליון חישובים פנסיה ב'!AA54</f>
        <v>78</v>
      </c>
      <c r="B52" s="67">
        <f>'גיליון חישובים פנסיה א'!AJ54</f>
        <v>365.7498133980547</v>
      </c>
      <c r="C52" s="67">
        <f>'גליון חישובים פנסיה ב'!AJ54</f>
        <v>451.78972176344524</v>
      </c>
      <c r="D52" s="72">
        <f t="shared" si="0"/>
        <v>-86.039908365390545</v>
      </c>
    </row>
    <row r="53" spans="1:4" ht="14.5">
      <c r="B53" s="73"/>
      <c r="C53" s="73"/>
    </row>
    <row r="54" spans="1:4" ht="14.5">
      <c r="B54" s="73"/>
      <c r="C54" s="73"/>
    </row>
    <row r="55" spans="1:4" ht="14.5">
      <c r="B55" s="73"/>
      <c r="C55" s="73"/>
    </row>
    <row r="56" spans="1:4" ht="14.5">
      <c r="B56" s="73"/>
      <c r="C56" s="73"/>
    </row>
    <row r="57" spans="1:4" ht="14.5">
      <c r="B57" s="73"/>
      <c r="C57" s="73"/>
    </row>
    <row r="58" spans="1:4" ht="14.5">
      <c r="B58" s="73"/>
      <c r="C58" s="73"/>
    </row>
    <row r="59" spans="1:4" ht="14.5">
      <c r="B59" s="73"/>
      <c r="C59" s="73"/>
    </row>
    <row r="60" spans="1:4" ht="14.5">
      <c r="B60" s="73"/>
      <c r="C60" s="73"/>
    </row>
    <row r="61" spans="1:4" ht="14.5">
      <c r="B61" s="73"/>
      <c r="C61" s="73"/>
    </row>
    <row r="62" spans="1:4" ht="14.5">
      <c r="B62" s="73"/>
      <c r="C62" s="73"/>
    </row>
    <row r="63" spans="1:4" ht="14.5">
      <c r="B63" s="73"/>
      <c r="C63" s="73"/>
    </row>
    <row r="64" spans="1:4" ht="14.5">
      <c r="B64" s="73"/>
      <c r="C64" s="73"/>
    </row>
    <row r="65" spans="2:3" ht="14.5">
      <c r="B65" s="73"/>
      <c r="C65" s="73"/>
    </row>
    <row r="66" spans="2:3" ht="14.5">
      <c r="B66" s="73"/>
      <c r="C66" s="73"/>
    </row>
    <row r="67" spans="2:3" ht="14.5">
      <c r="B67" s="73"/>
      <c r="C67" s="73"/>
    </row>
    <row r="68" spans="2:3" ht="14.5">
      <c r="B68" s="73"/>
      <c r="C68" s="73"/>
    </row>
    <row r="69" spans="2:3" ht="14.5">
      <c r="B69" s="73"/>
      <c r="C69" s="73"/>
    </row>
    <row r="70" spans="2:3" ht="14.5">
      <c r="B70" s="73"/>
      <c r="C70" s="73"/>
    </row>
    <row r="71" spans="2:3" ht="14.5">
      <c r="B71" s="73"/>
      <c r="C71" s="73"/>
    </row>
    <row r="72" spans="2:3" ht="14.5">
      <c r="B72" s="73"/>
      <c r="C72" s="73"/>
    </row>
    <row r="73" spans="2:3" ht="14.5">
      <c r="B73" s="73"/>
      <c r="C73" s="73"/>
    </row>
    <row r="74" spans="2:3" ht="14.5">
      <c r="B74" s="73"/>
      <c r="C74" s="73"/>
    </row>
    <row r="75" spans="2:3" ht="14.5">
      <c r="B75" s="73"/>
      <c r="C75" s="73"/>
    </row>
    <row r="76" spans="2:3" ht="14.5">
      <c r="B76" s="73"/>
      <c r="C76" s="73"/>
    </row>
    <row r="77" spans="2:3" ht="14.5">
      <c r="B77" s="73"/>
      <c r="C77" s="73"/>
    </row>
    <row r="78" spans="2:3" ht="14.5">
      <c r="B78" s="73"/>
      <c r="C78" s="73"/>
    </row>
    <row r="79" spans="2:3" ht="14.5">
      <c r="B79" s="73"/>
      <c r="C79" s="73"/>
    </row>
    <row r="80" spans="2:3" ht="14.5">
      <c r="B80" s="73"/>
      <c r="C80" s="73"/>
    </row>
    <row r="81" spans="2:3" ht="14.5">
      <c r="B81" s="73"/>
      <c r="C81" s="73"/>
    </row>
    <row r="82" spans="2:3" ht="14.5">
      <c r="B82" s="73"/>
      <c r="C82" s="73"/>
    </row>
    <row r="83" spans="2:3" ht="14.5">
      <c r="B83" s="73"/>
      <c r="C83" s="73"/>
    </row>
    <row r="84" spans="2:3" ht="14.5">
      <c r="B84" s="73"/>
      <c r="C84" s="73"/>
    </row>
    <row r="85" spans="2:3" ht="14.5">
      <c r="B85" s="73"/>
      <c r="C85" s="73"/>
    </row>
    <row r="86" spans="2:3" ht="14.5">
      <c r="B86" s="73"/>
      <c r="C86" s="73"/>
    </row>
    <row r="87" spans="2:3" ht="14.5">
      <c r="B87" s="73"/>
      <c r="C87" s="73"/>
    </row>
    <row r="88" spans="2:3" ht="14.5">
      <c r="B88" s="73"/>
      <c r="C88" s="73"/>
    </row>
    <row r="89" spans="2:3" ht="14.5">
      <c r="B89" s="73"/>
      <c r="C89" s="73"/>
    </row>
    <row r="90" spans="2:3" ht="14.5">
      <c r="B90" s="73"/>
      <c r="C90" s="73"/>
    </row>
    <row r="91" spans="2:3" ht="14.5">
      <c r="B91" s="73"/>
      <c r="C91" s="73"/>
    </row>
    <row r="92" spans="2:3" ht="14.5">
      <c r="B92" s="73"/>
      <c r="C92" s="73"/>
    </row>
    <row r="93" spans="2:3" ht="14.5">
      <c r="B93" s="73"/>
      <c r="C93" s="73"/>
    </row>
    <row r="94" spans="2:3" ht="14.5">
      <c r="B94" s="73"/>
      <c r="C94" s="73"/>
    </row>
    <row r="95" spans="2:3" ht="14.5">
      <c r="B95" s="73"/>
      <c r="C95" s="73"/>
    </row>
    <row r="96" spans="2:3" ht="14.5">
      <c r="B96" s="73"/>
      <c r="C96" s="73"/>
    </row>
    <row r="97" spans="2:3" ht="14.5">
      <c r="B97" s="73"/>
      <c r="C97" s="73"/>
    </row>
    <row r="98" spans="2:3" ht="14.5">
      <c r="B98" s="73"/>
      <c r="C98" s="73"/>
    </row>
    <row r="99" spans="2:3" ht="14.5">
      <c r="B99" s="73"/>
      <c r="C99" s="73"/>
    </row>
    <row r="100" spans="2:3" ht="14.5">
      <c r="B100" s="73"/>
      <c r="C100" s="73"/>
    </row>
    <row r="101" spans="2:3" ht="14.5">
      <c r="B101" s="73"/>
      <c r="C101" s="73"/>
    </row>
    <row r="102" spans="2:3" ht="14.5">
      <c r="B102" s="73"/>
      <c r="C102" s="73"/>
    </row>
    <row r="103" spans="2:3" ht="14.5">
      <c r="B103" s="73"/>
      <c r="C103" s="73"/>
    </row>
    <row r="104" spans="2:3" ht="14.5">
      <c r="B104" s="73"/>
      <c r="C104" s="73"/>
    </row>
    <row r="105" spans="2:3" ht="14.5">
      <c r="B105" s="73"/>
      <c r="C105" s="73"/>
    </row>
    <row r="106" spans="2:3" ht="14.5">
      <c r="B106" s="73"/>
      <c r="C106" s="73"/>
    </row>
    <row r="107" spans="2:3" ht="14.5">
      <c r="B107" s="73"/>
      <c r="C107" s="73"/>
    </row>
    <row r="108" spans="2:3" ht="14.5">
      <c r="B108" s="73"/>
      <c r="C108" s="73"/>
    </row>
    <row r="109" spans="2:3" ht="14.5">
      <c r="B109" s="73"/>
      <c r="C109" s="73"/>
    </row>
    <row r="110" spans="2:3" ht="14.5">
      <c r="B110" s="73"/>
      <c r="C110" s="73"/>
    </row>
    <row r="111" spans="2:3" ht="14.5">
      <c r="B111" s="73"/>
      <c r="C111" s="73"/>
    </row>
    <row r="112" spans="2:3" ht="14.5">
      <c r="B112" s="73"/>
      <c r="C112" s="73"/>
    </row>
    <row r="113" spans="2:3" ht="14.5">
      <c r="B113" s="73"/>
      <c r="C113" s="73"/>
    </row>
    <row r="114" spans="2:3" ht="14.5">
      <c r="B114" s="73"/>
      <c r="C114" s="73"/>
    </row>
    <row r="115" spans="2:3" ht="14.5">
      <c r="B115" s="73"/>
      <c r="C115" s="73"/>
    </row>
    <row r="116" spans="2:3" ht="14.5">
      <c r="B116" s="73"/>
      <c r="C116" s="73"/>
    </row>
    <row r="117" spans="2:3" ht="14.5">
      <c r="B117" s="73"/>
      <c r="C117" s="73"/>
    </row>
    <row r="118" spans="2:3" ht="14.5">
      <c r="B118" s="73"/>
      <c r="C118" s="73"/>
    </row>
    <row r="119" spans="2:3" ht="14.5">
      <c r="B119" s="73"/>
      <c r="C119" s="73"/>
    </row>
    <row r="120" spans="2:3" ht="14.5">
      <c r="B120" s="73"/>
      <c r="C120" s="73"/>
    </row>
    <row r="121" spans="2:3" ht="14.5">
      <c r="B121" s="73"/>
      <c r="C121" s="73"/>
    </row>
    <row r="122" spans="2:3" ht="14.5">
      <c r="B122" s="73"/>
      <c r="C122" s="73"/>
    </row>
    <row r="123" spans="2:3" ht="14.5">
      <c r="B123" s="73"/>
      <c r="C123" s="73"/>
    </row>
    <row r="124" spans="2:3" ht="14.5">
      <c r="B124" s="73"/>
      <c r="C124" s="73"/>
    </row>
    <row r="125" spans="2:3" ht="14.5">
      <c r="B125" s="73"/>
      <c r="C125" s="73"/>
    </row>
    <row r="126" spans="2:3" ht="14.5">
      <c r="B126" s="73"/>
      <c r="C126" s="73"/>
    </row>
    <row r="127" spans="2:3" ht="14.5">
      <c r="B127" s="73"/>
      <c r="C127" s="73"/>
    </row>
    <row r="128" spans="2:3" ht="14.5">
      <c r="B128" s="73"/>
      <c r="C128" s="73"/>
    </row>
    <row r="129" spans="2:3" ht="14.5">
      <c r="B129" s="73"/>
      <c r="C129" s="73"/>
    </row>
    <row r="130" spans="2:3" ht="14.5">
      <c r="B130" s="73"/>
      <c r="C130" s="73"/>
    </row>
    <row r="131" spans="2:3" ht="14.5">
      <c r="B131" s="73"/>
      <c r="C131" s="73"/>
    </row>
    <row r="132" spans="2:3" ht="14.5">
      <c r="B132" s="73"/>
      <c r="C132" s="73"/>
    </row>
    <row r="133" spans="2:3" ht="14.5">
      <c r="B133" s="73"/>
      <c r="C133" s="73"/>
    </row>
    <row r="134" spans="2:3" ht="14.5">
      <c r="B134" s="73"/>
      <c r="C134" s="73"/>
    </row>
    <row r="135" spans="2:3" ht="14.5">
      <c r="B135" s="73"/>
      <c r="C135" s="73"/>
    </row>
    <row r="136" spans="2:3" ht="14.5">
      <c r="B136" s="73"/>
      <c r="C136" s="73"/>
    </row>
    <row r="137" spans="2:3" ht="14.5">
      <c r="B137" s="73"/>
      <c r="C137" s="73"/>
    </row>
    <row r="138" spans="2:3" ht="14.5">
      <c r="B138" s="73"/>
      <c r="C138" s="73"/>
    </row>
    <row r="139" spans="2:3" ht="14.5">
      <c r="B139" s="73"/>
      <c r="C139" s="73"/>
    </row>
    <row r="140" spans="2:3" ht="14.5">
      <c r="B140" s="73"/>
      <c r="C140" s="73"/>
    </row>
    <row r="141" spans="2:3" ht="14.5">
      <c r="B141" s="73"/>
      <c r="C141" s="73"/>
    </row>
    <row r="142" spans="2:3" ht="14.5">
      <c r="B142" s="73"/>
      <c r="C142" s="73"/>
    </row>
    <row r="143" spans="2:3" ht="14.5">
      <c r="B143" s="73"/>
      <c r="C143" s="73"/>
    </row>
    <row r="144" spans="2:3" ht="14.5">
      <c r="B144" s="73"/>
      <c r="C144" s="73"/>
    </row>
    <row r="145" spans="2:3" ht="14.5">
      <c r="B145" s="73"/>
      <c r="C145" s="73"/>
    </row>
    <row r="146" spans="2:3" ht="14.5">
      <c r="B146" s="73"/>
      <c r="C146" s="73"/>
    </row>
    <row r="147" spans="2:3" ht="14.5">
      <c r="B147" s="73"/>
      <c r="C147" s="73"/>
    </row>
    <row r="148" spans="2:3" ht="14.5">
      <c r="B148" s="73"/>
      <c r="C148" s="73"/>
    </row>
    <row r="149" spans="2:3" ht="14.5">
      <c r="B149" s="73"/>
      <c r="C149" s="73"/>
    </row>
    <row r="150" spans="2:3" ht="14.5">
      <c r="B150" s="73"/>
      <c r="C150" s="73"/>
    </row>
    <row r="151" spans="2:3" ht="14.5">
      <c r="B151" s="73"/>
      <c r="C151" s="73"/>
    </row>
    <row r="152" spans="2:3" ht="14.5">
      <c r="B152" s="73"/>
      <c r="C152" s="73"/>
    </row>
    <row r="153" spans="2:3" ht="14.5">
      <c r="B153" s="73"/>
      <c r="C153" s="73"/>
    </row>
    <row r="154" spans="2:3" ht="14.5">
      <c r="B154" s="73"/>
      <c r="C154" s="73"/>
    </row>
    <row r="155" spans="2:3" ht="14.5">
      <c r="B155" s="73"/>
      <c r="C155" s="73"/>
    </row>
    <row r="156" spans="2:3" ht="14.5">
      <c r="B156" s="73"/>
      <c r="C156" s="73"/>
    </row>
    <row r="157" spans="2:3" ht="14.5">
      <c r="B157" s="73"/>
      <c r="C157" s="73"/>
    </row>
    <row r="158" spans="2:3" ht="14.5">
      <c r="B158" s="73"/>
      <c r="C158" s="73"/>
    </row>
    <row r="159" spans="2:3" ht="14.5">
      <c r="B159" s="73"/>
      <c r="C159" s="73"/>
    </row>
    <row r="160" spans="2:3" ht="14.5">
      <c r="B160" s="73"/>
      <c r="C160" s="73"/>
    </row>
    <row r="161" spans="2:3" ht="14.5">
      <c r="B161" s="73"/>
      <c r="C161" s="73"/>
    </row>
    <row r="162" spans="2:3" ht="14.5">
      <c r="B162" s="73"/>
      <c r="C162" s="73"/>
    </row>
    <row r="163" spans="2:3" ht="14.5">
      <c r="B163" s="73"/>
      <c r="C163" s="73"/>
    </row>
    <row r="164" spans="2:3" ht="14.5">
      <c r="B164" s="73"/>
      <c r="C164" s="73"/>
    </row>
    <row r="165" spans="2:3" ht="14.5">
      <c r="B165" s="73"/>
      <c r="C165" s="73"/>
    </row>
    <row r="166" spans="2:3" ht="14.5">
      <c r="B166" s="73"/>
      <c r="C166" s="73"/>
    </row>
    <row r="167" spans="2:3" ht="14.5">
      <c r="B167" s="73"/>
      <c r="C167" s="73"/>
    </row>
    <row r="168" spans="2:3" ht="14.5">
      <c r="B168" s="73"/>
      <c r="C168" s="73"/>
    </row>
    <row r="169" spans="2:3" ht="14.5">
      <c r="B169" s="73"/>
      <c r="C169" s="73"/>
    </row>
    <row r="170" spans="2:3" ht="14.5">
      <c r="B170" s="73"/>
      <c r="C170" s="73"/>
    </row>
    <row r="171" spans="2:3" ht="14.5">
      <c r="B171" s="73"/>
      <c r="C171" s="73"/>
    </row>
    <row r="172" spans="2:3" ht="14.5">
      <c r="B172" s="73"/>
      <c r="C172" s="73"/>
    </row>
    <row r="173" spans="2:3" ht="14.5">
      <c r="B173" s="73"/>
      <c r="C173" s="73"/>
    </row>
    <row r="174" spans="2:3" ht="14.5">
      <c r="B174" s="73"/>
      <c r="C174" s="73"/>
    </row>
    <row r="175" spans="2:3" ht="14.5">
      <c r="B175" s="73"/>
      <c r="C175" s="73"/>
    </row>
    <row r="176" spans="2:3" ht="14.5">
      <c r="B176" s="73"/>
      <c r="C176" s="73"/>
    </row>
    <row r="177" spans="2:3" ht="14.5">
      <c r="B177" s="73"/>
      <c r="C177" s="73"/>
    </row>
    <row r="178" spans="2:3" ht="14.5">
      <c r="B178" s="73"/>
      <c r="C178" s="73"/>
    </row>
    <row r="179" spans="2:3" ht="14.5">
      <c r="B179" s="73"/>
      <c r="C179" s="73"/>
    </row>
    <row r="180" spans="2:3" ht="14.5">
      <c r="B180" s="73"/>
      <c r="C180" s="73"/>
    </row>
    <row r="181" spans="2:3" ht="14.5">
      <c r="B181" s="73"/>
      <c r="C181" s="73"/>
    </row>
    <row r="182" spans="2:3" ht="14.5">
      <c r="B182" s="73"/>
      <c r="C182" s="73"/>
    </row>
    <row r="183" spans="2:3" ht="14.5">
      <c r="B183" s="73"/>
      <c r="C183" s="73"/>
    </row>
    <row r="184" spans="2:3" ht="14.5">
      <c r="B184" s="73"/>
      <c r="C184" s="73"/>
    </row>
    <row r="185" spans="2:3" ht="14.5">
      <c r="B185" s="73"/>
      <c r="C185" s="73"/>
    </row>
    <row r="186" spans="2:3" ht="14.5">
      <c r="B186" s="73"/>
      <c r="C186" s="73"/>
    </row>
    <row r="187" spans="2:3" ht="14.5">
      <c r="B187" s="73"/>
      <c r="C187" s="73"/>
    </row>
    <row r="188" spans="2:3" ht="14.5">
      <c r="B188" s="73"/>
      <c r="C188" s="73"/>
    </row>
    <row r="189" spans="2:3" ht="14.5">
      <c r="B189" s="73"/>
      <c r="C189" s="73"/>
    </row>
    <row r="190" spans="2:3" ht="14.5">
      <c r="B190" s="73"/>
      <c r="C190" s="73"/>
    </row>
    <row r="191" spans="2:3" ht="14.5">
      <c r="B191" s="73"/>
      <c r="C191" s="73"/>
    </row>
    <row r="192" spans="2:3" ht="14.5">
      <c r="B192" s="73"/>
      <c r="C192" s="73"/>
    </row>
    <row r="193" spans="2:3" ht="14.5">
      <c r="B193" s="73"/>
      <c r="C193" s="73"/>
    </row>
    <row r="194" spans="2:3" ht="14.5">
      <c r="B194" s="73"/>
      <c r="C194" s="73"/>
    </row>
    <row r="195" spans="2:3" ht="14.5">
      <c r="B195" s="73"/>
      <c r="C195" s="73"/>
    </row>
    <row r="196" spans="2:3" ht="14.5">
      <c r="B196" s="73"/>
      <c r="C196" s="73"/>
    </row>
    <row r="197" spans="2:3" ht="14.5">
      <c r="B197" s="73"/>
      <c r="C197" s="73"/>
    </row>
    <row r="198" spans="2:3" ht="14.5">
      <c r="B198" s="73"/>
      <c r="C198" s="73"/>
    </row>
    <row r="199" spans="2:3" ht="14.5">
      <c r="B199" s="73"/>
      <c r="C199" s="73"/>
    </row>
    <row r="200" spans="2:3" ht="14.5">
      <c r="B200" s="73"/>
      <c r="C200" s="73"/>
    </row>
    <row r="201" spans="2:3" ht="14.5">
      <c r="B201" s="73"/>
      <c r="C201" s="73"/>
    </row>
    <row r="202" spans="2:3" ht="14.5">
      <c r="B202" s="73"/>
      <c r="C202" s="73"/>
    </row>
    <row r="203" spans="2:3" ht="14.5">
      <c r="B203" s="73"/>
      <c r="C203" s="73"/>
    </row>
    <row r="204" spans="2:3" ht="14.5">
      <c r="B204" s="73"/>
      <c r="C204" s="73"/>
    </row>
    <row r="205" spans="2:3" ht="14.5">
      <c r="B205" s="73"/>
      <c r="C205" s="73"/>
    </row>
    <row r="206" spans="2:3" ht="14.5">
      <c r="B206" s="73"/>
      <c r="C206" s="73"/>
    </row>
    <row r="207" spans="2:3" ht="14.5">
      <c r="B207" s="73"/>
      <c r="C207" s="73"/>
    </row>
    <row r="208" spans="2:3" ht="14.5">
      <c r="B208" s="73"/>
      <c r="C208" s="73"/>
    </row>
    <row r="209" spans="2:3" ht="14.5">
      <c r="B209" s="73"/>
      <c r="C209" s="73"/>
    </row>
    <row r="210" spans="2:3" ht="14.5">
      <c r="B210" s="73"/>
      <c r="C210" s="73"/>
    </row>
    <row r="211" spans="2:3" ht="14.5">
      <c r="B211" s="73"/>
      <c r="C211" s="73"/>
    </row>
    <row r="212" spans="2:3" ht="14.5">
      <c r="B212" s="73"/>
      <c r="C212" s="73"/>
    </row>
    <row r="213" spans="2:3" ht="14.5">
      <c r="B213" s="73"/>
      <c r="C213" s="73"/>
    </row>
    <row r="214" spans="2:3" ht="14.5">
      <c r="B214" s="73"/>
      <c r="C214" s="73"/>
    </row>
    <row r="215" spans="2:3" ht="14.5">
      <c r="B215" s="73"/>
      <c r="C215" s="73"/>
    </row>
    <row r="216" spans="2:3" ht="14.5">
      <c r="B216" s="73"/>
      <c r="C216" s="73"/>
    </row>
    <row r="217" spans="2:3" ht="14.5">
      <c r="B217" s="73"/>
      <c r="C217" s="73"/>
    </row>
    <row r="218" spans="2:3" ht="14.5">
      <c r="B218" s="73"/>
      <c r="C218" s="73"/>
    </row>
    <row r="219" spans="2:3" ht="14.5">
      <c r="B219" s="73"/>
      <c r="C219" s="73"/>
    </row>
    <row r="220" spans="2:3" ht="14.5">
      <c r="B220" s="73"/>
      <c r="C220" s="73"/>
    </row>
    <row r="221" spans="2:3" ht="14.5">
      <c r="B221" s="73"/>
      <c r="C221" s="73"/>
    </row>
    <row r="222" spans="2:3" ht="14.5">
      <c r="B222" s="73"/>
      <c r="C222" s="73"/>
    </row>
    <row r="223" spans="2:3" ht="14.5">
      <c r="B223" s="73"/>
      <c r="C223" s="73"/>
    </row>
    <row r="224" spans="2:3" ht="14.5">
      <c r="B224" s="73"/>
      <c r="C224" s="73"/>
    </row>
    <row r="225" spans="2:3" ht="14.5">
      <c r="B225" s="73"/>
      <c r="C225" s="73"/>
    </row>
    <row r="226" spans="2:3" ht="14.5">
      <c r="B226" s="73"/>
      <c r="C226" s="73"/>
    </row>
    <row r="227" spans="2:3" ht="14.5">
      <c r="B227" s="73"/>
      <c r="C227" s="73"/>
    </row>
    <row r="228" spans="2:3" ht="14.5">
      <c r="B228" s="73"/>
      <c r="C228" s="73"/>
    </row>
    <row r="229" spans="2:3" ht="14.5">
      <c r="B229" s="73"/>
      <c r="C229" s="73"/>
    </row>
    <row r="230" spans="2:3" ht="14.5">
      <c r="B230" s="73"/>
      <c r="C230" s="73"/>
    </row>
    <row r="231" spans="2:3" ht="14.5">
      <c r="B231" s="73"/>
      <c r="C231" s="73"/>
    </row>
    <row r="232" spans="2:3" ht="14.5">
      <c r="B232" s="73"/>
      <c r="C232" s="73"/>
    </row>
    <row r="233" spans="2:3" ht="14.5">
      <c r="B233" s="73"/>
      <c r="C233" s="73"/>
    </row>
    <row r="234" spans="2:3" ht="14.5">
      <c r="B234" s="73"/>
      <c r="C234" s="73"/>
    </row>
    <row r="235" spans="2:3" ht="14.5">
      <c r="B235" s="73"/>
      <c r="C235" s="73"/>
    </row>
    <row r="236" spans="2:3" ht="14.5">
      <c r="B236" s="73"/>
      <c r="C236" s="73"/>
    </row>
    <row r="237" spans="2:3" ht="14.5">
      <c r="B237" s="73"/>
      <c r="C237" s="73"/>
    </row>
    <row r="238" spans="2:3" ht="14.5">
      <c r="B238" s="73"/>
      <c r="C238" s="73"/>
    </row>
    <row r="239" spans="2:3" ht="14.5">
      <c r="B239" s="73"/>
      <c r="C239" s="73"/>
    </row>
    <row r="240" spans="2:3" ht="14.5">
      <c r="B240" s="73"/>
      <c r="C240" s="73"/>
    </row>
    <row r="241" spans="2:3" ht="14.5">
      <c r="B241" s="73"/>
      <c r="C241" s="73"/>
    </row>
    <row r="242" spans="2:3" ht="14.5">
      <c r="B242" s="73"/>
      <c r="C242" s="73"/>
    </row>
    <row r="243" spans="2:3" ht="14.5">
      <c r="B243" s="73"/>
      <c r="C243" s="73"/>
    </row>
    <row r="244" spans="2:3" ht="14.5">
      <c r="B244" s="73"/>
      <c r="C244" s="73"/>
    </row>
    <row r="245" spans="2:3" ht="14.5">
      <c r="B245" s="73"/>
      <c r="C245" s="73"/>
    </row>
    <row r="246" spans="2:3" ht="14.5">
      <c r="B246" s="73"/>
      <c r="C246" s="73"/>
    </row>
    <row r="247" spans="2:3" ht="14.5">
      <c r="B247" s="73"/>
      <c r="C247" s="73"/>
    </row>
    <row r="248" spans="2:3" ht="14.5">
      <c r="B248" s="73"/>
      <c r="C248" s="73"/>
    </row>
    <row r="249" spans="2:3" ht="14.5">
      <c r="B249" s="73"/>
      <c r="C249" s="73"/>
    </row>
    <row r="250" spans="2:3" ht="14.5">
      <c r="B250" s="73"/>
      <c r="C250" s="73"/>
    </row>
    <row r="251" spans="2:3" ht="14.5">
      <c r="B251" s="73"/>
      <c r="C251" s="73"/>
    </row>
    <row r="252" spans="2:3" ht="14.5">
      <c r="B252" s="73"/>
      <c r="C252" s="73"/>
    </row>
    <row r="253" spans="2:3" ht="14.5">
      <c r="B253" s="73"/>
      <c r="C253" s="73"/>
    </row>
    <row r="254" spans="2:3" ht="14.5">
      <c r="B254" s="73"/>
      <c r="C254" s="73"/>
    </row>
    <row r="255" spans="2:3" ht="14.5">
      <c r="B255" s="73"/>
      <c r="C255" s="73"/>
    </row>
    <row r="256" spans="2:3" ht="14.5">
      <c r="B256" s="73"/>
      <c r="C256" s="73"/>
    </row>
    <row r="257" spans="2:3" ht="14.5">
      <c r="B257" s="73"/>
      <c r="C257" s="73"/>
    </row>
    <row r="258" spans="2:3" ht="14.5">
      <c r="B258" s="73"/>
      <c r="C258" s="73"/>
    </row>
    <row r="259" spans="2:3" ht="14.5">
      <c r="B259" s="73"/>
      <c r="C259" s="73"/>
    </row>
    <row r="260" spans="2:3" ht="14.5">
      <c r="B260" s="73"/>
      <c r="C260" s="73"/>
    </row>
    <row r="261" spans="2:3" ht="14.5">
      <c r="B261" s="73"/>
      <c r="C261" s="73"/>
    </row>
    <row r="262" spans="2:3" ht="14.5">
      <c r="B262" s="73"/>
      <c r="C262" s="73"/>
    </row>
    <row r="263" spans="2:3" ht="14.5">
      <c r="B263" s="73"/>
      <c r="C263" s="73"/>
    </row>
    <row r="264" spans="2:3" ht="14.5">
      <c r="B264" s="73"/>
      <c r="C264" s="73"/>
    </row>
    <row r="265" spans="2:3" ht="14.5">
      <c r="B265" s="73"/>
      <c r="C265" s="73"/>
    </row>
    <row r="266" spans="2:3" ht="14.5">
      <c r="B266" s="73"/>
      <c r="C266" s="73"/>
    </row>
    <row r="267" spans="2:3" ht="14.5">
      <c r="B267" s="73"/>
      <c r="C267" s="73"/>
    </row>
    <row r="268" spans="2:3" ht="14.5">
      <c r="B268" s="73"/>
      <c r="C268" s="73"/>
    </row>
    <row r="269" spans="2:3" ht="14.5">
      <c r="B269" s="73"/>
      <c r="C269" s="73"/>
    </row>
    <row r="270" spans="2:3" ht="14.5">
      <c r="B270" s="73"/>
      <c r="C270" s="73"/>
    </row>
    <row r="271" spans="2:3" ht="14.5">
      <c r="B271" s="73"/>
      <c r="C271" s="73"/>
    </row>
    <row r="272" spans="2:3" ht="14.5">
      <c r="B272" s="73"/>
      <c r="C272" s="73"/>
    </row>
    <row r="273" spans="2:3" ht="14.5">
      <c r="B273" s="73"/>
      <c r="C273" s="73"/>
    </row>
    <row r="274" spans="2:3" ht="14.5">
      <c r="B274" s="73"/>
      <c r="C274" s="73"/>
    </row>
    <row r="275" spans="2:3" ht="14.5">
      <c r="B275" s="73"/>
      <c r="C275" s="73"/>
    </row>
    <row r="276" spans="2:3" ht="14.5">
      <c r="B276" s="73"/>
      <c r="C276" s="73"/>
    </row>
    <row r="277" spans="2:3" ht="14.5">
      <c r="B277" s="73"/>
      <c r="C277" s="73"/>
    </row>
    <row r="278" spans="2:3" ht="14.5">
      <c r="B278" s="73"/>
      <c r="C278" s="73"/>
    </row>
    <row r="279" spans="2:3" ht="14.5">
      <c r="B279" s="73"/>
      <c r="C279" s="73"/>
    </row>
    <row r="280" spans="2:3" ht="14.5">
      <c r="B280" s="73"/>
      <c r="C280" s="73"/>
    </row>
    <row r="281" spans="2:3" ht="14.5">
      <c r="B281" s="73"/>
      <c r="C281" s="73"/>
    </row>
    <row r="282" spans="2:3" ht="14.5">
      <c r="B282" s="73"/>
      <c r="C282" s="73"/>
    </row>
    <row r="283" spans="2:3" ht="14.5">
      <c r="B283" s="73"/>
      <c r="C283" s="73"/>
    </row>
    <row r="284" spans="2:3" ht="14.5">
      <c r="B284" s="73"/>
      <c r="C284" s="73"/>
    </row>
    <row r="285" spans="2:3" ht="14.5">
      <c r="B285" s="73"/>
      <c r="C285" s="73"/>
    </row>
    <row r="286" spans="2:3" ht="14.5">
      <c r="B286" s="73"/>
      <c r="C286" s="73"/>
    </row>
    <row r="287" spans="2:3" ht="14.5">
      <c r="B287" s="73"/>
      <c r="C287" s="73"/>
    </row>
    <row r="288" spans="2:3" ht="14.5">
      <c r="B288" s="73"/>
      <c r="C288" s="73"/>
    </row>
    <row r="289" spans="2:3" ht="14.5">
      <c r="B289" s="73"/>
      <c r="C289" s="73"/>
    </row>
    <row r="290" spans="2:3" ht="14.5">
      <c r="B290" s="73"/>
      <c r="C290" s="73"/>
    </row>
    <row r="291" spans="2:3" ht="14.5">
      <c r="B291" s="73"/>
      <c r="C291" s="73"/>
    </row>
    <row r="292" spans="2:3" ht="14.5">
      <c r="B292" s="73"/>
      <c r="C292" s="73"/>
    </row>
    <row r="293" spans="2:3" ht="14.5">
      <c r="B293" s="73"/>
      <c r="C293" s="73"/>
    </row>
    <row r="294" spans="2:3" ht="14.5">
      <c r="B294" s="73"/>
      <c r="C294" s="73"/>
    </row>
    <row r="295" spans="2:3" ht="14.5">
      <c r="B295" s="73"/>
      <c r="C295" s="73"/>
    </row>
    <row r="296" spans="2:3" ht="14.5">
      <c r="B296" s="73"/>
      <c r="C296" s="73"/>
    </row>
    <row r="297" spans="2:3" ht="14.5">
      <c r="B297" s="73"/>
      <c r="C297" s="73"/>
    </row>
    <row r="298" spans="2:3" ht="14.5">
      <c r="B298" s="73"/>
      <c r="C298" s="73"/>
    </row>
    <row r="299" spans="2:3" ht="14.5">
      <c r="B299" s="73"/>
      <c r="C299" s="73"/>
    </row>
    <row r="300" spans="2:3" ht="14.5">
      <c r="B300" s="73"/>
      <c r="C300" s="73"/>
    </row>
    <row r="301" spans="2:3" ht="14.5">
      <c r="B301" s="73"/>
      <c r="C301" s="73"/>
    </row>
    <row r="302" spans="2:3" ht="14.5">
      <c r="B302" s="73"/>
      <c r="C302" s="73"/>
    </row>
    <row r="303" spans="2:3" ht="14.5">
      <c r="B303" s="73"/>
      <c r="C303" s="73"/>
    </row>
    <row r="304" spans="2:3" ht="14.5">
      <c r="B304" s="73"/>
      <c r="C304" s="73"/>
    </row>
    <row r="305" spans="2:3" ht="14.5">
      <c r="B305" s="73"/>
      <c r="C305" s="73"/>
    </row>
    <row r="306" spans="2:3" ht="14.5">
      <c r="B306" s="73"/>
      <c r="C306" s="73"/>
    </row>
    <row r="307" spans="2:3" ht="14.5">
      <c r="B307" s="73"/>
      <c r="C307" s="73"/>
    </row>
    <row r="308" spans="2:3" ht="14.5">
      <c r="B308" s="73"/>
      <c r="C308" s="73"/>
    </row>
    <row r="309" spans="2:3" ht="14.5">
      <c r="B309" s="73"/>
      <c r="C309" s="73"/>
    </row>
    <row r="310" spans="2:3" ht="14.5">
      <c r="B310" s="73"/>
      <c r="C310" s="73"/>
    </row>
    <row r="311" spans="2:3" ht="14.5">
      <c r="B311" s="73"/>
      <c r="C311" s="73"/>
    </row>
    <row r="312" spans="2:3" ht="14.5">
      <c r="B312" s="73"/>
      <c r="C312" s="73"/>
    </row>
    <row r="313" spans="2:3" ht="14.5">
      <c r="B313" s="73"/>
      <c r="C313" s="73"/>
    </row>
    <row r="314" spans="2:3" ht="14.5">
      <c r="B314" s="73"/>
      <c r="C314" s="73"/>
    </row>
    <row r="315" spans="2:3" ht="14.5">
      <c r="B315" s="73"/>
      <c r="C315" s="73"/>
    </row>
    <row r="316" spans="2:3" ht="14.5">
      <c r="B316" s="73"/>
      <c r="C316" s="73"/>
    </row>
    <row r="317" spans="2:3" ht="14.5">
      <c r="B317" s="73"/>
      <c r="C317" s="73"/>
    </row>
    <row r="318" spans="2:3" ht="14.5">
      <c r="B318" s="73"/>
      <c r="C318" s="73"/>
    </row>
    <row r="319" spans="2:3" ht="14.5">
      <c r="B319" s="73"/>
      <c r="C319" s="73"/>
    </row>
    <row r="320" spans="2:3" ht="14.5">
      <c r="B320" s="73"/>
      <c r="C320" s="73"/>
    </row>
    <row r="321" spans="2:3" ht="14.5">
      <c r="B321" s="73"/>
      <c r="C321" s="73"/>
    </row>
    <row r="322" spans="2:3" ht="14.5">
      <c r="B322" s="73"/>
      <c r="C322" s="73"/>
    </row>
    <row r="323" spans="2:3" ht="14.5">
      <c r="B323" s="73"/>
      <c r="C323" s="73"/>
    </row>
    <row r="324" spans="2:3" ht="14.5">
      <c r="B324" s="73"/>
      <c r="C324" s="73"/>
    </row>
    <row r="325" spans="2:3" ht="14.5">
      <c r="B325" s="73"/>
      <c r="C325" s="73"/>
    </row>
    <row r="326" spans="2:3" ht="14.5">
      <c r="B326" s="73"/>
      <c r="C326" s="73"/>
    </row>
    <row r="327" spans="2:3" ht="14.5">
      <c r="B327" s="73"/>
      <c r="C327" s="73"/>
    </row>
    <row r="328" spans="2:3" ht="14.5">
      <c r="B328" s="73"/>
      <c r="C328" s="73"/>
    </row>
    <row r="329" spans="2:3" ht="14.5">
      <c r="B329" s="73"/>
      <c r="C329" s="73"/>
    </row>
    <row r="330" spans="2:3" ht="14.5">
      <c r="B330" s="73"/>
      <c r="C330" s="73"/>
    </row>
    <row r="331" spans="2:3" ht="14.5">
      <c r="B331" s="73"/>
      <c r="C331" s="73"/>
    </row>
    <row r="332" spans="2:3" ht="14.5">
      <c r="B332" s="73"/>
      <c r="C332" s="73"/>
    </row>
    <row r="333" spans="2:3" ht="14.5">
      <c r="B333" s="73"/>
      <c r="C333" s="73"/>
    </row>
    <row r="334" spans="2:3" ht="14.5">
      <c r="B334" s="73"/>
      <c r="C334" s="73"/>
    </row>
    <row r="335" spans="2:3" ht="14.5">
      <c r="B335" s="73"/>
      <c r="C335" s="73"/>
    </row>
    <row r="336" spans="2:3" ht="14.5">
      <c r="B336" s="73"/>
      <c r="C336" s="73"/>
    </row>
    <row r="337" spans="2:3" ht="14.5">
      <c r="B337" s="73"/>
      <c r="C337" s="73"/>
    </row>
    <row r="338" spans="2:3" ht="14.5">
      <c r="B338" s="73"/>
      <c r="C338" s="73"/>
    </row>
    <row r="339" spans="2:3" ht="14.5">
      <c r="B339" s="73"/>
      <c r="C339" s="73"/>
    </row>
    <row r="340" spans="2:3" ht="14.5">
      <c r="B340" s="73"/>
      <c r="C340" s="73"/>
    </row>
    <row r="341" spans="2:3" ht="14.5">
      <c r="B341" s="73"/>
      <c r="C341" s="73"/>
    </row>
    <row r="342" spans="2:3" ht="14.5">
      <c r="B342" s="73"/>
      <c r="C342" s="73"/>
    </row>
    <row r="343" spans="2:3" ht="14.5">
      <c r="B343" s="73"/>
      <c r="C343" s="73"/>
    </row>
    <row r="344" spans="2:3" ht="14.5">
      <c r="B344" s="73"/>
      <c r="C344" s="73"/>
    </row>
    <row r="345" spans="2:3" ht="14.5">
      <c r="B345" s="73"/>
      <c r="C345" s="73"/>
    </row>
    <row r="346" spans="2:3" ht="14.5">
      <c r="B346" s="73"/>
      <c r="C346" s="73"/>
    </row>
    <row r="347" spans="2:3" ht="14.5">
      <c r="B347" s="73"/>
      <c r="C347" s="73"/>
    </row>
    <row r="348" spans="2:3" ht="14.5">
      <c r="B348" s="73"/>
      <c r="C348" s="73"/>
    </row>
    <row r="349" spans="2:3" ht="14.5">
      <c r="B349" s="73"/>
      <c r="C349" s="73"/>
    </row>
    <row r="350" spans="2:3" ht="14.5">
      <c r="B350" s="73"/>
      <c r="C350" s="73"/>
    </row>
    <row r="351" spans="2:3" ht="14.5">
      <c r="B351" s="73"/>
      <c r="C351" s="73"/>
    </row>
    <row r="352" spans="2:3" ht="14.5">
      <c r="B352" s="73"/>
      <c r="C352" s="73"/>
    </row>
    <row r="353" spans="2:3" ht="14.5">
      <c r="B353" s="73"/>
      <c r="C353" s="73"/>
    </row>
    <row r="354" spans="2:3" ht="14.5">
      <c r="B354" s="73"/>
      <c r="C354" s="73"/>
    </row>
    <row r="355" spans="2:3" ht="14.5">
      <c r="B355" s="73"/>
      <c r="C355" s="73"/>
    </row>
    <row r="356" spans="2:3" ht="14.5">
      <c r="B356" s="73"/>
      <c r="C356" s="73"/>
    </row>
    <row r="357" spans="2:3" ht="14.5">
      <c r="B357" s="73"/>
      <c r="C357" s="73"/>
    </row>
    <row r="358" spans="2:3" ht="14.5">
      <c r="B358" s="73"/>
      <c r="C358" s="73"/>
    </row>
    <row r="359" spans="2:3" ht="14.5">
      <c r="B359" s="73"/>
      <c r="C359" s="73"/>
    </row>
    <row r="360" spans="2:3" ht="14.5">
      <c r="B360" s="73"/>
      <c r="C360" s="73"/>
    </row>
    <row r="361" spans="2:3" ht="14.5">
      <c r="B361" s="73"/>
      <c r="C361" s="73"/>
    </row>
    <row r="362" spans="2:3" ht="14.5">
      <c r="B362" s="73"/>
      <c r="C362" s="73"/>
    </row>
    <row r="363" spans="2:3" ht="14.5">
      <c r="B363" s="73"/>
      <c r="C363" s="73"/>
    </row>
    <row r="364" spans="2:3" ht="14.5">
      <c r="B364" s="73"/>
      <c r="C364" s="73"/>
    </row>
    <row r="365" spans="2:3" ht="14.5">
      <c r="B365" s="73"/>
      <c r="C365" s="73"/>
    </row>
    <row r="366" spans="2:3" ht="14.5">
      <c r="B366" s="73"/>
      <c r="C366" s="73"/>
    </row>
    <row r="367" spans="2:3" ht="14.5">
      <c r="B367" s="73"/>
      <c r="C367" s="73"/>
    </row>
    <row r="368" spans="2:3" ht="14.5">
      <c r="B368" s="73"/>
      <c r="C368" s="73"/>
    </row>
    <row r="369" spans="2:3" ht="14.5">
      <c r="B369" s="73"/>
      <c r="C369" s="73"/>
    </row>
    <row r="370" spans="2:3" ht="14.5">
      <c r="B370" s="73"/>
      <c r="C370" s="73"/>
    </row>
    <row r="371" spans="2:3" ht="14.5">
      <c r="B371" s="73"/>
      <c r="C371" s="73"/>
    </row>
    <row r="372" spans="2:3" ht="14.5">
      <c r="B372" s="73"/>
      <c r="C372" s="73"/>
    </row>
    <row r="373" spans="2:3" ht="14.5">
      <c r="B373" s="73"/>
      <c r="C373" s="73"/>
    </row>
    <row r="374" spans="2:3" ht="14.5">
      <c r="B374" s="73"/>
      <c r="C374" s="73"/>
    </row>
    <row r="375" spans="2:3" ht="14.5">
      <c r="B375" s="73"/>
      <c r="C375" s="73"/>
    </row>
    <row r="376" spans="2:3" ht="14.5">
      <c r="B376" s="73"/>
      <c r="C376" s="73"/>
    </row>
    <row r="377" spans="2:3" ht="14.5">
      <c r="B377" s="73"/>
      <c r="C377" s="73"/>
    </row>
    <row r="378" spans="2:3" ht="14.5">
      <c r="B378" s="73"/>
      <c r="C378" s="73"/>
    </row>
    <row r="379" spans="2:3" ht="14.5">
      <c r="B379" s="73"/>
      <c r="C379" s="73"/>
    </row>
    <row r="380" spans="2:3" ht="14.5">
      <c r="B380" s="73"/>
      <c r="C380" s="73"/>
    </row>
    <row r="381" spans="2:3" ht="14.5">
      <c r="B381" s="73"/>
      <c r="C381" s="73"/>
    </row>
    <row r="382" spans="2:3" ht="14.5">
      <c r="B382" s="73"/>
      <c r="C382" s="73"/>
    </row>
    <row r="383" spans="2:3" ht="14.5">
      <c r="B383" s="73"/>
      <c r="C383" s="73"/>
    </row>
    <row r="384" spans="2:3" ht="14.5">
      <c r="B384" s="73"/>
      <c r="C384" s="73"/>
    </row>
    <row r="385" spans="2:3" ht="14.5">
      <c r="B385" s="73"/>
      <c r="C385" s="73"/>
    </row>
    <row r="386" spans="2:3" ht="14.5">
      <c r="B386" s="73"/>
      <c r="C386" s="73"/>
    </row>
    <row r="387" spans="2:3" ht="14.5">
      <c r="B387" s="73"/>
      <c r="C387" s="73"/>
    </row>
    <row r="388" spans="2:3" ht="14.5">
      <c r="B388" s="73"/>
      <c r="C388" s="73"/>
    </row>
    <row r="389" spans="2:3" ht="14.5">
      <c r="B389" s="73"/>
      <c r="C389" s="73"/>
    </row>
    <row r="390" spans="2:3" ht="14.5">
      <c r="B390" s="73"/>
      <c r="C390" s="73"/>
    </row>
    <row r="391" spans="2:3" ht="14.5">
      <c r="B391" s="73"/>
      <c r="C391" s="73"/>
    </row>
    <row r="392" spans="2:3" ht="14.5">
      <c r="B392" s="73"/>
      <c r="C392" s="73"/>
    </row>
    <row r="393" spans="2:3" ht="14.5">
      <c r="B393" s="73"/>
      <c r="C393" s="73"/>
    </row>
    <row r="394" spans="2:3" ht="14.5">
      <c r="B394" s="73"/>
      <c r="C394" s="73"/>
    </row>
    <row r="395" spans="2:3" ht="14.5">
      <c r="B395" s="73"/>
      <c r="C395" s="73"/>
    </row>
    <row r="396" spans="2:3" ht="14.5">
      <c r="B396" s="73"/>
      <c r="C396" s="73"/>
    </row>
    <row r="397" spans="2:3" ht="14.5">
      <c r="B397" s="73"/>
      <c r="C397" s="73"/>
    </row>
    <row r="398" spans="2:3" ht="14.5">
      <c r="B398" s="73"/>
      <c r="C398" s="73"/>
    </row>
    <row r="399" spans="2:3" ht="14.5">
      <c r="B399" s="73"/>
      <c r="C399" s="73"/>
    </row>
    <row r="400" spans="2:3" ht="14.5">
      <c r="B400" s="73"/>
      <c r="C400" s="73"/>
    </row>
    <row r="401" spans="2:3" ht="14.5">
      <c r="B401" s="73"/>
      <c r="C401" s="73"/>
    </row>
    <row r="402" spans="2:3" ht="14.5">
      <c r="B402" s="73"/>
      <c r="C402" s="73"/>
    </row>
    <row r="403" spans="2:3" ht="14.5">
      <c r="B403" s="73"/>
      <c r="C403" s="73"/>
    </row>
    <row r="404" spans="2:3" ht="14.5">
      <c r="B404" s="73"/>
      <c r="C404" s="73"/>
    </row>
    <row r="405" spans="2:3" ht="14.5">
      <c r="B405" s="73"/>
      <c r="C405" s="73"/>
    </row>
    <row r="406" spans="2:3" ht="14.5">
      <c r="B406" s="73"/>
      <c r="C406" s="73"/>
    </row>
    <row r="407" spans="2:3" ht="14.5">
      <c r="B407" s="73"/>
      <c r="C407" s="73"/>
    </row>
    <row r="408" spans="2:3" ht="14.5">
      <c r="B408" s="73"/>
      <c r="C408" s="73"/>
    </row>
    <row r="409" spans="2:3" ht="14.5">
      <c r="B409" s="73"/>
      <c r="C409" s="73"/>
    </row>
    <row r="410" spans="2:3" ht="14.5">
      <c r="B410" s="73"/>
      <c r="C410" s="73"/>
    </row>
    <row r="411" spans="2:3" ht="14.5">
      <c r="B411" s="73"/>
      <c r="C411" s="73"/>
    </row>
    <row r="412" spans="2:3" ht="14.5">
      <c r="B412" s="73"/>
      <c r="C412" s="73"/>
    </row>
    <row r="413" spans="2:3" ht="14.5">
      <c r="B413" s="73"/>
      <c r="C413" s="73"/>
    </row>
    <row r="414" spans="2:3" ht="14.5">
      <c r="B414" s="73"/>
      <c r="C414" s="73"/>
    </row>
    <row r="415" spans="2:3" ht="14.5">
      <c r="B415" s="73"/>
      <c r="C415" s="73"/>
    </row>
    <row r="416" spans="2:3" ht="14.5">
      <c r="B416" s="73"/>
      <c r="C416" s="73"/>
    </row>
    <row r="417" spans="2:3" ht="14.5">
      <c r="B417" s="73"/>
      <c r="C417" s="73"/>
    </row>
    <row r="418" spans="2:3" ht="14.5">
      <c r="B418" s="73"/>
      <c r="C418" s="73"/>
    </row>
    <row r="419" spans="2:3" ht="14.5">
      <c r="B419" s="73"/>
      <c r="C419" s="73"/>
    </row>
    <row r="420" spans="2:3" ht="14.5">
      <c r="B420" s="73"/>
      <c r="C420" s="73"/>
    </row>
    <row r="421" spans="2:3" ht="14.5">
      <c r="B421" s="73"/>
      <c r="C421" s="73"/>
    </row>
    <row r="422" spans="2:3" ht="14.5">
      <c r="B422" s="73"/>
      <c r="C422" s="73"/>
    </row>
    <row r="423" spans="2:3" ht="14.5">
      <c r="B423" s="73"/>
      <c r="C423" s="73"/>
    </row>
    <row r="424" spans="2:3" ht="14.5">
      <c r="B424" s="73"/>
      <c r="C424" s="73"/>
    </row>
    <row r="425" spans="2:3" ht="14.5">
      <c r="B425" s="73"/>
      <c r="C425" s="73"/>
    </row>
    <row r="426" spans="2:3" ht="14.5">
      <c r="B426" s="73"/>
      <c r="C426" s="73"/>
    </row>
    <row r="427" spans="2:3" ht="14.5">
      <c r="B427" s="73"/>
      <c r="C427" s="73"/>
    </row>
    <row r="428" spans="2:3" ht="14.5">
      <c r="B428" s="73"/>
      <c r="C428" s="73"/>
    </row>
    <row r="429" spans="2:3" ht="14.5">
      <c r="B429" s="73"/>
      <c r="C429" s="73"/>
    </row>
    <row r="430" spans="2:3" ht="14.5">
      <c r="B430" s="73"/>
      <c r="C430" s="73"/>
    </row>
    <row r="431" spans="2:3" ht="14.5">
      <c r="B431" s="73"/>
      <c r="C431" s="73"/>
    </row>
    <row r="432" spans="2:3" ht="14.5">
      <c r="B432" s="73"/>
      <c r="C432" s="73"/>
    </row>
    <row r="433" spans="2:3" ht="14.5">
      <c r="B433" s="73"/>
      <c r="C433" s="73"/>
    </row>
    <row r="434" spans="2:3" ht="14.5">
      <c r="B434" s="73"/>
      <c r="C434" s="73"/>
    </row>
    <row r="435" spans="2:3" ht="14.5">
      <c r="B435" s="73"/>
      <c r="C435" s="73"/>
    </row>
    <row r="436" spans="2:3" ht="14.5">
      <c r="B436" s="73"/>
      <c r="C436" s="73"/>
    </row>
    <row r="437" spans="2:3" ht="14.5">
      <c r="B437" s="73"/>
      <c r="C437" s="73"/>
    </row>
    <row r="438" spans="2:3" ht="14.5">
      <c r="B438" s="73"/>
      <c r="C438" s="73"/>
    </row>
    <row r="439" spans="2:3" ht="14.5">
      <c r="B439" s="73"/>
      <c r="C439" s="73"/>
    </row>
    <row r="440" spans="2:3" ht="14.5">
      <c r="B440" s="73"/>
      <c r="C440" s="73"/>
    </row>
    <row r="441" spans="2:3" ht="14.5">
      <c r="B441" s="73"/>
      <c r="C441" s="73"/>
    </row>
    <row r="442" spans="2:3" ht="14.5">
      <c r="B442" s="73"/>
      <c r="C442" s="73"/>
    </row>
    <row r="443" spans="2:3" ht="14.5">
      <c r="B443" s="73"/>
      <c r="C443" s="73"/>
    </row>
    <row r="444" spans="2:3" ht="14.5">
      <c r="B444" s="73"/>
      <c r="C444" s="73"/>
    </row>
    <row r="445" spans="2:3" ht="14.5">
      <c r="B445" s="73"/>
      <c r="C445" s="73"/>
    </row>
    <row r="446" spans="2:3" ht="14.5">
      <c r="B446" s="73"/>
      <c r="C446" s="73"/>
    </row>
    <row r="447" spans="2:3" ht="14.5">
      <c r="B447" s="73"/>
      <c r="C447" s="73"/>
    </row>
    <row r="448" spans="2:3" ht="14.5">
      <c r="B448" s="73"/>
      <c r="C448" s="73"/>
    </row>
    <row r="449" spans="2:3" ht="14.5">
      <c r="B449" s="73"/>
      <c r="C449" s="73"/>
    </row>
    <row r="450" spans="2:3" ht="14.5">
      <c r="B450" s="73"/>
      <c r="C450" s="73"/>
    </row>
    <row r="451" spans="2:3" ht="14.5">
      <c r="B451" s="73"/>
      <c r="C451" s="73"/>
    </row>
    <row r="452" spans="2:3" ht="14.5">
      <c r="B452" s="73"/>
      <c r="C452" s="73"/>
    </row>
    <row r="453" spans="2:3" ht="14.5">
      <c r="B453" s="73"/>
      <c r="C453" s="73"/>
    </row>
    <row r="454" spans="2:3" ht="14.5">
      <c r="B454" s="73"/>
      <c r="C454" s="73"/>
    </row>
    <row r="455" spans="2:3" ht="14.5">
      <c r="B455" s="73"/>
      <c r="C455" s="73"/>
    </row>
    <row r="456" spans="2:3" ht="14.5">
      <c r="B456" s="73"/>
      <c r="C456" s="73"/>
    </row>
    <row r="457" spans="2:3" ht="14.5">
      <c r="B457" s="73"/>
      <c r="C457" s="73"/>
    </row>
    <row r="458" spans="2:3" ht="14.5">
      <c r="B458" s="73"/>
      <c r="C458" s="73"/>
    </row>
    <row r="459" spans="2:3" ht="14.5">
      <c r="B459" s="73"/>
      <c r="C459" s="73"/>
    </row>
    <row r="460" spans="2:3" ht="14.5">
      <c r="B460" s="73"/>
      <c r="C460" s="73"/>
    </row>
    <row r="461" spans="2:3" ht="14.5">
      <c r="B461" s="73"/>
      <c r="C461" s="73"/>
    </row>
    <row r="462" spans="2:3" ht="14.5">
      <c r="B462" s="73"/>
      <c r="C462" s="73"/>
    </row>
    <row r="463" spans="2:3" ht="14.5">
      <c r="B463" s="73"/>
      <c r="C463" s="73"/>
    </row>
    <row r="464" spans="2:3" ht="14.5">
      <c r="B464" s="73"/>
      <c r="C464" s="73"/>
    </row>
    <row r="465" spans="2:3" ht="14.5">
      <c r="B465" s="73"/>
      <c r="C465" s="73"/>
    </row>
    <row r="466" spans="2:3" ht="14.5">
      <c r="B466" s="73"/>
      <c r="C466" s="73"/>
    </row>
    <row r="467" spans="2:3" ht="14.5">
      <c r="B467" s="73"/>
      <c r="C467" s="73"/>
    </row>
    <row r="468" spans="2:3" ht="14.5">
      <c r="B468" s="73"/>
      <c r="C468" s="73"/>
    </row>
    <row r="469" spans="2:3" ht="14.5">
      <c r="B469" s="73"/>
      <c r="C469" s="73"/>
    </row>
    <row r="470" spans="2:3" ht="14.5">
      <c r="B470" s="73"/>
      <c r="C470" s="73"/>
    </row>
    <row r="471" spans="2:3" ht="14.5">
      <c r="B471" s="73"/>
      <c r="C471" s="73"/>
    </row>
    <row r="472" spans="2:3" ht="14.5">
      <c r="B472" s="73"/>
      <c r="C472" s="73"/>
    </row>
    <row r="473" spans="2:3" ht="14.5">
      <c r="B473" s="73"/>
      <c r="C473" s="73"/>
    </row>
    <row r="474" spans="2:3" ht="14.5">
      <c r="B474" s="73"/>
      <c r="C474" s="73"/>
    </row>
    <row r="475" spans="2:3" ht="14.5">
      <c r="B475" s="73"/>
      <c r="C475" s="73"/>
    </row>
    <row r="476" spans="2:3" ht="14.5">
      <c r="B476" s="73"/>
      <c r="C476" s="73"/>
    </row>
    <row r="477" spans="2:3" ht="14.5">
      <c r="B477" s="73"/>
      <c r="C477" s="73"/>
    </row>
    <row r="478" spans="2:3" ht="14.5">
      <c r="B478" s="73"/>
      <c r="C478" s="73"/>
    </row>
    <row r="479" spans="2:3" ht="14.5">
      <c r="B479" s="73"/>
      <c r="C479" s="73"/>
    </row>
    <row r="480" spans="2:3" ht="14.5">
      <c r="B480" s="73"/>
      <c r="C480" s="73"/>
    </row>
    <row r="481" spans="2:3" ht="14.5">
      <c r="B481" s="73"/>
      <c r="C481" s="73"/>
    </row>
    <row r="482" spans="2:3" ht="14.5">
      <c r="B482" s="73"/>
      <c r="C482" s="73"/>
    </row>
    <row r="483" spans="2:3" ht="14.5">
      <c r="B483" s="73"/>
      <c r="C483" s="73"/>
    </row>
    <row r="484" spans="2:3" ht="14.5">
      <c r="B484" s="73"/>
      <c r="C484" s="73"/>
    </row>
    <row r="485" spans="2:3" ht="14.5">
      <c r="B485" s="73"/>
      <c r="C485" s="73"/>
    </row>
    <row r="486" spans="2:3" ht="14.5">
      <c r="B486" s="73"/>
      <c r="C486" s="73"/>
    </row>
    <row r="487" spans="2:3" ht="14.5">
      <c r="B487" s="73"/>
      <c r="C487" s="73"/>
    </row>
    <row r="488" spans="2:3" ht="14.5">
      <c r="B488" s="73"/>
      <c r="C488" s="73"/>
    </row>
    <row r="489" spans="2:3" ht="14.5">
      <c r="B489" s="73"/>
      <c r="C489" s="73"/>
    </row>
    <row r="490" spans="2:3" ht="14.5">
      <c r="B490" s="73"/>
      <c r="C490" s="73"/>
    </row>
    <row r="491" spans="2:3" ht="14.5">
      <c r="B491" s="73"/>
      <c r="C491" s="73"/>
    </row>
    <row r="492" spans="2:3" ht="14.5">
      <c r="B492" s="73"/>
      <c r="C492" s="73"/>
    </row>
    <row r="493" spans="2:3" ht="14.5">
      <c r="B493" s="73"/>
      <c r="C493" s="73"/>
    </row>
    <row r="494" spans="2:3" ht="14.5">
      <c r="B494" s="73"/>
      <c r="C494" s="73"/>
    </row>
    <row r="495" spans="2:3" ht="14.5">
      <c r="B495" s="73"/>
      <c r="C495" s="73"/>
    </row>
    <row r="496" spans="2:3" ht="14.5">
      <c r="B496" s="73"/>
      <c r="C496" s="73"/>
    </row>
    <row r="497" spans="2:3" ht="14.5">
      <c r="B497" s="73"/>
      <c r="C497" s="73"/>
    </row>
    <row r="498" spans="2:3" ht="14.5">
      <c r="B498" s="73"/>
      <c r="C498" s="73"/>
    </row>
    <row r="499" spans="2:3" ht="14.5">
      <c r="B499" s="73"/>
      <c r="C499" s="73"/>
    </row>
    <row r="500" spans="2:3" ht="14.5">
      <c r="B500" s="73"/>
      <c r="C500" s="73"/>
    </row>
    <row r="501" spans="2:3" ht="14.5">
      <c r="B501" s="73"/>
      <c r="C501" s="73"/>
    </row>
    <row r="502" spans="2:3" ht="14.5">
      <c r="B502" s="73"/>
      <c r="C502" s="73"/>
    </row>
    <row r="503" spans="2:3" ht="14.5">
      <c r="B503" s="73"/>
      <c r="C503" s="73"/>
    </row>
    <row r="504" spans="2:3" ht="14.5">
      <c r="B504" s="73"/>
      <c r="C504" s="73"/>
    </row>
    <row r="505" spans="2:3" ht="14.5">
      <c r="B505" s="73"/>
      <c r="C505" s="73"/>
    </row>
    <row r="506" spans="2:3" ht="14.5">
      <c r="B506" s="73"/>
      <c r="C506" s="73"/>
    </row>
    <row r="507" spans="2:3" ht="14.5">
      <c r="B507" s="73"/>
      <c r="C507" s="73"/>
    </row>
    <row r="508" spans="2:3" ht="14.5">
      <c r="B508" s="73"/>
      <c r="C508" s="73"/>
    </row>
    <row r="509" spans="2:3" ht="14.5">
      <c r="B509" s="73"/>
      <c r="C509" s="73"/>
    </row>
    <row r="510" spans="2:3" ht="14.5">
      <c r="B510" s="73"/>
      <c r="C510" s="73"/>
    </row>
    <row r="511" spans="2:3" ht="14.5">
      <c r="B511" s="73"/>
      <c r="C511" s="73"/>
    </row>
    <row r="512" spans="2:3" ht="14.5">
      <c r="B512" s="73"/>
      <c r="C512" s="73"/>
    </row>
    <row r="513" spans="2:3" ht="14.5">
      <c r="B513" s="73"/>
      <c r="C513" s="73"/>
    </row>
    <row r="514" spans="2:3" ht="14.5">
      <c r="B514" s="73"/>
      <c r="C514" s="73"/>
    </row>
    <row r="515" spans="2:3" ht="14.5">
      <c r="B515" s="73"/>
      <c r="C515" s="73"/>
    </row>
    <row r="516" spans="2:3" ht="14.5">
      <c r="B516" s="73"/>
      <c r="C516" s="73"/>
    </row>
    <row r="517" spans="2:3" ht="14.5">
      <c r="B517" s="73"/>
      <c r="C517" s="73"/>
    </row>
    <row r="518" spans="2:3" ht="14.5">
      <c r="B518" s="73"/>
      <c r="C518" s="73"/>
    </row>
    <row r="519" spans="2:3" ht="14.5">
      <c r="B519" s="73"/>
      <c r="C519" s="73"/>
    </row>
    <row r="520" spans="2:3" ht="14.5">
      <c r="B520" s="73"/>
      <c r="C520" s="73"/>
    </row>
    <row r="521" spans="2:3" ht="14.5">
      <c r="B521" s="73"/>
      <c r="C521" s="73"/>
    </row>
    <row r="522" spans="2:3" ht="14.5">
      <c r="B522" s="73"/>
      <c r="C522" s="73"/>
    </row>
    <row r="523" spans="2:3" ht="14.5">
      <c r="B523" s="73"/>
      <c r="C523" s="73"/>
    </row>
    <row r="524" spans="2:3" ht="14.5">
      <c r="B524" s="73"/>
      <c r="C524" s="73"/>
    </row>
    <row r="525" spans="2:3" ht="14.5">
      <c r="B525" s="73"/>
      <c r="C525" s="73"/>
    </row>
    <row r="526" spans="2:3" ht="14.5">
      <c r="B526" s="73"/>
      <c r="C526" s="73"/>
    </row>
    <row r="527" spans="2:3" ht="14.5">
      <c r="B527" s="73"/>
      <c r="C527" s="73"/>
    </row>
    <row r="528" spans="2:3" ht="14.5">
      <c r="B528" s="73"/>
      <c r="C528" s="73"/>
    </row>
    <row r="529" spans="2:3" ht="14.5">
      <c r="B529" s="73"/>
      <c r="C529" s="73"/>
    </row>
    <row r="530" spans="2:3" ht="14.5">
      <c r="B530" s="73"/>
      <c r="C530" s="73"/>
    </row>
    <row r="531" spans="2:3" ht="14.5">
      <c r="B531" s="73"/>
      <c r="C531" s="73"/>
    </row>
    <row r="532" spans="2:3" ht="14.5">
      <c r="B532" s="73"/>
      <c r="C532" s="73"/>
    </row>
    <row r="533" spans="2:3" ht="14.5">
      <c r="B533" s="73"/>
      <c r="C533" s="73"/>
    </row>
    <row r="534" spans="2:3" ht="14.5">
      <c r="B534" s="73"/>
      <c r="C534" s="73"/>
    </row>
    <row r="535" spans="2:3" ht="14.5">
      <c r="B535" s="73"/>
      <c r="C535" s="73"/>
    </row>
    <row r="536" spans="2:3" ht="14.5">
      <c r="B536" s="73"/>
      <c r="C536" s="73"/>
    </row>
    <row r="537" spans="2:3" ht="14.5">
      <c r="B537" s="73"/>
      <c r="C537" s="73"/>
    </row>
    <row r="538" spans="2:3" ht="14.5">
      <c r="B538" s="73"/>
      <c r="C538" s="73"/>
    </row>
    <row r="539" spans="2:3" ht="14.5">
      <c r="B539" s="73"/>
      <c r="C539" s="73"/>
    </row>
    <row r="540" spans="2:3" ht="14.5">
      <c r="B540" s="73"/>
      <c r="C540" s="73"/>
    </row>
    <row r="541" spans="2:3" ht="14.5">
      <c r="B541" s="73"/>
      <c r="C541" s="73"/>
    </row>
    <row r="542" spans="2:3" ht="14.5">
      <c r="B542" s="73"/>
      <c r="C542" s="73"/>
    </row>
    <row r="543" spans="2:3" ht="14.5">
      <c r="B543" s="73"/>
      <c r="C543" s="73"/>
    </row>
    <row r="544" spans="2:3" ht="14.5">
      <c r="B544" s="73"/>
      <c r="C544" s="73"/>
    </row>
    <row r="545" spans="2:3" ht="14.5">
      <c r="B545" s="73"/>
      <c r="C545" s="73"/>
    </row>
    <row r="546" spans="2:3" ht="14.5">
      <c r="B546" s="73"/>
      <c r="C546" s="73"/>
    </row>
    <row r="547" spans="2:3" ht="14.5">
      <c r="B547" s="73"/>
      <c r="C547" s="73"/>
    </row>
    <row r="548" spans="2:3" ht="14.5">
      <c r="B548" s="73"/>
      <c r="C548" s="73"/>
    </row>
    <row r="549" spans="2:3" ht="14.5">
      <c r="B549" s="73"/>
      <c r="C549" s="73"/>
    </row>
    <row r="550" spans="2:3" ht="14.5">
      <c r="B550" s="73"/>
      <c r="C550" s="73"/>
    </row>
    <row r="551" spans="2:3" ht="14.5">
      <c r="B551" s="73"/>
      <c r="C551" s="73"/>
    </row>
    <row r="552" spans="2:3" ht="14.5">
      <c r="B552" s="73"/>
      <c r="C552" s="73"/>
    </row>
    <row r="553" spans="2:3" ht="14.5">
      <c r="B553" s="73"/>
      <c r="C553" s="73"/>
    </row>
    <row r="554" spans="2:3" ht="14.5">
      <c r="B554" s="73"/>
      <c r="C554" s="73"/>
    </row>
    <row r="555" spans="2:3" ht="14.5">
      <c r="B555" s="73"/>
      <c r="C555" s="73"/>
    </row>
    <row r="556" spans="2:3" ht="14.5">
      <c r="B556" s="73"/>
      <c r="C556" s="73"/>
    </row>
    <row r="557" spans="2:3" ht="14.5">
      <c r="B557" s="73"/>
      <c r="C557" s="73"/>
    </row>
    <row r="558" spans="2:3" ht="14.5">
      <c r="B558" s="73"/>
      <c r="C558" s="73"/>
    </row>
    <row r="559" spans="2:3" ht="14.5">
      <c r="B559" s="73"/>
      <c r="C559" s="73"/>
    </row>
    <row r="560" spans="2:3" ht="14.5">
      <c r="B560" s="73"/>
      <c r="C560" s="73"/>
    </row>
    <row r="561" spans="2:3" ht="14.5">
      <c r="B561" s="73"/>
      <c r="C561" s="73"/>
    </row>
    <row r="562" spans="2:3" ht="14.5">
      <c r="B562" s="73"/>
      <c r="C562" s="73"/>
    </row>
    <row r="563" spans="2:3" ht="14.5">
      <c r="B563" s="73"/>
      <c r="C563" s="73"/>
    </row>
    <row r="564" spans="2:3" ht="14.5">
      <c r="B564" s="73"/>
      <c r="C564" s="73"/>
    </row>
    <row r="565" spans="2:3" ht="14.5">
      <c r="B565" s="73"/>
      <c r="C565" s="73"/>
    </row>
    <row r="566" spans="2:3" ht="14.5">
      <c r="B566" s="73"/>
      <c r="C566" s="73"/>
    </row>
    <row r="567" spans="2:3" ht="14.5">
      <c r="B567" s="73"/>
      <c r="C567" s="73"/>
    </row>
    <row r="568" spans="2:3" ht="14.5">
      <c r="B568" s="73"/>
      <c r="C568" s="73"/>
    </row>
    <row r="569" spans="2:3" ht="14.5">
      <c r="B569" s="73"/>
      <c r="C569" s="73"/>
    </row>
    <row r="570" spans="2:3" ht="14.5">
      <c r="B570" s="73"/>
      <c r="C570" s="73"/>
    </row>
    <row r="571" spans="2:3" ht="14.5">
      <c r="B571" s="73"/>
      <c r="C571" s="73"/>
    </row>
    <row r="572" spans="2:3" ht="14.5">
      <c r="B572" s="73"/>
      <c r="C572" s="73"/>
    </row>
    <row r="573" spans="2:3" ht="14.5">
      <c r="B573" s="73"/>
      <c r="C573" s="73"/>
    </row>
    <row r="574" spans="2:3" ht="14.5">
      <c r="B574" s="73"/>
      <c r="C574" s="73"/>
    </row>
    <row r="575" spans="2:3" ht="14.5">
      <c r="B575" s="73"/>
      <c r="C575" s="73"/>
    </row>
    <row r="576" spans="2:3" ht="14.5">
      <c r="B576" s="73"/>
      <c r="C576" s="73"/>
    </row>
    <row r="577" spans="2:3" ht="14.5">
      <c r="B577" s="73"/>
      <c r="C577" s="73"/>
    </row>
    <row r="578" spans="2:3" ht="14.5">
      <c r="B578" s="73"/>
      <c r="C578" s="73"/>
    </row>
    <row r="579" spans="2:3" ht="14.5">
      <c r="B579" s="73"/>
      <c r="C579" s="73"/>
    </row>
    <row r="580" spans="2:3" ht="14.5">
      <c r="B580" s="73"/>
      <c r="C580" s="73"/>
    </row>
    <row r="581" spans="2:3" ht="14.5">
      <c r="B581" s="73"/>
      <c r="C581" s="73"/>
    </row>
    <row r="582" spans="2:3" ht="14.5">
      <c r="B582" s="73"/>
      <c r="C582" s="73"/>
    </row>
    <row r="583" spans="2:3" ht="14.5">
      <c r="B583" s="73"/>
      <c r="C583" s="73"/>
    </row>
    <row r="584" spans="2:3" ht="14.5">
      <c r="B584" s="73"/>
      <c r="C584" s="73"/>
    </row>
    <row r="585" spans="2:3" ht="14.5">
      <c r="B585" s="73"/>
      <c r="C585" s="73"/>
    </row>
    <row r="586" spans="2:3" ht="14.5">
      <c r="B586" s="73"/>
      <c r="C586" s="73"/>
    </row>
    <row r="587" spans="2:3" ht="14.5">
      <c r="B587" s="73"/>
      <c r="C587" s="73"/>
    </row>
    <row r="588" spans="2:3" ht="14.5">
      <c r="B588" s="73"/>
      <c r="C588" s="73"/>
    </row>
    <row r="589" spans="2:3" ht="14.5">
      <c r="B589" s="73"/>
      <c r="C589" s="73"/>
    </row>
    <row r="590" spans="2:3" ht="14.5">
      <c r="B590" s="73"/>
      <c r="C590" s="73"/>
    </row>
    <row r="591" spans="2:3" ht="14.5">
      <c r="B591" s="73"/>
      <c r="C591" s="73"/>
    </row>
    <row r="592" spans="2:3" ht="14.5">
      <c r="B592" s="73"/>
      <c r="C592" s="73"/>
    </row>
    <row r="593" spans="2:3" ht="14.5">
      <c r="B593" s="73"/>
      <c r="C593" s="73"/>
    </row>
    <row r="594" spans="2:3" ht="14.5">
      <c r="B594" s="73"/>
      <c r="C594" s="73"/>
    </row>
    <row r="595" spans="2:3" ht="14.5">
      <c r="B595" s="73"/>
      <c r="C595" s="73"/>
    </row>
    <row r="596" spans="2:3" ht="14.5">
      <c r="B596" s="73"/>
      <c r="C596" s="73"/>
    </row>
    <row r="597" spans="2:3" ht="14.5">
      <c r="B597" s="73"/>
      <c r="C597" s="73"/>
    </row>
    <row r="598" spans="2:3" ht="14.5">
      <c r="B598" s="73"/>
      <c r="C598" s="73"/>
    </row>
    <row r="599" spans="2:3" ht="14.5">
      <c r="B599" s="73"/>
      <c r="C599" s="73"/>
    </row>
    <row r="600" spans="2:3" ht="14.5">
      <c r="B600" s="73"/>
      <c r="C600" s="73"/>
    </row>
    <row r="601" spans="2:3" ht="14.5">
      <c r="B601" s="73"/>
      <c r="C601" s="73"/>
    </row>
    <row r="602" spans="2:3" ht="14.5">
      <c r="B602" s="73"/>
      <c r="C602" s="73"/>
    </row>
    <row r="603" spans="2:3" ht="14.5">
      <c r="B603" s="73"/>
      <c r="C603" s="73"/>
    </row>
    <row r="604" spans="2:3" ht="14.5">
      <c r="B604" s="73"/>
      <c r="C604" s="73"/>
    </row>
    <row r="605" spans="2:3" ht="14.5">
      <c r="B605" s="73"/>
      <c r="C605" s="73"/>
    </row>
    <row r="606" spans="2:3" ht="14.5">
      <c r="B606" s="73"/>
      <c r="C606" s="73"/>
    </row>
    <row r="607" spans="2:3" ht="14.5">
      <c r="B607" s="73"/>
      <c r="C607" s="73"/>
    </row>
    <row r="608" spans="2:3" ht="14.5">
      <c r="B608" s="73"/>
      <c r="C608" s="73"/>
    </row>
    <row r="609" spans="2:3" ht="14.5">
      <c r="B609" s="73"/>
      <c r="C609" s="73"/>
    </row>
    <row r="610" spans="2:3" ht="14.5">
      <c r="B610" s="73"/>
      <c r="C610" s="73"/>
    </row>
    <row r="611" spans="2:3" ht="14.5">
      <c r="B611" s="73"/>
      <c r="C611" s="73"/>
    </row>
    <row r="612" spans="2:3" ht="14.5">
      <c r="B612" s="73"/>
      <c r="C612" s="73"/>
    </row>
    <row r="613" spans="2:3" ht="14.5">
      <c r="B613" s="73"/>
      <c r="C613" s="73"/>
    </row>
    <row r="614" spans="2:3" ht="14.5">
      <c r="B614" s="73"/>
      <c r="C614" s="73"/>
    </row>
    <row r="615" spans="2:3" ht="14.5">
      <c r="B615" s="73"/>
      <c r="C615" s="73"/>
    </row>
    <row r="616" spans="2:3" ht="14.5">
      <c r="B616" s="73"/>
      <c r="C616" s="73"/>
    </row>
    <row r="617" spans="2:3" ht="14.5">
      <c r="B617" s="73"/>
      <c r="C617" s="73"/>
    </row>
    <row r="618" spans="2:3" ht="14.5">
      <c r="B618" s="73"/>
      <c r="C618" s="73"/>
    </row>
    <row r="619" spans="2:3" ht="14.5">
      <c r="B619" s="73"/>
      <c r="C619" s="73"/>
    </row>
    <row r="620" spans="2:3" ht="14.5">
      <c r="B620" s="73"/>
      <c r="C620" s="73"/>
    </row>
    <row r="621" spans="2:3" ht="14.5">
      <c r="B621" s="73"/>
      <c r="C621" s="73"/>
    </row>
    <row r="622" spans="2:3" ht="14.5">
      <c r="B622" s="73"/>
      <c r="C622" s="73"/>
    </row>
    <row r="623" spans="2:3" ht="14.5">
      <c r="B623" s="73"/>
      <c r="C623" s="73"/>
    </row>
    <row r="624" spans="2:3" ht="14.5">
      <c r="B624" s="73"/>
      <c r="C624" s="73"/>
    </row>
    <row r="625" spans="2:3" ht="14.5">
      <c r="B625" s="73"/>
      <c r="C625" s="73"/>
    </row>
    <row r="626" spans="2:3" ht="14.5">
      <c r="B626" s="73"/>
      <c r="C626" s="73"/>
    </row>
    <row r="627" spans="2:3" ht="14.5">
      <c r="B627" s="73"/>
      <c r="C627" s="73"/>
    </row>
    <row r="628" spans="2:3" ht="14.5">
      <c r="B628" s="73"/>
      <c r="C628" s="73"/>
    </row>
    <row r="629" spans="2:3" ht="14.5">
      <c r="B629" s="73"/>
      <c r="C629" s="73"/>
    </row>
    <row r="630" spans="2:3" ht="14.5">
      <c r="B630" s="73"/>
      <c r="C630" s="73"/>
    </row>
    <row r="631" spans="2:3" ht="14.5">
      <c r="B631" s="73"/>
      <c r="C631" s="73"/>
    </row>
    <row r="632" spans="2:3" ht="14.5">
      <c r="B632" s="73"/>
      <c r="C632" s="73"/>
    </row>
    <row r="633" spans="2:3" ht="14.5">
      <c r="B633" s="73"/>
      <c r="C633" s="73"/>
    </row>
    <row r="634" spans="2:3" ht="14.5">
      <c r="B634" s="73"/>
      <c r="C634" s="73"/>
    </row>
    <row r="635" spans="2:3" ht="14.5">
      <c r="B635" s="73"/>
      <c r="C635" s="73"/>
    </row>
    <row r="636" spans="2:3" ht="14.5">
      <c r="B636" s="73"/>
      <c r="C636" s="73"/>
    </row>
    <row r="637" spans="2:3" ht="14.5">
      <c r="B637" s="73"/>
      <c r="C637" s="73"/>
    </row>
    <row r="638" spans="2:3" ht="14.5">
      <c r="B638" s="73"/>
      <c r="C638" s="73"/>
    </row>
    <row r="639" spans="2:3" ht="14.5">
      <c r="B639" s="73"/>
      <c r="C639" s="73"/>
    </row>
    <row r="640" spans="2:3" ht="14.5">
      <c r="B640" s="73"/>
      <c r="C640" s="73"/>
    </row>
    <row r="641" spans="2:3" ht="14.5">
      <c r="B641" s="73"/>
      <c r="C641" s="73"/>
    </row>
    <row r="642" spans="2:3" ht="14.5">
      <c r="B642" s="73"/>
      <c r="C642" s="73"/>
    </row>
    <row r="643" spans="2:3" ht="14.5">
      <c r="B643" s="73"/>
      <c r="C643" s="73"/>
    </row>
    <row r="644" spans="2:3" ht="14.5">
      <c r="B644" s="73"/>
      <c r="C644" s="73"/>
    </row>
    <row r="645" spans="2:3" ht="14.5">
      <c r="B645" s="73"/>
      <c r="C645" s="73"/>
    </row>
    <row r="646" spans="2:3" ht="14.5">
      <c r="B646" s="73"/>
      <c r="C646" s="73"/>
    </row>
    <row r="647" spans="2:3" ht="14.5">
      <c r="B647" s="73"/>
      <c r="C647" s="73"/>
    </row>
    <row r="648" spans="2:3" ht="14.5">
      <c r="B648" s="73"/>
      <c r="C648" s="73"/>
    </row>
    <row r="649" spans="2:3" ht="14.5">
      <c r="B649" s="73"/>
      <c r="C649" s="73"/>
    </row>
    <row r="650" spans="2:3" ht="14.5">
      <c r="B650" s="73"/>
      <c r="C650" s="73"/>
    </row>
    <row r="651" spans="2:3" ht="14.5">
      <c r="B651" s="73"/>
      <c r="C651" s="73"/>
    </row>
    <row r="652" spans="2:3" ht="14.5">
      <c r="B652" s="73"/>
      <c r="C652" s="73"/>
    </row>
    <row r="653" spans="2:3" ht="14.5">
      <c r="B653" s="73"/>
      <c r="C653" s="73"/>
    </row>
    <row r="654" spans="2:3" ht="14.5">
      <c r="B654" s="73"/>
      <c r="C654" s="73"/>
    </row>
    <row r="655" spans="2:3" ht="14.5">
      <c r="B655" s="73"/>
      <c r="C655" s="73"/>
    </row>
    <row r="656" spans="2:3" ht="14.5">
      <c r="B656" s="73"/>
      <c r="C656" s="73"/>
    </row>
    <row r="657" spans="2:3" ht="14.5">
      <c r="B657" s="73"/>
      <c r="C657" s="73"/>
    </row>
    <row r="658" spans="2:3" ht="14.5">
      <c r="B658" s="73"/>
      <c r="C658" s="73"/>
    </row>
    <row r="659" spans="2:3" ht="14.5">
      <c r="B659" s="73"/>
      <c r="C659" s="73"/>
    </row>
    <row r="660" spans="2:3" ht="14.5">
      <c r="B660" s="73"/>
      <c r="C660" s="73"/>
    </row>
    <row r="661" spans="2:3" ht="14.5">
      <c r="B661" s="73"/>
      <c r="C661" s="73"/>
    </row>
    <row r="662" spans="2:3" ht="14.5">
      <c r="B662" s="73"/>
      <c r="C662" s="73"/>
    </row>
    <row r="663" spans="2:3" ht="14.5">
      <c r="B663" s="73"/>
      <c r="C663" s="73"/>
    </row>
    <row r="664" spans="2:3" ht="14.5">
      <c r="B664" s="73"/>
      <c r="C664" s="73"/>
    </row>
    <row r="665" spans="2:3" ht="14.5">
      <c r="B665" s="73"/>
      <c r="C665" s="73"/>
    </row>
    <row r="666" spans="2:3" ht="14.5">
      <c r="B666" s="73"/>
      <c r="C666" s="73"/>
    </row>
    <row r="667" spans="2:3" ht="14.5">
      <c r="B667" s="73"/>
      <c r="C667" s="73"/>
    </row>
    <row r="668" spans="2:3" ht="14.5">
      <c r="B668" s="73"/>
      <c r="C668" s="73"/>
    </row>
    <row r="669" spans="2:3" ht="14.5">
      <c r="B669" s="73"/>
      <c r="C669" s="73"/>
    </row>
    <row r="670" spans="2:3" ht="14.5">
      <c r="B670" s="73"/>
      <c r="C670" s="73"/>
    </row>
    <row r="671" spans="2:3" ht="14.5">
      <c r="B671" s="73"/>
      <c r="C671" s="73"/>
    </row>
    <row r="672" spans="2:3" ht="14.5">
      <c r="B672" s="73"/>
      <c r="C672" s="73"/>
    </row>
    <row r="673" spans="2:3" ht="14.5">
      <c r="B673" s="73"/>
      <c r="C673" s="73"/>
    </row>
    <row r="674" spans="2:3" ht="14.5">
      <c r="B674" s="73"/>
      <c r="C674" s="73"/>
    </row>
    <row r="675" spans="2:3" ht="14.5">
      <c r="B675" s="73"/>
      <c r="C675" s="73"/>
    </row>
    <row r="676" spans="2:3" ht="14.5">
      <c r="B676" s="73"/>
      <c r="C676" s="73"/>
    </row>
    <row r="677" spans="2:3" ht="14.5">
      <c r="B677" s="73"/>
      <c r="C677" s="73"/>
    </row>
    <row r="678" spans="2:3" ht="14.5">
      <c r="B678" s="73"/>
      <c r="C678" s="73"/>
    </row>
    <row r="679" spans="2:3" ht="14.5">
      <c r="B679" s="73"/>
      <c r="C679" s="73"/>
    </row>
    <row r="680" spans="2:3" ht="14.5">
      <c r="B680" s="73"/>
      <c r="C680" s="73"/>
    </row>
    <row r="681" spans="2:3" ht="14.5">
      <c r="B681" s="73"/>
      <c r="C681" s="73"/>
    </row>
    <row r="682" spans="2:3" ht="14.5">
      <c r="B682" s="73"/>
      <c r="C682" s="73"/>
    </row>
    <row r="683" spans="2:3" ht="14.5">
      <c r="B683" s="73"/>
      <c r="C683" s="73"/>
    </row>
    <row r="684" spans="2:3" ht="14.5">
      <c r="B684" s="73"/>
      <c r="C684" s="73"/>
    </row>
    <row r="685" spans="2:3" ht="14.5">
      <c r="B685" s="73"/>
      <c r="C685" s="73"/>
    </row>
    <row r="686" spans="2:3" ht="14.5">
      <c r="B686" s="73"/>
      <c r="C686" s="73"/>
    </row>
    <row r="687" spans="2:3" ht="14.5">
      <c r="B687" s="73"/>
      <c r="C687" s="73"/>
    </row>
    <row r="688" spans="2:3" ht="14.5">
      <c r="B688" s="73"/>
      <c r="C688" s="73"/>
    </row>
    <row r="689" spans="2:3" ht="14.5">
      <c r="B689" s="73"/>
      <c r="C689" s="73"/>
    </row>
    <row r="690" spans="2:3" ht="14.5">
      <c r="B690" s="73"/>
      <c r="C690" s="73"/>
    </row>
    <row r="691" spans="2:3" ht="14.5">
      <c r="B691" s="73"/>
      <c r="C691" s="73"/>
    </row>
    <row r="692" spans="2:3" ht="14.5">
      <c r="B692" s="73"/>
      <c r="C692" s="73"/>
    </row>
    <row r="693" spans="2:3" ht="14.5">
      <c r="B693" s="73"/>
      <c r="C693" s="73"/>
    </row>
    <row r="694" spans="2:3" ht="14.5">
      <c r="B694" s="73"/>
      <c r="C694" s="73"/>
    </row>
    <row r="695" spans="2:3" ht="14.5">
      <c r="B695" s="73"/>
      <c r="C695" s="73"/>
    </row>
    <row r="696" spans="2:3" ht="14.5">
      <c r="B696" s="73"/>
      <c r="C696" s="73"/>
    </row>
    <row r="697" spans="2:3" ht="14.5">
      <c r="B697" s="73"/>
      <c r="C697" s="73"/>
    </row>
    <row r="698" spans="2:3" ht="14.5">
      <c r="B698" s="73"/>
      <c r="C698" s="73"/>
    </row>
    <row r="699" spans="2:3" ht="14.5">
      <c r="B699" s="73"/>
      <c r="C699" s="73"/>
    </row>
    <row r="700" spans="2:3" ht="14.5">
      <c r="B700" s="73"/>
      <c r="C700" s="73"/>
    </row>
    <row r="701" spans="2:3" ht="14.5">
      <c r="B701" s="73"/>
      <c r="C701" s="73"/>
    </row>
    <row r="702" spans="2:3" ht="14.5">
      <c r="B702" s="73"/>
      <c r="C702" s="73"/>
    </row>
    <row r="703" spans="2:3" ht="14.5">
      <c r="B703" s="73"/>
      <c r="C703" s="73"/>
    </row>
    <row r="704" spans="2:3" ht="14.5">
      <c r="B704" s="73"/>
      <c r="C704" s="73"/>
    </row>
    <row r="705" spans="2:3" ht="14.5">
      <c r="B705" s="73"/>
      <c r="C705" s="73"/>
    </row>
    <row r="706" spans="2:3" ht="14.5">
      <c r="B706" s="73"/>
      <c r="C706" s="73"/>
    </row>
    <row r="707" spans="2:3" ht="14.5">
      <c r="B707" s="73"/>
      <c r="C707" s="73"/>
    </row>
    <row r="708" spans="2:3" ht="14.5">
      <c r="B708" s="73"/>
      <c r="C708" s="73"/>
    </row>
    <row r="709" spans="2:3" ht="14.5">
      <c r="B709" s="73"/>
      <c r="C709" s="73"/>
    </row>
    <row r="710" spans="2:3" ht="14.5">
      <c r="B710" s="73"/>
      <c r="C710" s="73"/>
    </row>
    <row r="711" spans="2:3" ht="14.5">
      <c r="B711" s="73"/>
      <c r="C711" s="73"/>
    </row>
    <row r="712" spans="2:3" ht="14.5">
      <c r="B712" s="73"/>
      <c r="C712" s="73"/>
    </row>
    <row r="713" spans="2:3" ht="14.5">
      <c r="B713" s="73"/>
      <c r="C713" s="73"/>
    </row>
    <row r="714" spans="2:3" ht="14.5">
      <c r="B714" s="73"/>
      <c r="C714" s="73"/>
    </row>
    <row r="715" spans="2:3" ht="14.5">
      <c r="B715" s="73"/>
      <c r="C715" s="73"/>
    </row>
    <row r="716" spans="2:3" ht="14.5">
      <c r="B716" s="73"/>
      <c r="C716" s="73"/>
    </row>
    <row r="717" spans="2:3" ht="14.5">
      <c r="B717" s="73"/>
      <c r="C717" s="73"/>
    </row>
    <row r="718" spans="2:3" ht="14.5">
      <c r="B718" s="73"/>
      <c r="C718" s="73"/>
    </row>
    <row r="719" spans="2:3" ht="14.5">
      <c r="B719" s="73"/>
      <c r="C719" s="73"/>
    </row>
    <row r="720" spans="2:3" ht="14.5">
      <c r="B720" s="73"/>
      <c r="C720" s="73"/>
    </row>
    <row r="721" spans="2:3" ht="14.5">
      <c r="B721" s="73"/>
      <c r="C721" s="73"/>
    </row>
    <row r="722" spans="2:3" ht="14.5">
      <c r="B722" s="73"/>
      <c r="C722" s="73"/>
    </row>
    <row r="723" spans="2:3" ht="14.5">
      <c r="B723" s="73"/>
      <c r="C723" s="73"/>
    </row>
    <row r="724" spans="2:3" ht="14.5">
      <c r="B724" s="73"/>
      <c r="C724" s="73"/>
    </row>
    <row r="725" spans="2:3" ht="14.5">
      <c r="B725" s="73"/>
      <c r="C725" s="73"/>
    </row>
    <row r="726" spans="2:3" ht="14.5">
      <c r="B726" s="73"/>
      <c r="C726" s="73"/>
    </row>
    <row r="727" spans="2:3" ht="14.5">
      <c r="B727" s="73"/>
      <c r="C727" s="73"/>
    </row>
    <row r="728" spans="2:3" ht="14.5">
      <c r="B728" s="73"/>
      <c r="C728" s="73"/>
    </row>
    <row r="729" spans="2:3" ht="14.5">
      <c r="B729" s="73"/>
      <c r="C729" s="73"/>
    </row>
    <row r="730" spans="2:3" ht="14.5">
      <c r="B730" s="73"/>
      <c r="C730" s="73"/>
    </row>
    <row r="731" spans="2:3" ht="14.5">
      <c r="B731" s="73"/>
      <c r="C731" s="73"/>
    </row>
    <row r="732" spans="2:3" ht="14.5">
      <c r="B732" s="73"/>
      <c r="C732" s="73"/>
    </row>
    <row r="733" spans="2:3" ht="14.5">
      <c r="B733" s="73"/>
      <c r="C733" s="73"/>
    </row>
    <row r="734" spans="2:3" ht="14.5">
      <c r="B734" s="73"/>
      <c r="C734" s="73"/>
    </row>
    <row r="735" spans="2:3" ht="14.5">
      <c r="B735" s="73"/>
      <c r="C735" s="73"/>
    </row>
    <row r="736" spans="2:3" ht="14.5">
      <c r="B736" s="73"/>
      <c r="C736" s="73"/>
    </row>
    <row r="737" spans="2:3" ht="14.5">
      <c r="B737" s="73"/>
      <c r="C737" s="73"/>
    </row>
    <row r="738" spans="2:3" ht="14.5">
      <c r="B738" s="73"/>
      <c r="C738" s="73"/>
    </row>
    <row r="739" spans="2:3" ht="14.5">
      <c r="B739" s="73"/>
      <c r="C739" s="73"/>
    </row>
    <row r="740" spans="2:3" ht="14.5">
      <c r="B740" s="73"/>
      <c r="C740" s="73"/>
    </row>
    <row r="741" spans="2:3" ht="14.5">
      <c r="B741" s="73"/>
      <c r="C741" s="73"/>
    </row>
    <row r="742" spans="2:3" ht="14.5">
      <c r="B742" s="73"/>
      <c r="C742" s="73"/>
    </row>
    <row r="743" spans="2:3" ht="14.5">
      <c r="B743" s="73"/>
      <c r="C743" s="73"/>
    </row>
    <row r="744" spans="2:3" ht="14.5">
      <c r="B744" s="73"/>
      <c r="C744" s="73"/>
    </row>
    <row r="745" spans="2:3" ht="14.5">
      <c r="B745" s="73"/>
      <c r="C745" s="73"/>
    </row>
    <row r="746" spans="2:3" ht="14.5">
      <c r="B746" s="73"/>
      <c r="C746" s="73"/>
    </row>
    <row r="747" spans="2:3" ht="14.5">
      <c r="B747" s="73"/>
      <c r="C747" s="73"/>
    </row>
    <row r="748" spans="2:3" ht="14.5">
      <c r="B748" s="73"/>
      <c r="C748" s="73"/>
    </row>
    <row r="749" spans="2:3" ht="14.5">
      <c r="B749" s="73"/>
      <c r="C749" s="73"/>
    </row>
    <row r="750" spans="2:3" ht="14.5">
      <c r="B750" s="73"/>
      <c r="C750" s="73"/>
    </row>
    <row r="751" spans="2:3" ht="14.5">
      <c r="B751" s="73"/>
      <c r="C751" s="73"/>
    </row>
    <row r="752" spans="2:3" ht="14.5">
      <c r="B752" s="73"/>
      <c r="C752" s="73"/>
    </row>
    <row r="753" spans="2:3" ht="14.5">
      <c r="B753" s="73"/>
      <c r="C753" s="73"/>
    </row>
    <row r="754" spans="2:3" ht="14.5">
      <c r="B754" s="73"/>
      <c r="C754" s="73"/>
    </row>
    <row r="755" spans="2:3" ht="14.5">
      <c r="B755" s="73"/>
      <c r="C755" s="73"/>
    </row>
    <row r="756" spans="2:3" ht="14.5">
      <c r="B756" s="73"/>
      <c r="C756" s="73"/>
    </row>
    <row r="757" spans="2:3" ht="14.5">
      <c r="B757" s="73"/>
      <c r="C757" s="73"/>
    </row>
    <row r="758" spans="2:3" ht="14.5">
      <c r="B758" s="73"/>
      <c r="C758" s="73"/>
    </row>
    <row r="759" spans="2:3" ht="14.5">
      <c r="B759" s="73"/>
      <c r="C759" s="73"/>
    </row>
    <row r="760" spans="2:3" ht="14.5">
      <c r="B760" s="73"/>
      <c r="C760" s="73"/>
    </row>
    <row r="761" spans="2:3" ht="14.5">
      <c r="B761" s="73"/>
      <c r="C761" s="73"/>
    </row>
    <row r="762" spans="2:3" ht="14.5">
      <c r="B762" s="73"/>
      <c r="C762" s="73"/>
    </row>
    <row r="763" spans="2:3" ht="14.5">
      <c r="B763" s="73"/>
      <c r="C763" s="73"/>
    </row>
    <row r="764" spans="2:3" ht="14.5">
      <c r="B764" s="73"/>
      <c r="C764" s="73"/>
    </row>
    <row r="765" spans="2:3" ht="14.5">
      <c r="B765" s="73"/>
      <c r="C765" s="73"/>
    </row>
    <row r="766" spans="2:3" ht="14.5">
      <c r="B766" s="73"/>
      <c r="C766" s="73"/>
    </row>
    <row r="767" spans="2:3" ht="14.5">
      <c r="B767" s="73"/>
      <c r="C767" s="73"/>
    </row>
    <row r="768" spans="2:3" ht="14.5">
      <c r="B768" s="73"/>
      <c r="C768" s="73"/>
    </row>
    <row r="769" spans="2:3" ht="14.5">
      <c r="B769" s="73"/>
      <c r="C769" s="73"/>
    </row>
    <row r="770" spans="2:3" ht="14.5">
      <c r="B770" s="73"/>
      <c r="C770" s="73"/>
    </row>
    <row r="771" spans="2:3" ht="14.5">
      <c r="B771" s="73"/>
      <c r="C771" s="73"/>
    </row>
    <row r="772" spans="2:3" ht="14.5">
      <c r="B772" s="73"/>
      <c r="C772" s="73"/>
    </row>
    <row r="773" spans="2:3" ht="14.5">
      <c r="B773" s="73"/>
      <c r="C773" s="73"/>
    </row>
    <row r="774" spans="2:3" ht="14.5">
      <c r="B774" s="73"/>
      <c r="C774" s="73"/>
    </row>
    <row r="775" spans="2:3" ht="14.5">
      <c r="B775" s="73"/>
      <c r="C775" s="73"/>
    </row>
    <row r="776" spans="2:3" ht="14.5">
      <c r="B776" s="73"/>
      <c r="C776" s="73"/>
    </row>
    <row r="777" spans="2:3" ht="14.5">
      <c r="B777" s="73"/>
      <c r="C777" s="73"/>
    </row>
    <row r="778" spans="2:3" ht="14.5">
      <c r="B778" s="73"/>
      <c r="C778" s="73"/>
    </row>
    <row r="779" spans="2:3" ht="14.5">
      <c r="B779" s="73"/>
      <c r="C779" s="73"/>
    </row>
    <row r="780" spans="2:3" ht="14.5">
      <c r="B780" s="73"/>
      <c r="C780" s="73"/>
    </row>
    <row r="781" spans="2:3" ht="14.5">
      <c r="B781" s="73"/>
      <c r="C781" s="73"/>
    </row>
    <row r="782" spans="2:3" ht="14.5">
      <c r="B782" s="73"/>
      <c r="C782" s="73"/>
    </row>
    <row r="783" spans="2:3" ht="14.5">
      <c r="B783" s="73"/>
      <c r="C783" s="73"/>
    </row>
    <row r="784" spans="2:3" ht="14.5">
      <c r="B784" s="73"/>
      <c r="C784" s="73"/>
    </row>
    <row r="785" spans="2:3" ht="14.5">
      <c r="B785" s="73"/>
      <c r="C785" s="73"/>
    </row>
    <row r="786" spans="2:3" ht="14.5">
      <c r="B786" s="73"/>
      <c r="C786" s="73"/>
    </row>
    <row r="787" spans="2:3" ht="14.5">
      <c r="B787" s="73"/>
      <c r="C787" s="73"/>
    </row>
    <row r="788" spans="2:3" ht="14.5">
      <c r="B788" s="73"/>
      <c r="C788" s="73"/>
    </row>
    <row r="789" spans="2:3" ht="14.5">
      <c r="B789" s="73"/>
      <c r="C789" s="73"/>
    </row>
    <row r="790" spans="2:3" ht="14.5">
      <c r="B790" s="73"/>
      <c r="C790" s="73"/>
    </row>
    <row r="791" spans="2:3" ht="14.5">
      <c r="B791" s="73"/>
      <c r="C791" s="73"/>
    </row>
    <row r="792" spans="2:3" ht="14.5">
      <c r="B792" s="73"/>
      <c r="C792" s="73"/>
    </row>
    <row r="793" spans="2:3" ht="14.5">
      <c r="B793" s="73"/>
      <c r="C793" s="73"/>
    </row>
    <row r="794" spans="2:3" ht="14.5">
      <c r="B794" s="73"/>
      <c r="C794" s="73"/>
    </row>
    <row r="795" spans="2:3" ht="14.5">
      <c r="B795" s="73"/>
      <c r="C795" s="73"/>
    </row>
    <row r="796" spans="2:3" ht="14.5">
      <c r="B796" s="73"/>
      <c r="C796" s="73"/>
    </row>
    <row r="797" spans="2:3" ht="14.5">
      <c r="B797" s="73"/>
      <c r="C797" s="73"/>
    </row>
    <row r="798" spans="2:3" ht="14.5">
      <c r="B798" s="73"/>
      <c r="C798" s="73"/>
    </row>
    <row r="799" spans="2:3" ht="14.5">
      <c r="B799" s="73"/>
      <c r="C799" s="73"/>
    </row>
    <row r="800" spans="2:3" ht="14.5">
      <c r="B800" s="73"/>
      <c r="C800" s="73"/>
    </row>
    <row r="801" spans="2:3" ht="14.5">
      <c r="B801" s="73"/>
      <c r="C801" s="73"/>
    </row>
    <row r="802" spans="2:3" ht="14.5">
      <c r="B802" s="73"/>
      <c r="C802" s="73"/>
    </row>
    <row r="803" spans="2:3" ht="14.5">
      <c r="B803" s="73"/>
      <c r="C803" s="73"/>
    </row>
    <row r="804" spans="2:3" ht="14.5">
      <c r="B804" s="73"/>
      <c r="C804" s="73"/>
    </row>
    <row r="805" spans="2:3" ht="14.5">
      <c r="B805" s="73"/>
      <c r="C805" s="73"/>
    </row>
    <row r="806" spans="2:3" ht="14.5">
      <c r="B806" s="73"/>
      <c r="C806" s="73"/>
    </row>
    <row r="807" spans="2:3" ht="14.5">
      <c r="B807" s="73"/>
      <c r="C807" s="73"/>
    </row>
    <row r="808" spans="2:3" ht="14.5">
      <c r="B808" s="73"/>
      <c r="C808" s="73"/>
    </row>
    <row r="809" spans="2:3" ht="14.5">
      <c r="B809" s="73"/>
      <c r="C809" s="73"/>
    </row>
    <row r="810" spans="2:3" ht="14.5">
      <c r="B810" s="73"/>
      <c r="C810" s="73"/>
    </row>
    <row r="811" spans="2:3" ht="14.5">
      <c r="B811" s="73"/>
      <c r="C811" s="73"/>
    </row>
    <row r="812" spans="2:3" ht="14.5">
      <c r="B812" s="73"/>
      <c r="C812" s="73"/>
    </row>
    <row r="813" spans="2:3" ht="14.5">
      <c r="B813" s="73"/>
      <c r="C813" s="73"/>
    </row>
    <row r="814" spans="2:3" ht="14.5">
      <c r="B814" s="73"/>
      <c r="C814" s="73"/>
    </row>
    <row r="815" spans="2:3" ht="14.5">
      <c r="B815" s="73"/>
      <c r="C815" s="73"/>
    </row>
    <row r="816" spans="2:3" ht="14.5">
      <c r="B816" s="73"/>
      <c r="C816" s="73"/>
    </row>
    <row r="817" spans="2:3" ht="14.5">
      <c r="B817" s="73"/>
      <c r="C817" s="73"/>
    </row>
    <row r="818" spans="2:3" ht="14.5">
      <c r="B818" s="73"/>
      <c r="C818" s="73"/>
    </row>
    <row r="819" spans="2:3" ht="14.5">
      <c r="B819" s="73"/>
      <c r="C819" s="73"/>
    </row>
    <row r="820" spans="2:3" ht="14.5">
      <c r="B820" s="73"/>
      <c r="C820" s="73"/>
    </row>
    <row r="821" spans="2:3" ht="14.5">
      <c r="B821" s="73"/>
      <c r="C821" s="73"/>
    </row>
    <row r="822" spans="2:3" ht="14.5">
      <c r="B822" s="73"/>
      <c r="C822" s="73"/>
    </row>
    <row r="823" spans="2:3" ht="14.5">
      <c r="B823" s="73"/>
      <c r="C823" s="73"/>
    </row>
    <row r="824" spans="2:3" ht="14.5">
      <c r="B824" s="73"/>
      <c r="C824" s="73"/>
    </row>
    <row r="825" spans="2:3" ht="14.5">
      <c r="B825" s="73"/>
      <c r="C825" s="73"/>
    </row>
    <row r="826" spans="2:3" ht="14.5">
      <c r="B826" s="73"/>
      <c r="C826" s="73"/>
    </row>
    <row r="827" spans="2:3" ht="14.5">
      <c r="B827" s="73"/>
      <c r="C827" s="73"/>
    </row>
    <row r="828" spans="2:3" ht="14.5">
      <c r="B828" s="73"/>
      <c r="C828" s="73"/>
    </row>
    <row r="829" spans="2:3" ht="14.5">
      <c r="B829" s="73"/>
      <c r="C829" s="73"/>
    </row>
    <row r="830" spans="2:3" ht="14.5">
      <c r="B830" s="73"/>
      <c r="C830" s="73"/>
    </row>
    <row r="831" spans="2:3" ht="14.5">
      <c r="B831" s="73"/>
      <c r="C831" s="73"/>
    </row>
    <row r="832" spans="2:3" ht="14.5">
      <c r="B832" s="73"/>
      <c r="C832" s="73"/>
    </row>
    <row r="833" spans="2:3" ht="14.5">
      <c r="B833" s="73"/>
      <c r="C833" s="73"/>
    </row>
    <row r="834" spans="2:3" ht="14.5">
      <c r="B834" s="73"/>
      <c r="C834" s="73"/>
    </row>
    <row r="835" spans="2:3" ht="14.5">
      <c r="B835" s="73"/>
      <c r="C835" s="73"/>
    </row>
    <row r="836" spans="2:3" ht="14.5">
      <c r="B836" s="73"/>
      <c r="C836" s="73"/>
    </row>
    <row r="837" spans="2:3" ht="14.5">
      <c r="B837" s="73"/>
      <c r="C837" s="73"/>
    </row>
    <row r="838" spans="2:3" ht="14.5">
      <c r="B838" s="73"/>
      <c r="C838" s="73"/>
    </row>
    <row r="839" spans="2:3" ht="14.5">
      <c r="B839" s="73"/>
      <c r="C839" s="73"/>
    </row>
    <row r="840" spans="2:3" ht="14.5">
      <c r="B840" s="73"/>
      <c r="C840" s="73"/>
    </row>
    <row r="841" spans="2:3" ht="14.5">
      <c r="B841" s="73"/>
      <c r="C841" s="73"/>
    </row>
    <row r="842" spans="2:3" ht="14.5">
      <c r="B842" s="73"/>
      <c r="C842" s="73"/>
    </row>
    <row r="843" spans="2:3" ht="14.5">
      <c r="B843" s="73"/>
      <c r="C843" s="73"/>
    </row>
    <row r="844" spans="2:3" ht="14.5">
      <c r="B844" s="73"/>
      <c r="C844" s="73"/>
    </row>
    <row r="845" spans="2:3" ht="14.5">
      <c r="B845" s="73"/>
      <c r="C845" s="73"/>
    </row>
    <row r="846" spans="2:3" ht="14.5">
      <c r="B846" s="73"/>
      <c r="C846" s="73"/>
    </row>
    <row r="847" spans="2:3" ht="14.5">
      <c r="B847" s="73"/>
      <c r="C847" s="73"/>
    </row>
    <row r="848" spans="2:3" ht="14.5">
      <c r="B848" s="73"/>
      <c r="C848" s="73"/>
    </row>
    <row r="849" spans="2:3" ht="14.5">
      <c r="B849" s="73"/>
      <c r="C849" s="73"/>
    </row>
    <row r="850" spans="2:3" ht="14.5">
      <c r="B850" s="73"/>
      <c r="C850" s="73"/>
    </row>
    <row r="851" spans="2:3" ht="14.5">
      <c r="B851" s="73"/>
      <c r="C851" s="73"/>
    </row>
    <row r="852" spans="2:3" ht="14.5">
      <c r="B852" s="73"/>
      <c r="C852" s="73"/>
    </row>
    <row r="853" spans="2:3" ht="14.5">
      <c r="B853" s="73"/>
      <c r="C853" s="73"/>
    </row>
    <row r="854" spans="2:3" ht="14.5">
      <c r="B854" s="73"/>
      <c r="C854" s="73"/>
    </row>
    <row r="855" spans="2:3" ht="14.5">
      <c r="B855" s="73"/>
      <c r="C855" s="73"/>
    </row>
    <row r="856" spans="2:3" ht="14.5">
      <c r="B856" s="73"/>
      <c r="C856" s="73"/>
    </row>
    <row r="857" spans="2:3" ht="14.5">
      <c r="B857" s="73"/>
      <c r="C857" s="73"/>
    </row>
    <row r="858" spans="2:3" ht="14.5">
      <c r="B858" s="73"/>
      <c r="C858" s="73"/>
    </row>
    <row r="859" spans="2:3" ht="14.5">
      <c r="B859" s="73"/>
      <c r="C859" s="73"/>
    </row>
    <row r="860" spans="2:3" ht="14.5">
      <c r="B860" s="73"/>
      <c r="C860" s="73"/>
    </row>
    <row r="861" spans="2:3" ht="14.5">
      <c r="B861" s="73"/>
      <c r="C861" s="73"/>
    </row>
    <row r="862" spans="2:3" ht="14.5">
      <c r="B862" s="73"/>
      <c r="C862" s="73"/>
    </row>
    <row r="863" spans="2:3" ht="14.5">
      <c r="B863" s="73"/>
      <c r="C863" s="73"/>
    </row>
    <row r="864" spans="2:3" ht="14.5">
      <c r="B864" s="73"/>
      <c r="C864" s="73"/>
    </row>
    <row r="865" spans="2:3" ht="14.5">
      <c r="B865" s="73"/>
      <c r="C865" s="73"/>
    </row>
    <row r="866" spans="2:3" ht="14.5">
      <c r="B866" s="73"/>
      <c r="C866" s="73"/>
    </row>
    <row r="867" spans="2:3" ht="14.5">
      <c r="B867" s="73"/>
      <c r="C867" s="73"/>
    </row>
    <row r="868" spans="2:3" ht="14.5">
      <c r="B868" s="73"/>
      <c r="C868" s="73"/>
    </row>
    <row r="869" spans="2:3" ht="14.5">
      <c r="B869" s="73"/>
      <c r="C869" s="73"/>
    </row>
    <row r="870" spans="2:3" ht="14.5">
      <c r="B870" s="73"/>
      <c r="C870" s="73"/>
    </row>
    <row r="871" spans="2:3" ht="14.5">
      <c r="B871" s="73"/>
      <c r="C871" s="73"/>
    </row>
    <row r="872" spans="2:3" ht="14.5">
      <c r="B872" s="73"/>
      <c r="C872" s="73"/>
    </row>
    <row r="873" spans="2:3" ht="14.5">
      <c r="B873" s="73"/>
      <c r="C873" s="73"/>
    </row>
    <row r="874" spans="2:3" ht="14.5">
      <c r="B874" s="73"/>
      <c r="C874" s="73"/>
    </row>
    <row r="875" spans="2:3" ht="14.5">
      <c r="B875" s="73"/>
      <c r="C875" s="73"/>
    </row>
    <row r="876" spans="2:3" ht="14.5">
      <c r="B876" s="73"/>
      <c r="C876" s="73"/>
    </row>
    <row r="877" spans="2:3" ht="14.5">
      <c r="B877" s="73"/>
      <c r="C877" s="73"/>
    </row>
    <row r="878" spans="2:3" ht="14.5">
      <c r="B878" s="73"/>
      <c r="C878" s="73"/>
    </row>
    <row r="879" spans="2:3" ht="14.5">
      <c r="B879" s="73"/>
      <c r="C879" s="73"/>
    </row>
    <row r="880" spans="2:3" ht="14.5">
      <c r="B880" s="73"/>
      <c r="C880" s="73"/>
    </row>
    <row r="881" spans="2:3" ht="14.5">
      <c r="B881" s="73"/>
      <c r="C881" s="73"/>
    </row>
    <row r="882" spans="2:3" ht="14.5">
      <c r="B882" s="73"/>
      <c r="C882" s="73"/>
    </row>
    <row r="883" spans="2:3" ht="14.5">
      <c r="B883" s="73"/>
      <c r="C883" s="73"/>
    </row>
    <row r="884" spans="2:3" ht="14.5">
      <c r="B884" s="73"/>
      <c r="C884" s="73"/>
    </row>
    <row r="885" spans="2:3" ht="14.5">
      <c r="B885" s="73"/>
      <c r="C885" s="73"/>
    </row>
    <row r="886" spans="2:3" ht="14.5">
      <c r="B886" s="73"/>
      <c r="C886" s="73"/>
    </row>
    <row r="887" spans="2:3" ht="14.5">
      <c r="B887" s="73"/>
      <c r="C887" s="73"/>
    </row>
    <row r="888" spans="2:3" ht="14.5">
      <c r="B888" s="73"/>
      <c r="C888" s="73"/>
    </row>
    <row r="889" spans="2:3" ht="14.5">
      <c r="B889" s="73"/>
      <c r="C889" s="73"/>
    </row>
    <row r="890" spans="2:3" ht="14.5">
      <c r="B890" s="73"/>
      <c r="C890" s="73"/>
    </row>
    <row r="891" spans="2:3" ht="14.5">
      <c r="B891" s="73"/>
      <c r="C891" s="73"/>
    </row>
    <row r="892" spans="2:3" ht="14.5">
      <c r="B892" s="73"/>
      <c r="C892" s="73"/>
    </row>
    <row r="893" spans="2:3" ht="14.5">
      <c r="B893" s="73"/>
      <c r="C893" s="73"/>
    </row>
    <row r="894" spans="2:3" ht="14.5">
      <c r="B894" s="73"/>
      <c r="C894" s="73"/>
    </row>
    <row r="895" spans="2:3" ht="14.5">
      <c r="B895" s="73"/>
      <c r="C895" s="73"/>
    </row>
    <row r="896" spans="2:3" ht="14.5">
      <c r="B896" s="73"/>
      <c r="C896" s="73"/>
    </row>
    <row r="897" spans="2:3" ht="14.5">
      <c r="B897" s="73"/>
      <c r="C897" s="73"/>
    </row>
    <row r="898" spans="2:3" ht="14.5">
      <c r="B898" s="73"/>
      <c r="C898" s="73"/>
    </row>
    <row r="899" spans="2:3" ht="14.5">
      <c r="B899" s="73"/>
      <c r="C899" s="73"/>
    </row>
    <row r="900" spans="2:3" ht="14.5">
      <c r="B900" s="73"/>
      <c r="C900" s="73"/>
    </row>
    <row r="901" spans="2:3" ht="14.5">
      <c r="B901" s="73"/>
      <c r="C901" s="73"/>
    </row>
    <row r="902" spans="2:3" ht="14.5">
      <c r="B902" s="73"/>
      <c r="C902" s="73"/>
    </row>
    <row r="903" spans="2:3" ht="14.5">
      <c r="B903" s="73"/>
      <c r="C903" s="73"/>
    </row>
    <row r="904" spans="2:3" ht="14.5">
      <c r="B904" s="73"/>
      <c r="C904" s="73"/>
    </row>
    <row r="905" spans="2:3" ht="14.5">
      <c r="B905" s="73"/>
      <c r="C905" s="73"/>
    </row>
    <row r="906" spans="2:3" ht="14.5">
      <c r="B906" s="73"/>
      <c r="C906" s="73"/>
    </row>
    <row r="907" spans="2:3" ht="14.5">
      <c r="B907" s="73"/>
      <c r="C907" s="73"/>
    </row>
    <row r="908" spans="2:3" ht="14.5">
      <c r="B908" s="73"/>
      <c r="C908" s="73"/>
    </row>
    <row r="909" spans="2:3" ht="14.5">
      <c r="B909" s="73"/>
      <c r="C909" s="73"/>
    </row>
    <row r="910" spans="2:3" ht="14.5">
      <c r="B910" s="73"/>
      <c r="C910" s="73"/>
    </row>
    <row r="911" spans="2:3" ht="14.5">
      <c r="B911" s="73"/>
      <c r="C911" s="73"/>
    </row>
    <row r="912" spans="2:3" ht="14.5">
      <c r="B912" s="73"/>
      <c r="C912" s="73"/>
    </row>
    <row r="913" spans="2:3" ht="14.5">
      <c r="B913" s="73"/>
      <c r="C913" s="73"/>
    </row>
    <row r="914" spans="2:3" ht="14.5">
      <c r="B914" s="73"/>
      <c r="C914" s="73"/>
    </row>
    <row r="915" spans="2:3" ht="14.5">
      <c r="B915" s="73"/>
      <c r="C915" s="73"/>
    </row>
    <row r="916" spans="2:3" ht="14.5">
      <c r="B916" s="73"/>
      <c r="C916" s="73"/>
    </row>
    <row r="917" spans="2:3" ht="14.5">
      <c r="B917" s="73"/>
      <c r="C917" s="73"/>
    </row>
    <row r="918" spans="2:3" ht="14.5">
      <c r="B918" s="73"/>
      <c r="C918" s="73"/>
    </row>
    <row r="919" spans="2:3" ht="14.5">
      <c r="B919" s="73"/>
      <c r="C919" s="73"/>
    </row>
    <row r="920" spans="2:3" ht="14.5">
      <c r="B920" s="73"/>
      <c r="C920" s="73"/>
    </row>
    <row r="921" spans="2:3" ht="14.5">
      <c r="B921" s="73"/>
      <c r="C921" s="73"/>
    </row>
    <row r="922" spans="2:3" ht="14.5">
      <c r="B922" s="73"/>
      <c r="C922" s="73"/>
    </row>
    <row r="923" spans="2:3" ht="14.5">
      <c r="B923" s="73"/>
      <c r="C923" s="73"/>
    </row>
    <row r="924" spans="2:3" ht="14.5">
      <c r="B924" s="73"/>
      <c r="C924" s="73"/>
    </row>
    <row r="925" spans="2:3" ht="14.5">
      <c r="B925" s="73"/>
      <c r="C925" s="73"/>
    </row>
    <row r="926" spans="2:3" ht="14.5">
      <c r="B926" s="73"/>
      <c r="C926" s="73"/>
    </row>
    <row r="927" spans="2:3" ht="14.5">
      <c r="B927" s="73"/>
      <c r="C927" s="73"/>
    </row>
    <row r="928" spans="2:3" ht="14.5">
      <c r="B928" s="73"/>
      <c r="C928" s="73"/>
    </row>
    <row r="929" spans="2:3" ht="14.5">
      <c r="B929" s="73"/>
      <c r="C929" s="73"/>
    </row>
    <row r="930" spans="2:3" ht="14.5">
      <c r="B930" s="73"/>
      <c r="C930" s="73"/>
    </row>
    <row r="931" spans="2:3" ht="14.5">
      <c r="B931" s="73"/>
      <c r="C931" s="73"/>
    </row>
    <row r="932" spans="2:3" ht="14.5">
      <c r="B932" s="73"/>
      <c r="C932" s="73"/>
    </row>
    <row r="933" spans="2:3" ht="14.5">
      <c r="B933" s="73"/>
      <c r="C933" s="73"/>
    </row>
    <row r="934" spans="2:3" ht="14.5">
      <c r="B934" s="73"/>
      <c r="C934" s="73"/>
    </row>
    <row r="935" spans="2:3" ht="14.5">
      <c r="B935" s="73"/>
      <c r="C935" s="73"/>
    </row>
    <row r="936" spans="2:3" ht="14.5">
      <c r="B936" s="73"/>
      <c r="C936" s="73"/>
    </row>
    <row r="937" spans="2:3" ht="14.5">
      <c r="B937" s="73"/>
      <c r="C937" s="73"/>
    </row>
    <row r="938" spans="2:3" ht="14.5">
      <c r="B938" s="73"/>
      <c r="C938" s="73"/>
    </row>
    <row r="939" spans="2:3" ht="14.5">
      <c r="B939" s="73"/>
      <c r="C939" s="73"/>
    </row>
    <row r="940" spans="2:3" ht="14.5">
      <c r="B940" s="73"/>
      <c r="C940" s="73"/>
    </row>
    <row r="941" spans="2:3" ht="14.5">
      <c r="B941" s="73"/>
      <c r="C941" s="73"/>
    </row>
    <row r="942" spans="2:3" ht="14.5">
      <c r="B942" s="73"/>
      <c r="C942" s="73"/>
    </row>
    <row r="943" spans="2:3" ht="14.5">
      <c r="B943" s="73"/>
      <c r="C943" s="73"/>
    </row>
    <row r="944" spans="2:3" ht="14.5">
      <c r="B944" s="73"/>
      <c r="C944" s="73"/>
    </row>
    <row r="945" spans="2:3" ht="14.5">
      <c r="B945" s="73"/>
      <c r="C945" s="73"/>
    </row>
    <row r="946" spans="2:3" ht="14.5">
      <c r="B946" s="73"/>
      <c r="C946" s="73"/>
    </row>
    <row r="947" spans="2:3" ht="14.5">
      <c r="B947" s="73"/>
      <c r="C947" s="73"/>
    </row>
    <row r="948" spans="2:3" ht="14.5">
      <c r="B948" s="73"/>
      <c r="C948" s="73"/>
    </row>
    <row r="949" spans="2:3" ht="14.5">
      <c r="B949" s="73"/>
      <c r="C949" s="73"/>
    </row>
    <row r="950" spans="2:3" ht="14.5">
      <c r="B950" s="73"/>
      <c r="C950" s="73"/>
    </row>
    <row r="951" spans="2:3" ht="14.5">
      <c r="B951" s="73"/>
      <c r="C951" s="73"/>
    </row>
    <row r="952" spans="2:3" ht="14.5">
      <c r="B952" s="73"/>
      <c r="C952" s="73"/>
    </row>
    <row r="953" spans="2:3" ht="14.5">
      <c r="B953" s="73"/>
      <c r="C953" s="73"/>
    </row>
    <row r="954" spans="2:3" ht="14.5">
      <c r="B954" s="73"/>
      <c r="C954" s="73"/>
    </row>
    <row r="955" spans="2:3" ht="14.5">
      <c r="B955" s="73"/>
      <c r="C955" s="73"/>
    </row>
    <row r="956" spans="2:3" ht="14.5">
      <c r="B956" s="73"/>
      <c r="C956" s="73"/>
    </row>
    <row r="957" spans="2:3" ht="14.5">
      <c r="B957" s="73"/>
      <c r="C957" s="73"/>
    </row>
    <row r="958" spans="2:3" ht="14.5">
      <c r="B958" s="73"/>
      <c r="C958" s="73"/>
    </row>
    <row r="959" spans="2:3" ht="14.5">
      <c r="B959" s="73"/>
      <c r="C959" s="73"/>
    </row>
    <row r="960" spans="2:3" ht="14.5">
      <c r="B960" s="73"/>
      <c r="C960" s="73"/>
    </row>
    <row r="961" spans="2:3" ht="14.5">
      <c r="B961" s="73"/>
      <c r="C961" s="73"/>
    </row>
    <row r="962" spans="2:3" ht="14.5">
      <c r="B962" s="73"/>
      <c r="C962" s="73"/>
    </row>
    <row r="963" spans="2:3" ht="14.5">
      <c r="B963" s="73"/>
      <c r="C963" s="73"/>
    </row>
    <row r="964" spans="2:3" ht="14.5">
      <c r="B964" s="73"/>
      <c r="C964" s="73"/>
    </row>
    <row r="965" spans="2:3" ht="14.5">
      <c r="B965" s="73"/>
      <c r="C965" s="73"/>
    </row>
    <row r="966" spans="2:3" ht="14.5">
      <c r="B966" s="73"/>
      <c r="C966" s="73"/>
    </row>
    <row r="967" spans="2:3" ht="14.5">
      <c r="B967" s="73"/>
      <c r="C967" s="73"/>
    </row>
    <row r="968" spans="2:3" ht="14.5">
      <c r="B968" s="73"/>
      <c r="C968" s="73"/>
    </row>
    <row r="969" spans="2:3" ht="14.5">
      <c r="B969" s="73"/>
      <c r="C969" s="73"/>
    </row>
    <row r="970" spans="2:3" ht="14.5">
      <c r="B970" s="73"/>
      <c r="C970" s="73"/>
    </row>
    <row r="971" spans="2:3" ht="14.5">
      <c r="B971" s="73"/>
      <c r="C971" s="73"/>
    </row>
    <row r="972" spans="2:3" ht="14.5">
      <c r="B972" s="73"/>
      <c r="C972" s="73"/>
    </row>
    <row r="973" spans="2:3" ht="14.5">
      <c r="B973" s="73"/>
      <c r="C973" s="73"/>
    </row>
    <row r="974" spans="2:3" ht="14.5">
      <c r="B974" s="73"/>
      <c r="C974" s="73"/>
    </row>
    <row r="975" spans="2:3" ht="14.5">
      <c r="B975" s="73"/>
      <c r="C975" s="73"/>
    </row>
    <row r="976" spans="2:3" ht="14.5">
      <c r="B976" s="73"/>
      <c r="C976" s="73"/>
    </row>
    <row r="977" spans="2:3" ht="14.5">
      <c r="B977" s="73"/>
      <c r="C977" s="73"/>
    </row>
    <row r="978" spans="2:3" ht="14.5">
      <c r="B978" s="73"/>
      <c r="C978" s="73"/>
    </row>
    <row r="979" spans="2:3" ht="14.5">
      <c r="B979" s="73"/>
      <c r="C979" s="73"/>
    </row>
    <row r="980" spans="2:3" ht="14.5">
      <c r="B980" s="73"/>
      <c r="C980" s="73"/>
    </row>
    <row r="981" spans="2:3" ht="14.5">
      <c r="B981" s="73"/>
      <c r="C981" s="73"/>
    </row>
    <row r="982" spans="2:3" ht="14.5">
      <c r="B982" s="73"/>
      <c r="C982" s="73"/>
    </row>
    <row r="983" spans="2:3" ht="14.5">
      <c r="B983" s="73"/>
      <c r="C983" s="73"/>
    </row>
    <row r="984" spans="2:3" ht="14.5">
      <c r="B984" s="73"/>
      <c r="C984" s="73"/>
    </row>
    <row r="985" spans="2:3" ht="14.5">
      <c r="B985" s="73"/>
      <c r="C985" s="73"/>
    </row>
    <row r="986" spans="2:3" ht="14.5">
      <c r="B986" s="73"/>
      <c r="C986" s="73"/>
    </row>
    <row r="987" spans="2:3" ht="14.5">
      <c r="B987" s="73"/>
      <c r="C987" s="73"/>
    </row>
    <row r="988" spans="2:3" ht="14.5">
      <c r="B988" s="73"/>
      <c r="C988" s="73"/>
    </row>
    <row r="989" spans="2:3" ht="14.5">
      <c r="B989" s="73"/>
      <c r="C989" s="73"/>
    </row>
    <row r="990" spans="2:3" ht="14.5">
      <c r="B990" s="73"/>
      <c r="C990" s="73"/>
    </row>
    <row r="991" spans="2:3" ht="14.5">
      <c r="B991" s="73"/>
      <c r="C991" s="73"/>
    </row>
    <row r="992" spans="2:3" ht="14.5">
      <c r="B992" s="73"/>
      <c r="C992" s="73"/>
    </row>
    <row r="993" spans="2:3" ht="14.5">
      <c r="B993" s="73"/>
      <c r="C993" s="73"/>
    </row>
    <row r="994" spans="2:3" ht="14.5">
      <c r="B994" s="73"/>
      <c r="C994" s="73"/>
    </row>
    <row r="995" spans="2:3" ht="14.5">
      <c r="B995" s="73"/>
      <c r="C995" s="73"/>
    </row>
    <row r="996" spans="2:3" ht="14.5">
      <c r="B996" s="73"/>
      <c r="C996" s="73"/>
    </row>
    <row r="997" spans="2:3" ht="14.5">
      <c r="B997" s="73"/>
      <c r="C997" s="73"/>
    </row>
    <row r="998" spans="2:3" ht="14.5">
      <c r="B998" s="73"/>
      <c r="C998" s="73"/>
    </row>
    <row r="999" spans="2:3" ht="14.5">
      <c r="B999" s="73"/>
      <c r="C999" s="73"/>
    </row>
    <row r="1000" spans="2:3" ht="14.5">
      <c r="B1000" s="73"/>
      <c r="C1000" s="73"/>
    </row>
  </sheetData>
  <conditionalFormatting sqref="B2:B52">
    <cfRule type="expression" dxfId="5" priority="1">
      <formula>B2&gt;C2</formula>
    </cfRule>
    <cfRule type="expression" dxfId="4" priority="4">
      <formula>B2&lt;C2</formula>
    </cfRule>
  </conditionalFormatting>
  <conditionalFormatting sqref="C2:C52">
    <cfRule type="expression" dxfId="3" priority="2">
      <formula>C2&gt;B2</formula>
    </cfRule>
    <cfRule type="expression" dxfId="2" priority="3">
      <formula>C2&lt;B2</formula>
    </cfRule>
  </conditionalFormatting>
  <conditionalFormatting sqref="D2:D52">
    <cfRule type="cellIs" dxfId="1" priority="5" operator="lessThanOrEqual">
      <formula>0</formula>
    </cfRule>
    <cfRule type="cellIs" dxfId="0" priority="6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גליון הזנת נתונים אישיים</vt:lpstr>
      <vt:lpstr>גיליון חישובים פנסיה א</vt:lpstr>
      <vt:lpstr>גליון חישובים פנסיה ב</vt:lpstr>
      <vt:lpstr>השוואה לפי שנים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אלכסנדר רכליס</dc:creator>
  <cp:lastModifiedBy>אלכסנדר רכליס</cp:lastModifiedBy>
  <dcterms:created xsi:type="dcterms:W3CDTF">2026-01-05T07:07:54Z</dcterms:created>
  <dcterms:modified xsi:type="dcterms:W3CDTF">2026-01-05T07:07:54Z</dcterms:modified>
</cp:coreProperties>
</file>