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ככה נראה" sheetId="1" r:id="rId4"/>
  </sheets>
  <definedNames/>
  <calcPr/>
</workbook>
</file>

<file path=xl/sharedStrings.xml><?xml version="1.0" encoding="utf-8"?>
<sst xmlns="http://schemas.openxmlformats.org/spreadsheetml/2006/main" count="124" uniqueCount="38">
  <si>
    <t>ת.ז.</t>
  </si>
  <si>
    <t>אחראי</t>
  </si>
  <si>
    <t>שם עובד1</t>
  </si>
  <si>
    <t>מס' עובד1</t>
  </si>
  <si>
    <t>שם עובד2</t>
  </si>
  <si>
    <t>מס' עובד2</t>
  </si>
  <si>
    <t>שם עובד3</t>
  </si>
  <si>
    <t>מס' עובד3</t>
  </si>
  <si>
    <t>שם עובד4</t>
  </si>
  <si>
    <t>מס' עובד4</t>
  </si>
  <si>
    <t>שם עובד5</t>
  </si>
  <si>
    <t>מס' עובד5</t>
  </si>
  <si>
    <t>שם עובד6</t>
  </si>
  <si>
    <t>מס' עובד6</t>
  </si>
  <si>
    <t>שם עובד 7</t>
  </si>
  <si>
    <t>מס עובד 7</t>
  </si>
  <si>
    <t>שם עובד 8</t>
  </si>
  <si>
    <t>מס עובד 8</t>
  </si>
  <si>
    <t>שם עובד</t>
  </si>
  <si>
    <t>מס' עובד</t>
  </si>
  <si>
    <t>ראובן</t>
  </si>
  <si>
    <t>לוי</t>
  </si>
  <si>
    <t>יהודה</t>
  </si>
  <si>
    <t>ישכר</t>
  </si>
  <si>
    <t>זבולון</t>
  </si>
  <si>
    <t>דן</t>
  </si>
  <si>
    <t>נפתלי</t>
  </si>
  <si>
    <t>גד</t>
  </si>
  <si>
    <t>שמעון</t>
  </si>
  <si>
    <t>רפאל</t>
  </si>
  <si>
    <t>יעקב</t>
  </si>
  <si>
    <t>יצחק</t>
  </si>
  <si>
    <t>אברהם</t>
  </si>
  <si>
    <t xml:space="preserve">לביצוע פעולה הפוכה ולהחזרת הטבלה המקורית -יש לפעול לפי השלבים דלקמן </t>
  </si>
  <si>
    <t>שלב א</t>
  </si>
  <si>
    <t/>
  </si>
  <si>
    <t>שלב ב</t>
  </si>
  <si>
    <t>שלב ג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</si>
</sst>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color theme="1"/>
      <name val="Arial"/>
      <scheme val="minor"/>
    </font>
    <font>
      <color theme="1"/>
      <name val="Arial"/>
    </font>
    <font>
      <b/>
      <sz val="20.0"/>
      <color theme="1"/>
      <name val="Arial"/>
    </font>
    <font>
      <sz val="30.0"/>
      <color theme="1"/>
      <name val="Arial"/>
      <scheme val="minor"/>
    </font>
    <font>
      <sz val="30.0"/>
      <color theme="1"/>
      <name val="Arial"/>
    </font>
  </fonts>
  <fills count="12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B4A7D6"/>
        <bgColor rgb="FFB4A7D6"/>
      </patternFill>
    </fill>
    <fill>
      <patternFill patternType="solid">
        <fgColor rgb="FFFCE5CD"/>
        <bgColor rgb="FFFCE5CD"/>
      </patternFill>
    </fill>
    <fill>
      <patternFill patternType="solid">
        <fgColor rgb="FFD9EAD3"/>
        <bgColor rgb="FFD9EAD3"/>
      </patternFill>
    </fill>
    <fill>
      <patternFill patternType="solid">
        <fgColor rgb="FF00FFFF"/>
        <bgColor rgb="FF00FFFF"/>
      </patternFill>
    </fill>
    <fill>
      <patternFill patternType="solid">
        <fgColor rgb="FF00FF00"/>
        <bgColor rgb="FF00FF00"/>
      </patternFill>
    </fill>
    <fill>
      <patternFill patternType="solid">
        <fgColor rgb="FFFF0000"/>
        <bgColor rgb="FFFF0000"/>
      </patternFill>
    </fill>
    <fill>
      <patternFill patternType="solid">
        <fgColor rgb="FFD5A6BD"/>
        <bgColor rgb="FFD5A6BD"/>
      </patternFill>
    </fill>
    <fill>
      <patternFill patternType="solid">
        <fgColor rgb="FFFF9900"/>
        <bgColor rgb="FFFF9900"/>
      </patternFill>
    </fill>
    <fill>
      <patternFill patternType="solid">
        <fgColor rgb="FF9FC5E8"/>
        <bgColor rgb="FF9FC5E8"/>
      </patternFill>
    </fill>
  </fills>
  <borders count="1">
    <border/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2" fontId="2" numFmtId="0" xfId="0" applyAlignment="1" applyFill="1" applyFont="1">
      <alignment horizontal="center" readingOrder="0" vertical="center"/>
    </xf>
    <xf borderId="0" fillId="2" fontId="2" numFmtId="0" xfId="0" applyAlignment="1" applyFont="1">
      <alignment horizontal="center" vertical="center"/>
    </xf>
    <xf borderId="0" fillId="3" fontId="2" numFmtId="0" xfId="0" applyAlignment="1" applyFill="1" applyFont="1">
      <alignment horizontal="center" readingOrder="0" vertical="center"/>
    </xf>
    <xf borderId="0" fillId="4" fontId="2" numFmtId="0" xfId="0" applyAlignment="1" applyFill="1" applyFont="1">
      <alignment horizontal="center" vertical="center"/>
    </xf>
    <xf borderId="0" fillId="3" fontId="2" numFmtId="0" xfId="0" applyAlignment="1" applyFont="1">
      <alignment horizontal="center" vertical="center"/>
    </xf>
    <xf borderId="0" fillId="5" fontId="2" numFmtId="0" xfId="0" applyAlignment="1" applyFill="1" applyFont="1">
      <alignment horizontal="center" vertical="center"/>
    </xf>
    <xf borderId="0" fillId="6" fontId="2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2" fontId="4" numFmtId="0" xfId="0" applyAlignment="1" applyFont="1">
      <alignment horizontal="center" readingOrder="0" vertical="center"/>
    </xf>
    <xf borderId="0" fillId="0" fontId="1" numFmtId="0" xfId="0" applyAlignment="1" applyFont="1">
      <alignment horizontal="center" readingOrder="0" vertical="center"/>
    </xf>
    <xf borderId="0" fillId="7" fontId="2" numFmtId="0" xfId="0" applyAlignment="1" applyFill="1" applyFont="1">
      <alignment horizontal="center" readingOrder="0" vertical="center"/>
    </xf>
    <xf borderId="0" fillId="8" fontId="2" numFmtId="0" xfId="0" applyAlignment="1" applyFill="1" applyFont="1">
      <alignment horizontal="center" vertical="center"/>
    </xf>
    <xf borderId="0" fillId="9" fontId="2" numFmtId="0" xfId="0" applyAlignment="1" applyFill="1" applyFont="1">
      <alignment horizontal="center" vertical="center"/>
    </xf>
    <xf borderId="0" fillId="10" fontId="2" numFmtId="0" xfId="0" applyAlignment="1" applyFill="1" applyFont="1">
      <alignment horizontal="center" vertical="center"/>
    </xf>
    <xf borderId="0" fillId="8" fontId="1" numFmtId="0" xfId="0" applyFont="1"/>
    <xf borderId="0" fillId="6" fontId="1" numFmtId="0" xfId="0" applyFont="1"/>
    <xf borderId="0" fillId="2" fontId="5" numFmtId="0" xfId="0" applyAlignment="1" applyFont="1">
      <alignment horizontal="center" readingOrder="0" vertical="center"/>
    </xf>
    <xf borderId="0" fillId="11" fontId="2" numFmtId="0" xfId="0" applyAlignment="1" applyFill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4" width="8.75"/>
    <col customWidth="1" min="15" max="38" width="14.38"/>
  </cols>
  <sheetData>
    <row r="1" ht="14.25" customHeight="1">
      <c r="A1" s="1"/>
      <c r="B1" s="1"/>
      <c r="C1" s="1"/>
      <c r="D1" s="1"/>
      <c r="E1" s="2"/>
      <c r="F1" s="2"/>
      <c r="G1" s="3" t="s">
        <v>0</v>
      </c>
      <c r="H1" s="3" t="s">
        <v>1</v>
      </c>
      <c r="I1" s="3" t="s">
        <v>2</v>
      </c>
      <c r="J1" s="3" t="s">
        <v>3</v>
      </c>
      <c r="K1" s="3" t="s">
        <v>4</v>
      </c>
      <c r="L1" s="3" t="s">
        <v>5</v>
      </c>
      <c r="M1" s="3" t="s">
        <v>6</v>
      </c>
      <c r="N1" s="3" t="s">
        <v>7</v>
      </c>
      <c r="O1" s="3" t="s">
        <v>8</v>
      </c>
      <c r="P1" s="3" t="s">
        <v>9</v>
      </c>
      <c r="Q1" s="3" t="s">
        <v>10</v>
      </c>
      <c r="R1" s="3" t="s">
        <v>11</v>
      </c>
      <c r="S1" s="3" t="s">
        <v>12</v>
      </c>
      <c r="T1" s="3" t="s">
        <v>13</v>
      </c>
      <c r="U1" s="3" t="s">
        <v>14</v>
      </c>
      <c r="V1" s="3" t="s">
        <v>15</v>
      </c>
      <c r="W1" s="3" t="s">
        <v>16</v>
      </c>
      <c r="X1" s="3" t="s">
        <v>17</v>
      </c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ht="14.25" customHeight="1">
      <c r="A2" s="5" t="s">
        <v>0</v>
      </c>
      <c r="B2" s="5" t="s">
        <v>1</v>
      </c>
      <c r="C2" s="5" t="s">
        <v>18</v>
      </c>
      <c r="D2" s="5" t="s">
        <v>19</v>
      </c>
      <c r="E2" s="2"/>
      <c r="F2" s="2"/>
      <c r="G2" s="6" t="str">
        <f t="shared" ref="G2:AL2" si="1">IF(COUNTA(G3:G992)&gt;0,G1,"")</f>
        <v>ת.ז.</v>
      </c>
      <c r="H2" s="6" t="str">
        <f t="shared" si="1"/>
        <v>אחראי</v>
      </c>
      <c r="I2" s="6" t="str">
        <f t="shared" si="1"/>
        <v>שם עובד1</v>
      </c>
      <c r="J2" s="6" t="str">
        <f t="shared" si="1"/>
        <v>מס' עובד1</v>
      </c>
      <c r="K2" s="6" t="str">
        <f t="shared" si="1"/>
        <v>שם עובד2</v>
      </c>
      <c r="L2" s="6" t="str">
        <f t="shared" si="1"/>
        <v>מס' עובד2</v>
      </c>
      <c r="M2" s="6" t="str">
        <f t="shared" si="1"/>
        <v>שם עובד3</v>
      </c>
      <c r="N2" s="6" t="str">
        <f t="shared" si="1"/>
        <v>מס' עובד3</v>
      </c>
      <c r="O2" s="6" t="str">
        <f t="shared" si="1"/>
        <v>שם עובד4</v>
      </c>
      <c r="P2" s="6" t="str">
        <f t="shared" si="1"/>
        <v>מס' עובד4</v>
      </c>
      <c r="Q2" s="6" t="str">
        <f t="shared" si="1"/>
        <v>שם עובד5</v>
      </c>
      <c r="R2" s="6" t="str">
        <f t="shared" si="1"/>
        <v>מס' עובד5</v>
      </c>
      <c r="S2" s="6" t="str">
        <f t="shared" si="1"/>
        <v>שם עובד6</v>
      </c>
      <c r="T2" s="6" t="str">
        <f t="shared" si="1"/>
        <v>מס' עובד6</v>
      </c>
      <c r="U2" s="6" t="str">
        <f t="shared" si="1"/>
        <v>שם עובד 7</v>
      </c>
      <c r="V2" s="6" t="str">
        <f t="shared" si="1"/>
        <v>מס עובד 7</v>
      </c>
      <c r="W2" s="6" t="str">
        <f t="shared" si="1"/>
        <v>שם עובד 8</v>
      </c>
      <c r="X2" s="6" t="str">
        <f t="shared" si="1"/>
        <v>מס עובד 8</v>
      </c>
      <c r="Y2" s="6" t="str">
        <f t="shared" si="1"/>
        <v/>
      </c>
      <c r="Z2" s="6" t="str">
        <f t="shared" si="1"/>
        <v/>
      </c>
      <c r="AA2" s="6" t="str">
        <f t="shared" si="1"/>
        <v/>
      </c>
      <c r="AB2" s="6" t="str">
        <f t="shared" si="1"/>
        <v/>
      </c>
      <c r="AC2" s="6" t="str">
        <f t="shared" si="1"/>
        <v/>
      </c>
      <c r="AD2" s="6" t="str">
        <f t="shared" si="1"/>
        <v/>
      </c>
      <c r="AE2" s="6" t="str">
        <f t="shared" si="1"/>
        <v/>
      </c>
      <c r="AF2" s="6" t="str">
        <f t="shared" si="1"/>
        <v/>
      </c>
      <c r="AG2" s="6" t="str">
        <f t="shared" si="1"/>
        <v/>
      </c>
      <c r="AH2" s="6" t="str">
        <f t="shared" si="1"/>
        <v/>
      </c>
      <c r="AI2" s="6" t="str">
        <f t="shared" si="1"/>
        <v/>
      </c>
      <c r="AJ2" s="6" t="str">
        <f t="shared" si="1"/>
        <v/>
      </c>
      <c r="AK2" s="6" t="str">
        <f t="shared" si="1"/>
        <v/>
      </c>
      <c r="AL2" s="6" t="str">
        <f t="shared" si="1"/>
        <v/>
      </c>
    </row>
    <row r="3" ht="14.25" customHeight="1">
      <c r="A3" s="7">
        <v>123456.0</v>
      </c>
      <c r="B3" s="5" t="s">
        <v>20</v>
      </c>
      <c r="C3" s="5" t="s">
        <v>21</v>
      </c>
      <c r="D3" s="7">
        <v>101.0</v>
      </c>
      <c r="E3" s="2"/>
      <c r="F3" s="2"/>
      <c r="G3" s="8">
        <f>IFERROR(__xludf.DUMMYFUNCTION("UNIQUE(A3:B13)"),123456.0)</f>
        <v>123456</v>
      </c>
      <c r="H3" s="8" t="str">
        <f>IFERROR(__xludf.DUMMYFUNCTION("""COMPUTED_VALUE"""),"ראובן")</f>
        <v>ראובן</v>
      </c>
      <c r="I3" s="9" t="str">
        <f>IFERROR(__xludf.DUMMYFUNCTION("TRANSPOSE(TOCOL(FILTER($C$3:$D992,$B$3:$B992=$H3)))"),"לוי")</f>
        <v>לוי</v>
      </c>
      <c r="J3" s="2">
        <f>IFERROR(__xludf.DUMMYFUNCTION("""COMPUTED_VALUE"""),101.0)</f>
        <v>101</v>
      </c>
      <c r="K3" s="2" t="str">
        <f>IFERROR(__xludf.DUMMYFUNCTION("""COMPUTED_VALUE"""),"יהודה")</f>
        <v>יהודה</v>
      </c>
      <c r="L3" s="2">
        <f>IFERROR(__xludf.DUMMYFUNCTION("""COMPUTED_VALUE"""),102.0)</f>
        <v>102</v>
      </c>
      <c r="M3" s="2" t="str">
        <f>IFERROR(__xludf.DUMMYFUNCTION("""COMPUTED_VALUE"""),"ישכר")</f>
        <v>ישכר</v>
      </c>
      <c r="N3" s="2">
        <f>IFERROR(__xludf.DUMMYFUNCTION("""COMPUTED_VALUE"""),103.0)</f>
        <v>103</v>
      </c>
      <c r="O3" s="2" t="str">
        <f>IFERROR(__xludf.DUMMYFUNCTION("""COMPUTED_VALUE"""),"זבולון")</f>
        <v>זבולון</v>
      </c>
      <c r="P3" s="2">
        <f>IFERROR(__xludf.DUMMYFUNCTION("""COMPUTED_VALUE"""),104.0)</f>
        <v>104</v>
      </c>
      <c r="Q3" s="2" t="str">
        <f>IFERROR(__xludf.DUMMYFUNCTION("""COMPUTED_VALUE"""),"דן")</f>
        <v>דן</v>
      </c>
      <c r="R3" s="2">
        <f>IFERROR(__xludf.DUMMYFUNCTION("""COMPUTED_VALUE"""),105.0)</f>
        <v>105</v>
      </c>
      <c r="S3" s="2" t="str">
        <f>IFERROR(__xludf.DUMMYFUNCTION("""COMPUTED_VALUE"""),"נפתלי")</f>
        <v>נפתלי</v>
      </c>
      <c r="T3" s="2">
        <f>IFERROR(__xludf.DUMMYFUNCTION("""COMPUTED_VALUE"""),106.0)</f>
        <v>106</v>
      </c>
      <c r="U3" s="2" t="str">
        <f>IFERROR(__xludf.DUMMYFUNCTION("""COMPUTED_VALUE"""),"גד")</f>
        <v>גד</v>
      </c>
      <c r="V3" s="2">
        <f>IFERROR(__xludf.DUMMYFUNCTION("""COMPUTED_VALUE"""),107.0)</f>
        <v>107</v>
      </c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ht="14.25" customHeight="1">
      <c r="A4" s="7">
        <v>123456.0</v>
      </c>
      <c r="B4" s="5" t="s">
        <v>20</v>
      </c>
      <c r="C4" s="5" t="s">
        <v>22</v>
      </c>
      <c r="D4" s="7">
        <v>102.0</v>
      </c>
      <c r="E4" s="2"/>
      <c r="F4" s="2"/>
      <c r="G4" s="8">
        <f>IFERROR(__xludf.DUMMYFUNCTION("""COMPUTED_VALUE"""),9876543.0)</f>
        <v>9876543</v>
      </c>
      <c r="H4" s="8" t="str">
        <f>IFERROR(__xludf.DUMMYFUNCTION("""COMPUTED_VALUE"""),"שמעון")</f>
        <v>שמעון</v>
      </c>
      <c r="I4" s="9" t="str">
        <f>IFERROR(__xludf.DUMMYFUNCTION("TRANSPOSE(TOCOL(FILTER($C$3:$D992,$B$3:$B992=$H4)))"),"רפאל")</f>
        <v>רפאל</v>
      </c>
      <c r="J4" s="2">
        <f>IFERROR(__xludf.DUMMYFUNCTION("""COMPUTED_VALUE"""),108.0)</f>
        <v>108</v>
      </c>
      <c r="K4" s="2" t="str">
        <f>IFERROR(__xludf.DUMMYFUNCTION("""COMPUTED_VALUE"""),"יעקב")</f>
        <v>יעקב</v>
      </c>
      <c r="L4" s="2">
        <f>IFERROR(__xludf.DUMMYFUNCTION("""COMPUTED_VALUE"""),109.0)</f>
        <v>109</v>
      </c>
      <c r="M4" s="2" t="str">
        <f>IFERROR(__xludf.DUMMYFUNCTION("""COMPUTED_VALUE"""),"יצחק")</f>
        <v>יצחק</v>
      </c>
      <c r="N4" s="2">
        <f>IFERROR(__xludf.DUMMYFUNCTION("""COMPUTED_VALUE"""),110.0)</f>
        <v>110</v>
      </c>
      <c r="O4" s="2" t="str">
        <f>IFERROR(__xludf.DUMMYFUNCTION("""COMPUTED_VALUE"""),"אברהם")</f>
        <v>אברהם</v>
      </c>
      <c r="P4" s="2">
        <f>IFERROR(__xludf.DUMMYFUNCTION("""COMPUTED_VALUE"""),111.0)</f>
        <v>111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ht="14.25" customHeight="1">
      <c r="A5" s="7">
        <v>123456.0</v>
      </c>
      <c r="B5" s="5" t="s">
        <v>20</v>
      </c>
      <c r="C5" s="5" t="s">
        <v>23</v>
      </c>
      <c r="D5" s="7">
        <v>103.0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ht="14.25" customHeight="1">
      <c r="A6" s="7">
        <v>123456.0</v>
      </c>
      <c r="B6" s="5" t="s">
        <v>20</v>
      </c>
      <c r="C6" s="5" t="s">
        <v>24</v>
      </c>
      <c r="D6" s="7">
        <v>104.0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</row>
    <row r="7" ht="14.25" customHeight="1">
      <c r="A7" s="7">
        <v>123456.0</v>
      </c>
      <c r="B7" s="5" t="s">
        <v>20</v>
      </c>
      <c r="C7" s="5" t="s">
        <v>25</v>
      </c>
      <c r="D7" s="7">
        <v>105.0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</row>
    <row r="8" ht="14.25" customHeight="1">
      <c r="A8" s="7">
        <v>123456.0</v>
      </c>
      <c r="B8" s="5" t="s">
        <v>20</v>
      </c>
      <c r="C8" s="5" t="s">
        <v>26</v>
      </c>
      <c r="D8" s="7">
        <v>106.0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ht="14.25" customHeight="1">
      <c r="A9" s="7">
        <v>123456.0</v>
      </c>
      <c r="B9" s="5" t="s">
        <v>20</v>
      </c>
      <c r="C9" s="5" t="s">
        <v>27</v>
      </c>
      <c r="D9" s="7">
        <v>107.0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ht="14.25" customHeight="1">
      <c r="A10" s="7">
        <v>9876543.0</v>
      </c>
      <c r="B10" s="5" t="s">
        <v>28</v>
      </c>
      <c r="C10" s="5" t="s">
        <v>29</v>
      </c>
      <c r="D10" s="7">
        <v>108.0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ht="14.25" customHeight="1">
      <c r="A11" s="7">
        <v>9876543.0</v>
      </c>
      <c r="B11" s="5" t="s">
        <v>28</v>
      </c>
      <c r="C11" s="5" t="s">
        <v>30</v>
      </c>
      <c r="D11" s="7">
        <v>109.0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ht="14.25" customHeight="1">
      <c r="A12" s="7">
        <v>9876543.0</v>
      </c>
      <c r="B12" s="5" t="s">
        <v>28</v>
      </c>
      <c r="C12" s="5" t="s">
        <v>31</v>
      </c>
      <c r="D12" s="7">
        <v>110.0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ht="14.25" customHeight="1">
      <c r="A13" s="7">
        <v>9876543.0</v>
      </c>
      <c r="B13" s="5" t="s">
        <v>28</v>
      </c>
      <c r="C13" s="5" t="s">
        <v>32</v>
      </c>
      <c r="D13" s="7">
        <v>111.0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</row>
    <row r="14" ht="14.2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ht="14.2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ht="39.75" customHeight="1">
      <c r="A16" s="10" t="s">
        <v>33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</row>
    <row r="17" ht="14.2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</row>
    <row r="18" ht="14.2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ht="18.0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ht="14.25" customHeight="1">
      <c r="A20" s="11" t="s">
        <v>34</v>
      </c>
      <c r="E20" s="1"/>
      <c r="F20" s="1"/>
      <c r="G20" s="1" t="s">
        <v>0</v>
      </c>
      <c r="H20" s="1" t="s">
        <v>1</v>
      </c>
      <c r="I20" s="1" t="s">
        <v>2</v>
      </c>
      <c r="J20" s="1" t="s">
        <v>3</v>
      </c>
      <c r="K20" s="1" t="s">
        <v>4</v>
      </c>
      <c r="L20" s="1" t="s">
        <v>5</v>
      </c>
      <c r="M20" s="1" t="s">
        <v>6</v>
      </c>
      <c r="N20" s="1" t="s">
        <v>7</v>
      </c>
      <c r="O20" s="1" t="s">
        <v>8</v>
      </c>
      <c r="P20" s="1" t="s">
        <v>9</v>
      </c>
      <c r="Q20" s="1" t="s">
        <v>10</v>
      </c>
      <c r="R20" s="1" t="s">
        <v>11</v>
      </c>
      <c r="S20" s="1" t="s">
        <v>12</v>
      </c>
      <c r="T20" s="1" t="s">
        <v>13</v>
      </c>
      <c r="U20" s="1" t="s">
        <v>14</v>
      </c>
      <c r="V20" s="1" t="s">
        <v>15</v>
      </c>
      <c r="W20" s="1" t="s">
        <v>35</v>
      </c>
      <c r="X20" s="1" t="s">
        <v>35</v>
      </c>
      <c r="Y20" s="2"/>
      <c r="Z20" s="2"/>
      <c r="AA20" s="2" t="s">
        <v>35</v>
      </c>
      <c r="AB20" s="2" t="s">
        <v>35</v>
      </c>
      <c r="AC20" s="2" t="s">
        <v>35</v>
      </c>
      <c r="AD20" s="2" t="s">
        <v>35</v>
      </c>
      <c r="AE20" s="2" t="s">
        <v>35</v>
      </c>
      <c r="AF20" s="2" t="s">
        <v>35</v>
      </c>
      <c r="AG20" s="2" t="s">
        <v>35</v>
      </c>
      <c r="AH20" s="2" t="s">
        <v>35</v>
      </c>
      <c r="AI20" s="2" t="s">
        <v>35</v>
      </c>
      <c r="AJ20" s="2" t="s">
        <v>35</v>
      </c>
      <c r="AK20" s="2" t="s">
        <v>35</v>
      </c>
      <c r="AL20" s="2" t="s">
        <v>35</v>
      </c>
    </row>
    <row r="21" ht="14.25" customHeight="1">
      <c r="E21" s="2"/>
      <c r="F21" s="2"/>
      <c r="G21" s="2">
        <v>123456.0</v>
      </c>
      <c r="H21" s="2" t="s">
        <v>20</v>
      </c>
      <c r="I21" s="2" t="s">
        <v>21</v>
      </c>
      <c r="J21" s="2">
        <v>101.0</v>
      </c>
      <c r="K21" s="2" t="s">
        <v>22</v>
      </c>
      <c r="L21" s="2">
        <v>102.0</v>
      </c>
      <c r="M21" s="2" t="s">
        <v>23</v>
      </c>
      <c r="N21" s="2">
        <v>103.0</v>
      </c>
      <c r="O21" s="2" t="s">
        <v>24</v>
      </c>
      <c r="P21" s="2">
        <v>104.0</v>
      </c>
      <c r="Q21" s="2" t="s">
        <v>25</v>
      </c>
      <c r="R21" s="2">
        <v>105.0</v>
      </c>
      <c r="S21" s="2" t="s">
        <v>26</v>
      </c>
      <c r="T21" s="2">
        <v>106.0</v>
      </c>
      <c r="U21" s="2" t="s">
        <v>27</v>
      </c>
      <c r="V21" s="2">
        <v>107.0</v>
      </c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</row>
    <row r="22" ht="14.25" customHeight="1">
      <c r="E22" s="2"/>
      <c r="F22" s="2"/>
      <c r="G22" s="2">
        <v>9876543.0</v>
      </c>
      <c r="H22" s="2" t="s">
        <v>28</v>
      </c>
      <c r="I22" s="2" t="s">
        <v>29</v>
      </c>
      <c r="J22" s="2">
        <v>108.0</v>
      </c>
      <c r="K22" s="2" t="s">
        <v>30</v>
      </c>
      <c r="L22" s="2">
        <v>109.0</v>
      </c>
      <c r="M22" s="2" t="s">
        <v>31</v>
      </c>
      <c r="N22" s="2">
        <v>110.0</v>
      </c>
      <c r="O22" s="2" t="s">
        <v>32</v>
      </c>
      <c r="P22" s="2">
        <v>111.0</v>
      </c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ht="14.25" customHeight="1">
      <c r="A23" s="1"/>
      <c r="B23" s="12"/>
      <c r="C23" s="12"/>
      <c r="D23" s="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ht="14.25" customHeight="1">
      <c r="A24" s="1"/>
      <c r="B24" s="12"/>
      <c r="C24" s="12"/>
      <c r="D24" s="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ht="14.25" customHeight="1">
      <c r="A25" s="1"/>
      <c r="B25" s="12"/>
      <c r="C25" s="12"/>
      <c r="D25" s="1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ht="14.25" customHeight="1">
      <c r="A26" s="11" t="s">
        <v>36</v>
      </c>
      <c r="E26" s="2"/>
      <c r="F26" s="2"/>
      <c r="G26" s="2"/>
      <c r="H26" s="2"/>
      <c r="I26" s="13" t="s">
        <v>20</v>
      </c>
      <c r="J26" s="2"/>
      <c r="M26" s="13" t="s">
        <v>28</v>
      </c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ht="14.25" customHeight="1">
      <c r="E27" s="2"/>
      <c r="F27" s="2"/>
      <c r="G27" s="14">
        <f t="shared" ref="G27:G32" si="2">XLOOKUP(H27,$H$21:$H$22,$G$21:$G$22)</f>
        <v>123456</v>
      </c>
      <c r="H27" s="9" t="str">
        <f t="shared" ref="H27:H32" si="3">IF(COUNTA(I27)=1,$I$26,"")</f>
        <v>ראובן</v>
      </c>
      <c r="I27" s="15" t="str">
        <f t="array" ref="I27:I32">TRANSPOSE(VLOOKUP($I$26, $H$21:$X$22,{2,4,6,8,10,12}))</f>
        <v>לוי</v>
      </c>
      <c r="J27" s="16">
        <f t="array" ref="J27:J32">TRANSPOSE(VLOOKUP($I$26, $H$21:$X$22,{3,5,7,9,11,13}))</f>
        <v>101</v>
      </c>
      <c r="K27" s="17">
        <f t="shared" ref="K27:K30" si="4">XLOOKUP(L27,$H$21:$H$22,$G$21:$G$22)</f>
        <v>9876543</v>
      </c>
      <c r="L27" s="18" t="str">
        <f t="shared" ref="L27:L30" si="5">IF(COUNTA(M27)=1,$M$26,"")</f>
        <v>שמעון</v>
      </c>
      <c r="M27" s="15" t="str">
        <f t="array" ref="M27:M32">TRANSPOSE(VLOOKUP($M$26, $H$21:$X$22,{2,4,6,8,10,12}))</f>
        <v>רפאל</v>
      </c>
      <c r="N27" s="16">
        <f t="array" ref="N27:N32">TRANSPOSE(VLOOKUP($M$26, $H$21:$X$22,{3,5,7,9,11,13}))</f>
        <v>108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ht="14.25" customHeight="1">
      <c r="E28" s="2"/>
      <c r="F28" s="2"/>
      <c r="G28" s="14">
        <f t="shared" si="2"/>
        <v>123456</v>
      </c>
      <c r="H28" s="9" t="str">
        <f t="shared" si="3"/>
        <v>ראובן</v>
      </c>
      <c r="I28" s="15" t="s">
        <v>22</v>
      </c>
      <c r="J28" s="16">
        <v>102.0</v>
      </c>
      <c r="K28" s="17">
        <f t="shared" si="4"/>
        <v>9876543</v>
      </c>
      <c r="L28" s="18" t="str">
        <f t="shared" si="5"/>
        <v>שמעון</v>
      </c>
      <c r="M28" s="15" t="s">
        <v>30</v>
      </c>
      <c r="N28" s="16">
        <v>109.0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ht="14.25" customHeight="1">
      <c r="E29" s="2"/>
      <c r="F29" s="2"/>
      <c r="G29" s="14">
        <f t="shared" si="2"/>
        <v>123456</v>
      </c>
      <c r="H29" s="9" t="str">
        <f t="shared" si="3"/>
        <v>ראובן</v>
      </c>
      <c r="I29" s="15" t="s">
        <v>23</v>
      </c>
      <c r="J29" s="16">
        <v>103.0</v>
      </c>
      <c r="K29" s="17">
        <f t="shared" si="4"/>
        <v>9876543</v>
      </c>
      <c r="L29" s="18" t="str">
        <f t="shared" si="5"/>
        <v>שמעון</v>
      </c>
      <c r="M29" s="15" t="s">
        <v>31</v>
      </c>
      <c r="N29" s="16">
        <v>110.0</v>
      </c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  <row r="30" ht="14.25" customHeight="1">
      <c r="E30" s="2"/>
      <c r="F30" s="2"/>
      <c r="G30" s="14">
        <f t="shared" si="2"/>
        <v>123456</v>
      </c>
      <c r="H30" s="9" t="str">
        <f t="shared" si="3"/>
        <v>ראובן</v>
      </c>
      <c r="I30" s="15" t="s">
        <v>24</v>
      </c>
      <c r="J30" s="16">
        <v>104.0</v>
      </c>
      <c r="K30" s="17">
        <f t="shared" si="4"/>
        <v>9876543</v>
      </c>
      <c r="L30" s="18" t="str">
        <f t="shared" si="5"/>
        <v>שמעון</v>
      </c>
      <c r="M30" s="15" t="s">
        <v>32</v>
      </c>
      <c r="N30" s="16">
        <v>111.0</v>
      </c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</row>
    <row r="31" ht="14.25" customHeight="1">
      <c r="E31" s="2"/>
      <c r="F31" s="2"/>
      <c r="G31" s="14">
        <f t="shared" si="2"/>
        <v>123456</v>
      </c>
      <c r="H31" s="9" t="str">
        <f t="shared" si="3"/>
        <v>ראובן</v>
      </c>
      <c r="I31" s="15" t="s">
        <v>25</v>
      </c>
      <c r="J31" s="16">
        <v>105.0</v>
      </c>
      <c r="K31" s="14"/>
      <c r="L31" s="9"/>
      <c r="M31" s="15"/>
      <c r="N31" s="16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</row>
    <row r="32" ht="14.25" customHeight="1">
      <c r="E32" s="2"/>
      <c r="F32" s="2"/>
      <c r="G32" s="14">
        <f t="shared" si="2"/>
        <v>123456</v>
      </c>
      <c r="H32" s="9" t="str">
        <f t="shared" si="3"/>
        <v>ראובן</v>
      </c>
      <c r="I32" s="15" t="s">
        <v>26</v>
      </c>
      <c r="J32" s="16">
        <v>106.0</v>
      </c>
      <c r="K32" s="14"/>
      <c r="L32" s="9"/>
      <c r="M32" s="15"/>
      <c r="N32" s="16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</row>
    <row r="33" ht="14.2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</row>
    <row r="34" ht="14.2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  <row r="35" ht="14.2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</row>
    <row r="36" ht="14.25" customHeight="1">
      <c r="A36" s="2"/>
      <c r="B36" s="2"/>
      <c r="C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ht="14.25" customHeight="1">
      <c r="A37" s="19" t="s">
        <v>37</v>
      </c>
      <c r="G37" s="20" t="str">
        <f t="array" ref="G37:J37">SUBSTITUTE(G20:J20,"1","")</f>
        <v>ת.ז.</v>
      </c>
      <c r="H37" s="20" t="s">
        <v>1</v>
      </c>
      <c r="I37" s="20" t="s">
        <v>18</v>
      </c>
      <c r="J37" s="20" t="s">
        <v>19</v>
      </c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  <row r="38" ht="14.25" customHeight="1">
      <c r="G38" s="4">
        <f t="array" ref="G38:J49">VSTACK(G27:J32,K27:N32)</f>
        <v>123456</v>
      </c>
      <c r="H38" s="2" t="s">
        <v>20</v>
      </c>
      <c r="I38" s="2" t="s">
        <v>21</v>
      </c>
      <c r="J38" s="2">
        <v>101.0</v>
      </c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</row>
    <row r="39" ht="14.25" customHeight="1">
      <c r="G39" s="2">
        <v>123456.0</v>
      </c>
      <c r="H39" s="2" t="s">
        <v>20</v>
      </c>
      <c r="I39" s="2" t="s">
        <v>22</v>
      </c>
      <c r="J39" s="2">
        <v>102.0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</row>
    <row r="40" ht="14.25" customHeight="1">
      <c r="G40" s="2">
        <v>123456.0</v>
      </c>
      <c r="H40" s="2" t="s">
        <v>20</v>
      </c>
      <c r="I40" s="2" t="s">
        <v>23</v>
      </c>
      <c r="J40" s="2">
        <v>103.0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</row>
    <row r="41" ht="14.25" customHeight="1">
      <c r="G41" s="2">
        <v>123456.0</v>
      </c>
      <c r="H41" s="2" t="s">
        <v>20</v>
      </c>
      <c r="I41" s="2" t="s">
        <v>24</v>
      </c>
      <c r="J41" s="2">
        <v>104.0</v>
      </c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</row>
    <row r="42" ht="14.25" customHeight="1">
      <c r="G42" s="2">
        <v>123456.0</v>
      </c>
      <c r="H42" s="2" t="s">
        <v>20</v>
      </c>
      <c r="I42" s="2" t="s">
        <v>25</v>
      </c>
      <c r="J42" s="2">
        <v>105.0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</row>
    <row r="43" ht="14.25" customHeight="1">
      <c r="E43" s="2"/>
      <c r="F43" s="2"/>
      <c r="G43" s="2">
        <v>123456.0</v>
      </c>
      <c r="H43" s="2" t="s">
        <v>20</v>
      </c>
      <c r="I43" s="2" t="s">
        <v>26</v>
      </c>
      <c r="J43" s="2">
        <v>106.0</v>
      </c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</row>
    <row r="44" ht="14.25" customHeight="1">
      <c r="E44" s="2"/>
      <c r="F44" s="2"/>
      <c r="G44" s="2">
        <v>9876543.0</v>
      </c>
      <c r="H44" s="2" t="s">
        <v>28</v>
      </c>
      <c r="I44" s="2" t="s">
        <v>29</v>
      </c>
      <c r="J44" s="2">
        <v>108.0</v>
      </c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</row>
    <row r="45" ht="14.25" customHeight="1">
      <c r="E45" s="2"/>
      <c r="F45" s="2"/>
      <c r="G45" s="2">
        <v>9876543.0</v>
      </c>
      <c r="H45" s="2" t="s">
        <v>28</v>
      </c>
      <c r="I45" s="2" t="s">
        <v>30</v>
      </c>
      <c r="J45" s="2">
        <v>109.0</v>
      </c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</row>
    <row r="46" ht="14.25" customHeight="1">
      <c r="E46" s="2"/>
      <c r="F46" s="2"/>
      <c r="G46" s="2">
        <v>9876543.0</v>
      </c>
      <c r="H46" s="2" t="s">
        <v>28</v>
      </c>
      <c r="I46" s="2" t="s">
        <v>31</v>
      </c>
      <c r="J46" s="2">
        <v>110.0</v>
      </c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</row>
    <row r="47" ht="14.25" customHeight="1">
      <c r="E47" s="2"/>
      <c r="F47" s="2"/>
      <c r="G47" s="2">
        <v>9876543.0</v>
      </c>
      <c r="H47" s="2" t="s">
        <v>28</v>
      </c>
      <c r="I47" s="2" t="s">
        <v>32</v>
      </c>
      <c r="J47" s="2">
        <v>111.0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</row>
    <row r="48" ht="14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</row>
    <row r="49" ht="14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</row>
    <row r="50" ht="14.25" customHeight="1">
      <c r="A50" s="2"/>
      <c r="B50" s="2"/>
      <c r="C50" s="2"/>
      <c r="D50" s="2"/>
      <c r="E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</row>
    <row r="51" ht="14.25" customHeight="1">
      <c r="A51" s="2"/>
      <c r="B51" s="2"/>
      <c r="C51" s="2"/>
      <c r="D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</row>
    <row r="52" ht="14.25" customHeight="1">
      <c r="A52" s="2"/>
      <c r="B52" s="2"/>
      <c r="C52" s="2"/>
      <c r="D52" s="2"/>
      <c r="E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</row>
    <row r="53" ht="14.25" customHeight="1">
      <c r="A53" s="2"/>
      <c r="B53" s="2"/>
      <c r="C53" s="2"/>
      <c r="D53" s="2"/>
      <c r="E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</row>
    <row r="54" ht="14.25" customHeight="1">
      <c r="A54" s="2"/>
      <c r="B54" s="2"/>
      <c r="C54" s="2"/>
      <c r="D54" s="2"/>
      <c r="E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</row>
    <row r="55" ht="14.25" customHeight="1">
      <c r="A55" s="2"/>
      <c r="B55" s="2"/>
      <c r="C55" s="2"/>
      <c r="D55" s="2"/>
      <c r="E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</row>
    <row r="56" ht="14.25" customHeight="1">
      <c r="A56" s="2"/>
      <c r="B56" s="2"/>
      <c r="C56" s="2"/>
      <c r="D56" s="2"/>
      <c r="E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</row>
    <row r="57" ht="14.25" customHeight="1">
      <c r="A57" s="2"/>
      <c r="B57" s="2"/>
      <c r="C57" s="2"/>
      <c r="D57" s="2"/>
      <c r="E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</row>
    <row r="58" ht="14.25" customHeight="1">
      <c r="A58" s="2"/>
      <c r="B58" s="2"/>
      <c r="C58" s="2"/>
      <c r="D58" s="2"/>
      <c r="E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</row>
    <row r="59" ht="14.25" customHeight="1">
      <c r="A59" s="2"/>
      <c r="B59" s="2"/>
      <c r="C59" s="2"/>
      <c r="D59" s="2"/>
      <c r="E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</row>
    <row r="60" ht="14.25" customHeight="1">
      <c r="A60" s="2"/>
      <c r="B60" s="2"/>
      <c r="C60" s="2"/>
      <c r="D60" s="2"/>
      <c r="E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</row>
    <row r="61" ht="14.2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</row>
    <row r="62" ht="14.2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</row>
    <row r="63" ht="14.2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</row>
    <row r="64" ht="14.2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</row>
    <row r="65" ht="14.2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</row>
    <row r="66" ht="14.2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</row>
    <row r="67" ht="14.2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</row>
    <row r="68" ht="14.2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</row>
    <row r="69" ht="14.2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</row>
    <row r="70" ht="14.2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</row>
    <row r="71" ht="14.2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</row>
    <row r="72" ht="14.2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</row>
    <row r="73" ht="14.2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</row>
    <row r="74" ht="14.2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</row>
    <row r="75" ht="14.2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</row>
    <row r="76" ht="14.2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</row>
    <row r="77" ht="14.2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</row>
    <row r="78" ht="14.2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</row>
    <row r="79" ht="14.2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</row>
    <row r="80" ht="14.2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</row>
    <row r="81" ht="14.2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</row>
    <row r="82" ht="14.2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</row>
    <row r="83" ht="14.2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</row>
    <row r="84" ht="14.2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</row>
    <row r="85" ht="14.2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</row>
    <row r="86" ht="14.2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</row>
    <row r="87" ht="14.2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</row>
    <row r="88" ht="14.2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</row>
    <row r="89" ht="14.2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</row>
    <row r="90" ht="14.2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</row>
    <row r="91" ht="14.2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</row>
    <row r="92" ht="14.2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</row>
  </sheetData>
  <mergeCells count="4">
    <mergeCell ref="A20:D22"/>
    <mergeCell ref="A26:D32"/>
    <mergeCell ref="A37:D47"/>
    <mergeCell ref="A16:N16"/>
  </mergeCells>
  <printOptions/>
  <pageMargins bottom="0.75" footer="0.0" header="0.0" left="0.7" right="0.7" top="0.75"/>
  <pageSetup orientation="landscape"/>
  <drawing r:id="rId1"/>
</worksheet>
</file>