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ראשי" sheetId="1" r:id="rId4"/>
    <sheet state="visible" name="חיפוש לפי קוד שירות" sheetId="2" r:id="rId5"/>
    <sheet state="visible" name="חיפוש לפי שם שירות" sheetId="3" r:id="rId6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B1048">
      <text>
        <t xml:space="preserve">עקירה כירורגית - שן שבקעה הדורשת הסרת עצם ו\או חיתוך שן וכוללת הרמת מתלה, לשן
</t>
      </text>
    </comment>
    <comment authorId="0" ref="B1244">
      <text>
        <t xml:space="preserve">תורגם כך בהנחיית ד"ר זינגר
</t>
      </text>
    </comment>
  </commentList>
</comments>
</file>

<file path=xl/sharedStrings.xml><?xml version="1.0" encoding="utf-8"?>
<sst xmlns="http://schemas.openxmlformats.org/spreadsheetml/2006/main" count="4511" uniqueCount="4497">
  <si>
    <t>קוד השירות</t>
  </si>
  <si>
    <t>שם השירות</t>
  </si>
  <si>
    <t>תעריף א</t>
  </si>
  <si>
    <t>תעריף ב</t>
  </si>
  <si>
    <t>תעריף ג</t>
  </si>
  <si>
    <t>תעריף למטופלים מחו''ל</t>
  </si>
  <si>
    <t>01996</t>
  </si>
  <si>
    <t>שיכוך כאב כרוני, אפידורל</t>
  </si>
  <si>
    <t>01999</t>
  </si>
  <si>
    <t>הרדמה כללית לטפול אמבולטורי, בנוכחות מרדים</t>
  </si>
  <si>
    <t>10060</t>
  </si>
  <si>
    <t>חיתוך וניקוז מורסה/ציסטה</t>
  </si>
  <si>
    <t>11100</t>
  </si>
  <si>
    <t>ביופסיה, למעט פעולות להן קוד מיוחד</t>
  </si>
  <si>
    <t>11750</t>
  </si>
  <si>
    <t>כריתת ציפורן חודרנית</t>
  </si>
  <si>
    <t>11770</t>
  </si>
  <si>
    <t>כריתת ציסטה, כגון פילונידלית</t>
  </si>
  <si>
    <t>11975</t>
  </si>
  <si>
    <t>הכנסת תכשיר תת עורי, כגון נורפלנט, למניעת הריון, כולל עלות התכשיר</t>
  </si>
  <si>
    <t>11976</t>
  </si>
  <si>
    <t>הוצאת תכשיר תת עורי, כגון נורפלנט, למניעת הריון</t>
  </si>
  <si>
    <t>12001</t>
  </si>
  <si>
    <t>איחוי כירורגי שטחי של פצעים</t>
  </si>
  <si>
    <t>16030</t>
  </si>
  <si>
    <t>טפול בכוויות גדולות, עם/ללא הטריה, ללא הרדמה</t>
  </si>
  <si>
    <t>17000</t>
  </si>
  <si>
    <t>הרחקת גידולי עור, בשיטות שונות</t>
  </si>
  <si>
    <t>17311</t>
  </si>
  <si>
    <t>נתוח מיקרוגרפי בשיטת MOHS</t>
  </si>
  <si>
    <t>17999</t>
  </si>
  <si>
    <t>טפול בלייזר בעוצמות נמוכות מדרגה 1 או 2, תעריף לטפול</t>
  </si>
  <si>
    <t>19085</t>
  </si>
  <si>
    <t>ביופסיה של השד בהנחיית MRI, תעריף לשד אחד</t>
  </si>
  <si>
    <t>19100</t>
  </si>
  <si>
    <t>ביופסיה של השד, מחט, ללא הנחיית דימות</t>
  </si>
  <si>
    <t>19101</t>
  </si>
  <si>
    <t>ביופסיה נתוחית של השד</t>
  </si>
  <si>
    <t>19102</t>
  </si>
  <si>
    <t>ביופסיה של השד בהנחיית דימות, למעט CT/MRI</t>
  </si>
  <si>
    <t>19499</t>
  </si>
  <si>
    <t>בדיקת שד</t>
  </si>
  <si>
    <t>20205</t>
  </si>
  <si>
    <t>ביופסיה של שריר, כולל בדיקות היסטולוגיות</t>
  </si>
  <si>
    <t>20206</t>
  </si>
  <si>
    <t>ביופסיה של שריר, כולל לקיחה, הכנת הרקמה לכל הבדיקות, צביעות היסטוכימיות ובדיקה אלקטרומיקרוסקופית באם צריך</t>
  </si>
  <si>
    <t>20220</t>
  </si>
  <si>
    <t>ביופסיה של עצם, שטחית, בעזרת מחט/נקז</t>
  </si>
  <si>
    <t>20520</t>
  </si>
  <si>
    <t>הוצאת גוף זר מהשריר/גיד בהרדמה מקומית</t>
  </si>
  <si>
    <t>20600</t>
  </si>
  <si>
    <t>ניקור, שאיבה ו/או הזרקה לפרק קטן</t>
  </si>
  <si>
    <t>20605</t>
  </si>
  <si>
    <t>ניקור, שאיבה ו/או הזרקה לפרק בינוני</t>
  </si>
  <si>
    <t>20610</t>
  </si>
  <si>
    <t>ניקור, שאיבה ו/או הזרקה לפרק גדול</t>
  </si>
  <si>
    <t>20902</t>
  </si>
  <si>
    <t>הנצלת עצם קורטיקאלית, שולי עצם, סחוס</t>
  </si>
  <si>
    <t>21310</t>
  </si>
  <si>
    <t>החזרת שבר בעצמות האף בשיטה סגורה</t>
  </si>
  <si>
    <t>28899</t>
  </si>
  <si>
    <t>לחץ תוך מדורי בלשכות שריר</t>
  </si>
  <si>
    <t>29035</t>
  </si>
  <si>
    <t>ערכת גבס, spica, לבעיות עמוד שדרה, מכתף עד אגן</t>
  </si>
  <si>
    <t>29065</t>
  </si>
  <si>
    <t>גבס ארוך, מכתף עד כף יד</t>
  </si>
  <si>
    <t>29075</t>
  </si>
  <si>
    <t>גבס קצר, ממרפק עד לאצבעות</t>
  </si>
  <si>
    <t>29085</t>
  </si>
  <si>
    <t>גבס, כף יד ואמה תחתונה, כפפה</t>
  </si>
  <si>
    <t>29345</t>
  </si>
  <si>
    <t>גבס ארוך, מירך עד לאצבעות</t>
  </si>
  <si>
    <t>29405</t>
  </si>
  <si>
    <t>גבס קצר, מתחת לברך עד לאצבעות</t>
  </si>
  <si>
    <t>29700</t>
  </si>
  <si>
    <t>הורדת גבס</t>
  </si>
  <si>
    <t>29720</t>
  </si>
  <si>
    <t>תיקון גבס</t>
  </si>
  <si>
    <t>30110</t>
  </si>
  <si>
    <t>כריתת פוליפ מהאף, פשוטה</t>
  </si>
  <si>
    <t>30200</t>
  </si>
  <si>
    <t>הזרקה לקונכיות האף</t>
  </si>
  <si>
    <t>30300</t>
  </si>
  <si>
    <t>הוצאת גוף זר מהאף, שטחי</t>
  </si>
  <si>
    <t>30801</t>
  </si>
  <si>
    <t>הרס/צריבת רירית הקונכיות, חד/דו צדדי, בשיטות שונות</t>
  </si>
  <si>
    <t>31002</t>
  </si>
  <si>
    <t>שטיפת סינוסים</t>
  </si>
  <si>
    <t>31575</t>
  </si>
  <si>
    <t>לרינגוסקופיה פיבראופטית גמישה אבחנתית</t>
  </si>
  <si>
    <t>31579</t>
  </si>
  <si>
    <t>לרינגוסקופיה פיבראופטית עם סטרובוסקופיה של מיתרי הקול</t>
  </si>
  <si>
    <t>32000</t>
  </si>
  <si>
    <t>ניקור/ניקוז תפליט פלאורלי</t>
  </si>
  <si>
    <t>36005</t>
  </si>
  <si>
    <t>הזרקת חומר ניגוד לנקז קיים כולל ביצוע צילום/שיקוף</t>
  </si>
  <si>
    <t>36468</t>
  </si>
  <si>
    <t>הזרקת חומרים חוסמי ורידים, spider veins</t>
  </si>
  <si>
    <t>36511</t>
  </si>
  <si>
    <t>לויקופרזיס טפולי</t>
  </si>
  <si>
    <t>36513</t>
  </si>
  <si>
    <t>טסיות דם מפרזיס</t>
  </si>
  <si>
    <t>36515</t>
  </si>
  <si>
    <t>פלסמפרזיס טפולי</t>
  </si>
  <si>
    <t>36522</t>
  </si>
  <si>
    <t>פוטופרזיס חוץ גופי</t>
  </si>
  <si>
    <t>36590</t>
  </si>
  <si>
    <t>הוצאת צנתר קבוע מוריד מרכזי, כגון פורטה-קאת, היקמן</t>
  </si>
  <si>
    <t>36600</t>
  </si>
  <si>
    <t>דיקור עורק לשם לקיחת דם עורקי לבדיקה, כולל הבדיקה</t>
  </si>
  <si>
    <t>38220</t>
  </si>
  <si>
    <t>שאיבת מח עצם, כולל לקיחה ומשטח</t>
  </si>
  <si>
    <t>38221</t>
  </si>
  <si>
    <t>ביופסיה של מח עצם, כולל לקיחה ומשטח</t>
  </si>
  <si>
    <t>38505</t>
  </si>
  <si>
    <t>ניקור בלוטה/ות לימפה שטחיות</t>
  </si>
  <si>
    <t>40808</t>
  </si>
  <si>
    <t>ביופסיה של חלל הפה</t>
  </si>
  <si>
    <t>40840</t>
  </si>
  <si>
    <t>העמקת הוסטיבולום, וסטיבולופלסטיקה, ריפוי שניוני</t>
  </si>
  <si>
    <t>41010</t>
  </si>
  <si>
    <t>חיתוך פרנום הלשון, פרנוטומיה, פרנולקטומיה</t>
  </si>
  <si>
    <t>42699</t>
  </si>
  <si>
    <t>אנדוסקופיה של בלוטות רוק</t>
  </si>
  <si>
    <t>42700</t>
  </si>
  <si>
    <t>חיתוך וניקוז מורסה פריטונסילרית</t>
  </si>
  <si>
    <t>42809</t>
  </si>
  <si>
    <t>הוצאת גוף זר מהלוע, שטחי</t>
  </si>
  <si>
    <t>43200</t>
  </si>
  <si>
    <t>אזופגוסקופיה אבחנתית</t>
  </si>
  <si>
    <t>43204</t>
  </si>
  <si>
    <t>אזופגוסקופיה עם הזרקת חומר חוסם של דליות בושט</t>
  </si>
  <si>
    <t>43219</t>
  </si>
  <si>
    <t>אזופגוסקופיה עם הרחבה והחדרת תותב/תומך, במסגרת אמבולטורית</t>
  </si>
  <si>
    <t>43235</t>
  </si>
  <si>
    <t>אנדוסקופיה של דרכי עיכול עליונות, עם/ללא איסוף דגימה</t>
  </si>
  <si>
    <t>43240</t>
  </si>
  <si>
    <t>ניקוז אנדוסקופי של פסוידוציסטה בלבלב בהנחיית EUS</t>
  </si>
  <si>
    <t>43259</t>
  </si>
  <si>
    <t>EUS, בדיקה על קולית אנדוסקופית</t>
  </si>
  <si>
    <t>43260</t>
  </si>
  <si>
    <t>ERCP אבחנתי</t>
  </si>
  <si>
    <t>43264</t>
  </si>
  <si>
    <t>ERCP טפולי</t>
  </si>
  <si>
    <t>43450</t>
  </si>
  <si>
    <t>הרחבת ושט, ללא הנחיית דימות</t>
  </si>
  <si>
    <t>43750</t>
  </si>
  <si>
    <t>גסטרוסטומיה מלעורית, PEG</t>
  </si>
  <si>
    <t>43760</t>
  </si>
  <si>
    <t>החלפת גסטרוסטומיה מלעורית, PEG</t>
  </si>
  <si>
    <t>44360</t>
  </si>
  <si>
    <t>אנדוסקופיה אבחנתית של המעי הדק, עם/ללא איסוף דגימה</t>
  </si>
  <si>
    <t>45300</t>
  </si>
  <si>
    <t>פרוקטוסיגמואידוסקופיה אבחנתית</t>
  </si>
  <si>
    <t>45331</t>
  </si>
  <si>
    <t>סיגמואידוסקופיה גמישה עם/ללא ביופסיה</t>
  </si>
  <si>
    <t>45378</t>
  </si>
  <si>
    <t>קולונוסקופיה גמישה אבחנתית, עם/ללא לקיחת דגימה, לאוכלוסיה בסיכון</t>
  </si>
  <si>
    <t>45383</t>
  </si>
  <si>
    <t>קולונוסקופיה עם כריתת נגע</t>
  </si>
  <si>
    <t>45387</t>
  </si>
  <si>
    <t>קולונוסקופיה עם הרחבה והחדרת תותב/תומך, במסגרת אמבולטורית</t>
  </si>
  <si>
    <t>45905</t>
  </si>
  <si>
    <t>הרחבת פי הטבעת</t>
  </si>
  <si>
    <t>46080</t>
  </si>
  <si>
    <t>חיתוך סוגר פי הטבעת בהרדמה כללית/אזורית</t>
  </si>
  <si>
    <t>46500</t>
  </si>
  <si>
    <t>הזרקת חומר חוסם טחורים</t>
  </si>
  <si>
    <t>46600</t>
  </si>
  <si>
    <t>אנוסקופיה אבחנתית</t>
  </si>
  <si>
    <t>47999</t>
  </si>
  <si>
    <t>ריסוק אבנים חיצוני בדרכי מרה על ידי גלי הדף, פשוט</t>
  </si>
  <si>
    <t>49321</t>
  </si>
  <si>
    <t>לפרוסקופיה נתוחית עם ביופסיה אחת/יותר</t>
  </si>
  <si>
    <t>50040</t>
  </si>
  <si>
    <t>הכנסת נפרוסטום עם ניקוז שתן</t>
  </si>
  <si>
    <t>50398</t>
  </si>
  <si>
    <t>מיקום מחדש/החלפת נפרוסטום באגן הכליה</t>
  </si>
  <si>
    <t>50590</t>
  </si>
  <si>
    <t>ריסוק אבנים חיצוני בכליה על ידי גלי הדף, פשוט, במסגרת אמבולטורית</t>
  </si>
  <si>
    <t>51045</t>
  </si>
  <si>
    <t>הכנסת תומך לשופכה או לשופכן</t>
  </si>
  <si>
    <t>51700</t>
  </si>
  <si>
    <t>צנתור ושטיפה של שלפוחית השתן</t>
  </si>
  <si>
    <t>51703</t>
  </si>
  <si>
    <t>הכנסת צנתר לשופכה</t>
  </si>
  <si>
    <t>51720</t>
  </si>
  <si>
    <t>שטיפה כמותרפית בגידולי שלפוחית השתן</t>
  </si>
  <si>
    <t>51726</t>
  </si>
  <si>
    <t>ציסטומטריה</t>
  </si>
  <si>
    <t>51736</t>
  </si>
  <si>
    <t>אורופלומטריה פשוטה, בדיקת עוצמת זרימת השתן</t>
  </si>
  <si>
    <t>51741</t>
  </si>
  <si>
    <t>אורופלומטריה מורכבת, אורודינמיקה</t>
  </si>
  <si>
    <t>51772</t>
  </si>
  <si>
    <t>פרופיל לחצים לאורך השופכה</t>
  </si>
  <si>
    <t>51784</t>
  </si>
  <si>
    <t>EMG, אלקטרומיוגרפיה של סוגר השופכה/פי הטבעת, בשיטות שונות</t>
  </si>
  <si>
    <t>52000</t>
  </si>
  <si>
    <t>ציסטואורתרוסקופיה</t>
  </si>
  <si>
    <t>52204</t>
  </si>
  <si>
    <t>ציסטואורתרוסקופיה עם ביופסיה/פעולה כירורגית אחרת</t>
  </si>
  <si>
    <t>53000</t>
  </si>
  <si>
    <t>פיום השופכה, אורתרוטומיה או אורתרוסטומיה</t>
  </si>
  <si>
    <t>53850</t>
  </si>
  <si>
    <t>הרס רקמת הערמונית על ידי חום</t>
  </si>
  <si>
    <t>53899</t>
  </si>
  <si>
    <t>ציסטוסקופיה להזרקת בוטולינום טוקסין, כולל עלות החומר</t>
  </si>
  <si>
    <t>54235</t>
  </si>
  <si>
    <t>הזרקה לגוף הספוגי</t>
  </si>
  <si>
    <t>54250</t>
  </si>
  <si>
    <t>בדיקת נוכחות זקפה לילית, NPT, כגון Rigiscan</t>
  </si>
  <si>
    <t>55000</t>
  </si>
  <si>
    <t>ניקור הידרוצלה, עם/ללא הזרקת תרופות</t>
  </si>
  <si>
    <t>55700</t>
  </si>
  <si>
    <t>ביופסיה של הערמונית, בגישות שונות</t>
  </si>
  <si>
    <t>55870</t>
  </si>
  <si>
    <t>הפקת זרע באלקטרוסטימולציה</t>
  </si>
  <si>
    <t>57452</t>
  </si>
  <si>
    <t>קולפוסקופיה, וגינוסקופיה</t>
  </si>
  <si>
    <t>57510</t>
  </si>
  <si>
    <t>צריבת צואר הרחם, בשיטות שונות</t>
  </si>
  <si>
    <t>58120</t>
  </si>
  <si>
    <t>גרידה אבחנתית ו/או טפולית, למעט להפסקת הריון</t>
  </si>
  <si>
    <t>58300</t>
  </si>
  <si>
    <t>הכנסת התקן תוך רחמי, IUD</t>
  </si>
  <si>
    <t>58301</t>
  </si>
  <si>
    <t>הוצאת התקן תוך רחמי, IUD</t>
  </si>
  <si>
    <t>58321</t>
  </si>
  <si>
    <t>הזרקת זרע לצואר הרחם</t>
  </si>
  <si>
    <t>58322</t>
  </si>
  <si>
    <t>הזרקת זרע לתוך הרחם</t>
  </si>
  <si>
    <t>58323</t>
  </si>
  <si>
    <t>רחיצת זרע והכנתו להפריה מלאכותית</t>
  </si>
  <si>
    <t>58345</t>
  </si>
  <si>
    <t>צנתור חצוצרות אבחנתי/טפולי, במסגרת אמבולטורית</t>
  </si>
  <si>
    <t>58555</t>
  </si>
  <si>
    <t>היסטרוסקופיה אבחנתית</t>
  </si>
  <si>
    <t>58558</t>
  </si>
  <si>
    <t>היסטרוסקופיה כירורגית עם ביופסיה/פעולה כירורגית אחרת</t>
  </si>
  <si>
    <t>58563</t>
  </si>
  <si>
    <t>היסטרוסקופיה כירורגית עם הרס רירית הרחם על ידי חום</t>
  </si>
  <si>
    <t>58974</t>
  </si>
  <si>
    <t>החזרת עוברים שנשמרו בהקפאה לחלל הרחם</t>
  </si>
  <si>
    <t>59000</t>
  </si>
  <si>
    <t>דיקור מי שפיר, אמניוצנטזיס</t>
  </si>
  <si>
    <t>59012</t>
  </si>
  <si>
    <t>דיקור חבל הטבור, קורדוצנטזיס, בגישות שונות</t>
  </si>
  <si>
    <t>59020</t>
  </si>
  <si>
    <t>תבחין דחק לעובר על ידי מתן פיטוצין</t>
  </si>
  <si>
    <t>59025</t>
  </si>
  <si>
    <t>תבחין לעובר ללא דחק וללא פיטוצין</t>
  </si>
  <si>
    <t>59866</t>
  </si>
  <si>
    <t>הפחתה סלקטיבית של עוברים, לרבות הנחיית US</t>
  </si>
  <si>
    <t>59871</t>
  </si>
  <si>
    <t>הוצאת תפר מצואר הרחם</t>
  </si>
  <si>
    <t>62270</t>
  </si>
  <si>
    <t>ניקור/ניקוז מותני, אבחנתי</t>
  </si>
  <si>
    <t>62272</t>
  </si>
  <si>
    <t>ניקור/ניקוז מותני, טפולי</t>
  </si>
  <si>
    <t>62310</t>
  </si>
  <si>
    <t>הזרקה אפידורלית/תת עכבישית, צוארי/גבי</t>
  </si>
  <si>
    <t>62311</t>
  </si>
  <si>
    <t>הזרקה אפידורלית/תת עכבישית, מותני/סקרלי</t>
  </si>
  <si>
    <t>64400</t>
  </si>
  <si>
    <t>הזרקת חומר הרדמה לעצב, כגון ליגנוקאין</t>
  </si>
  <si>
    <t>64470</t>
  </si>
  <si>
    <t>הזרקה פרהורטברלית</t>
  </si>
  <si>
    <t>64550</t>
  </si>
  <si>
    <t>דיכוי עצבי על ידי גירוי חשמלי</t>
  </si>
  <si>
    <t>64612</t>
  </si>
  <si>
    <t>הזרקת בוטולינום טוקסין, 10 יחידות בוטוקס</t>
  </si>
  <si>
    <t>65205</t>
  </si>
  <si>
    <t>הוצאת גוף זר מהעין החיצונית, שטחי</t>
  </si>
  <si>
    <t>66984</t>
  </si>
  <si>
    <t>השתלת עדשה תוך עינית, למעט עדשה טורית, מולטיפוקלית או מולטיפוקלית טורית, כולל עלות העדשה, במסגרת אמבולטורית</t>
  </si>
  <si>
    <t>66999</t>
  </si>
  <si>
    <t>השתלת טבעות בקרנית לטפול בקרטוקונוס</t>
  </si>
  <si>
    <t>67210</t>
  </si>
  <si>
    <t>פוטוקואגולציה PDT לרשתית, ללא חומר</t>
  </si>
  <si>
    <t>67912</t>
  </si>
  <si>
    <t>השתלת משקולת זהב בעפעף</t>
  </si>
  <si>
    <t>68810</t>
  </si>
  <si>
    <t>צנרור צנור הדמעות, עם/ללא שטיפה</t>
  </si>
  <si>
    <t>68811</t>
  </si>
  <si>
    <t>צנרור צנור הדמעות, עם/ללא שטיפה, בהרדמה כללית</t>
  </si>
  <si>
    <t>69000</t>
  </si>
  <si>
    <t>ניקור/ניקוז מורסה/המטומה באוזן החיצונית</t>
  </si>
  <si>
    <t>69200</t>
  </si>
  <si>
    <t>הוצאת גוף זר מהאוזן, שטחי</t>
  </si>
  <si>
    <t>69210</t>
  </si>
  <si>
    <t>שטיפת אוזניים</t>
  </si>
  <si>
    <t>69420</t>
  </si>
  <si>
    <t>פיום עור התוף כולל ניקור/ניקוז</t>
  </si>
  <si>
    <t>69436</t>
  </si>
  <si>
    <t>הכנסת כפתורים לאוזן בהרדמה כללית</t>
  </si>
  <si>
    <t>70030</t>
  </si>
  <si>
    <t>צילום עיניים לאיתור גוף זר</t>
  </si>
  <si>
    <t>70100</t>
  </si>
  <si>
    <t>צילום לסת, עד שני מבטים</t>
  </si>
  <si>
    <t>70120</t>
  </si>
  <si>
    <t>צילום מסטואיד, עד שני מבטים</t>
  </si>
  <si>
    <t>70170</t>
  </si>
  <si>
    <t>צילום שק הדמעות, עם חומר ניגוד, כולל נוכחות רדיולוג ופענוח</t>
  </si>
  <si>
    <t>70200</t>
  </si>
  <si>
    <t>צילום ארובות עיניים, עד שני מבטים</t>
  </si>
  <si>
    <t>70210</t>
  </si>
  <si>
    <t>צילום מערות אף, עד שני מבטים</t>
  </si>
  <si>
    <t>70240</t>
  </si>
  <si>
    <t>צילום אוכף תורכי</t>
  </si>
  <si>
    <t>70250</t>
  </si>
  <si>
    <t>צילום גולגולת, עד שני מבטים</t>
  </si>
  <si>
    <t>70332</t>
  </si>
  <si>
    <t>ארתרוגרפיה של מפרק הלסת, כולל הזרקה ופענוח</t>
  </si>
  <si>
    <t>70336</t>
  </si>
  <si>
    <t>MRI מפרק/י הלסת</t>
  </si>
  <si>
    <t>70360</t>
  </si>
  <si>
    <t>צילום רקמות רכות בצואר, כולל קנה הנשימה</t>
  </si>
  <si>
    <t>70390</t>
  </si>
  <si>
    <t>צילום בלוטות רוק, סיאלוגרפיה</t>
  </si>
  <si>
    <t>70540</t>
  </si>
  <si>
    <t>MRI ארובות עיניים, פנים וצואר</t>
  </si>
  <si>
    <t>70544</t>
  </si>
  <si>
    <t>MRA מוח, תעריף לבדיקה</t>
  </si>
  <si>
    <t>70547</t>
  </si>
  <si>
    <t>MRA ראש ו/או צואר, תעריף לבדיקה</t>
  </si>
  <si>
    <t>70551</t>
  </si>
  <si>
    <t>MRI מוח, כולל גזע המוח</t>
  </si>
  <si>
    <t>71020</t>
  </si>
  <si>
    <t>צילום בית החזה, עד שני מבטים</t>
  </si>
  <si>
    <t>71023</t>
  </si>
  <si>
    <t>צילום בית החזה עד שני מבטים, עם שיקוף</t>
  </si>
  <si>
    <t>71100</t>
  </si>
  <si>
    <t>צילום צלעות, עד שני מבטים</t>
  </si>
  <si>
    <t>71120</t>
  </si>
  <si>
    <t>צילום עצם החזה, עד שני מבטים</t>
  </si>
  <si>
    <t>71550</t>
  </si>
  <si>
    <t>MRI בית החזה</t>
  </si>
  <si>
    <t>71555</t>
  </si>
  <si>
    <t>MRA בית החזה, למעט שריר הלב, תעריף לבדיקה</t>
  </si>
  <si>
    <t>72010</t>
  </si>
  <si>
    <t>צילום עמוד שדרה לכל אורכו, עד שני מבטים</t>
  </si>
  <si>
    <t>72040</t>
  </si>
  <si>
    <t>צילום עמוד שדרה צוארי, עד שני מבטים</t>
  </si>
  <si>
    <t>72070</t>
  </si>
  <si>
    <t>צילום עמוד שדרה גבי, עד שני מבטים</t>
  </si>
  <si>
    <t>72080</t>
  </si>
  <si>
    <t>צילום עמוד שדרה גבי-מותני, עד שני מבטים</t>
  </si>
  <si>
    <t>72100</t>
  </si>
  <si>
    <t>צילום עמוד שדרה מותני-סקרלי, עד שני מבטים</t>
  </si>
  <si>
    <t>72141</t>
  </si>
  <si>
    <t>MRI תעלה ועמוד שדרה צוארי, לנבדק ליום</t>
  </si>
  <si>
    <t>72146</t>
  </si>
  <si>
    <t>MRI תעלה ועמוד שדרה גבי, לנבדק ליום</t>
  </si>
  <si>
    <t>72148</t>
  </si>
  <si>
    <t>MRI תעלה ועמוד שדרה מותני, לנבדק ליום</t>
  </si>
  <si>
    <t>72159</t>
  </si>
  <si>
    <t>MRA תעלת עמוד שדרה ותכולתה, תעריף לבדיקה</t>
  </si>
  <si>
    <t>72170</t>
  </si>
  <si>
    <t>צילום אגן, עד שני מבטים</t>
  </si>
  <si>
    <t>72198</t>
  </si>
  <si>
    <t>MRA אגן, תעריף לבדיקה</t>
  </si>
  <si>
    <t>72200</t>
  </si>
  <si>
    <t>צילום מפרקי עצה וכסל, SIJ, עד שני מבטים</t>
  </si>
  <si>
    <t>72270</t>
  </si>
  <si>
    <t>מיאלוגרפיה</t>
  </si>
  <si>
    <t>73000</t>
  </si>
  <si>
    <t>צילום עצם הבריח</t>
  </si>
  <si>
    <t>73010</t>
  </si>
  <si>
    <t>צילום עצם השכמה</t>
  </si>
  <si>
    <t>73030</t>
  </si>
  <si>
    <t>צילום כתף מלא, צד אחד, עד שני מבטים</t>
  </si>
  <si>
    <t>73040</t>
  </si>
  <si>
    <t>ארתרוגרפיה של הכתף, כולל הזרקה ופענוח</t>
  </si>
  <si>
    <t>73060</t>
  </si>
  <si>
    <t>צילום זרוע, עד שני מבטים</t>
  </si>
  <si>
    <t>73070</t>
  </si>
  <si>
    <t>צילום מרפק, עד שני מבטים</t>
  </si>
  <si>
    <t>73085</t>
  </si>
  <si>
    <t>ארתרוגרפיה של המרפק, כולל הזרקה ופענוח</t>
  </si>
  <si>
    <t>73090</t>
  </si>
  <si>
    <t>צילום אמה, עד שני מבטים</t>
  </si>
  <si>
    <t>73092</t>
  </si>
  <si>
    <t>צילום גפיים עליונים, פעוט, עד שני מבטים</t>
  </si>
  <si>
    <t>73100</t>
  </si>
  <si>
    <t>צילום שורש יד, עד שני מבטים</t>
  </si>
  <si>
    <t>73115</t>
  </si>
  <si>
    <t>ארתרוגרפיה של שורש יד, כולל הזרקה ופענוח</t>
  </si>
  <si>
    <t>73120</t>
  </si>
  <si>
    <t>צילום כף יד, עד שני מבטים</t>
  </si>
  <si>
    <t>73140</t>
  </si>
  <si>
    <t>צילום אצבע/ות יד, עד שני מבטים</t>
  </si>
  <si>
    <t>73221</t>
  </si>
  <si>
    <t>MRI מפרקי הגף העליון, לנבדק ליום</t>
  </si>
  <si>
    <t>73225</t>
  </si>
  <si>
    <t>MRA גף עליון, תעריף לבדיקה</t>
  </si>
  <si>
    <t>73500</t>
  </si>
  <si>
    <t>צילום מפרק הירך, חד צדדי, מבט אחד</t>
  </si>
  <si>
    <t>73520</t>
  </si>
  <si>
    <t>צילום מפרק הירך, דו צדדי, כולל צילום אגן</t>
  </si>
  <si>
    <t>73525</t>
  </si>
  <si>
    <t>ארתרוגרפיה של הירך, כולל הזרקה ופענוח</t>
  </si>
  <si>
    <t>73542</t>
  </si>
  <si>
    <t>ארתרוגרפיה של מפרק עצה וכסל, כולל הזרקה ופענוח</t>
  </si>
  <si>
    <t>73550</t>
  </si>
  <si>
    <t>צילום ירך, עד שני מבטים</t>
  </si>
  <si>
    <t>73560</t>
  </si>
  <si>
    <t>צילום ברך, עד שני מבטים, לצד</t>
  </si>
  <si>
    <t>73562</t>
  </si>
  <si>
    <t>צילום ברך, תוספת עבור מבט שלישי ואילך</t>
  </si>
  <si>
    <t>73580</t>
  </si>
  <si>
    <t>ארתרוגרפיה של הברך, כולל הזרקה ופענוח</t>
  </si>
  <si>
    <t>73590</t>
  </si>
  <si>
    <t>צילום שוק, עד שני מבטים</t>
  </si>
  <si>
    <t>73592</t>
  </si>
  <si>
    <t>צילום גפיים תחתונים, פעוט, עד שני מבטים</t>
  </si>
  <si>
    <t>73610</t>
  </si>
  <si>
    <t>צילום קרסול, מלא, צד אחד</t>
  </si>
  <si>
    <t>73615</t>
  </si>
  <si>
    <t>ארתרוגרפיה של הקרסול, כולל הזרקה ופענוח</t>
  </si>
  <si>
    <t>73620</t>
  </si>
  <si>
    <t>צילום כף רגל, עד שני מבטים</t>
  </si>
  <si>
    <t>73721</t>
  </si>
  <si>
    <t>MRI מפרקי הגף התחתון, לנבדק ליום</t>
  </si>
  <si>
    <t>73725</t>
  </si>
  <si>
    <t>MRA גף תחתון, תעריף לבדיקה</t>
  </si>
  <si>
    <t>74000</t>
  </si>
  <si>
    <t>צילום בטן ללא חומר ניגוד</t>
  </si>
  <si>
    <t>74181</t>
  </si>
  <si>
    <t>MRI בטן, לנבדק ליום</t>
  </si>
  <si>
    <t>74185</t>
  </si>
  <si>
    <t>MRA בטן, תעריף לבדיקה</t>
  </si>
  <si>
    <t>74220</t>
  </si>
  <si>
    <t>צילום ושט</t>
  </si>
  <si>
    <t>74230</t>
  </si>
  <si>
    <t>תפקוד הבליעה, כולל הסרטה, סינה/וידאורדיוגרפיה</t>
  </si>
  <si>
    <t>74241</t>
  </si>
  <si>
    <t>שיקוף ו/או צילום ושט, קיבה ותריסריון, עם/ללא צילומים מאוחרים</t>
  </si>
  <si>
    <t>74245</t>
  </si>
  <si>
    <t>שיקוף ושט, קיבה, תרסריון ומעי דק, כולל צילומים סדרתיים</t>
  </si>
  <si>
    <t>74249</t>
  </si>
  <si>
    <t>צילומי בטן עוקבים למעבר חומר ניגוד במעי הדק</t>
  </si>
  <si>
    <t>74270</t>
  </si>
  <si>
    <t>חוקן בריום</t>
  </si>
  <si>
    <t>74280</t>
  </si>
  <si>
    <t>חוקן בריום ואויר, עם/ללא גלוקגון</t>
  </si>
  <si>
    <t>74290</t>
  </si>
  <si>
    <t>צילום כיס מרה לאחר מתן חומר דרך הפה</t>
  </si>
  <si>
    <t>74360</t>
  </si>
  <si>
    <t>הרחבת היצרויות ו/או חסימות בושט בהנחיית דימות</t>
  </si>
  <si>
    <t>74400</t>
  </si>
  <si>
    <t>IVP עם/ללא טומוגרפיה</t>
  </si>
  <si>
    <t>74420</t>
  </si>
  <si>
    <t>צילום כליות לאחר מילוי רטרוגרדי</t>
  </si>
  <si>
    <t>74450</t>
  </si>
  <si>
    <t>אורתרוציסטוגרפיה, שיקוף ו/או צילום שלפוחית השתן והשופכה לאחר מילוי רטרוגרדי</t>
  </si>
  <si>
    <t>74455</t>
  </si>
  <si>
    <t>אורתרוציסטוגרפיה, שיקוף ו/או צילום שלפוחית השתן והשופכה</t>
  </si>
  <si>
    <t>74740</t>
  </si>
  <si>
    <t>צילום רחם וחצוצרות, היסטרוסלפינגוגרפיה</t>
  </si>
  <si>
    <t>75552</t>
  </si>
  <si>
    <t>MRI מבנה לב, לנבדק ליום</t>
  </si>
  <si>
    <t>75554</t>
  </si>
  <si>
    <t>MRI תפקוד לב, עם/ללא מבנה, מבחן מלא, לנבדק ליום</t>
  </si>
  <si>
    <t>75803</t>
  </si>
  <si>
    <t>לימפאנגיוגרפיה, גפיים</t>
  </si>
  <si>
    <t>75822</t>
  </si>
  <si>
    <t>פלבוגרפיה, ונוגרפיה, כולל הזרקת החומר וביצוע הצילום</t>
  </si>
  <si>
    <t>76000</t>
  </si>
  <si>
    <t>שיקוף לצורך פעולות נוספות</t>
  </si>
  <si>
    <t>76120</t>
  </si>
  <si>
    <t>בדיקת המעי באמצעות מצלמה ניידת, קפסולה נבלעת</t>
  </si>
  <si>
    <t>76140</t>
  </si>
  <si>
    <t>פענוח/יעוץ לבדיקת דימות מבחוץ, למעט פענוח MRI מוח לגידול ממאיר להערכת תגובה לטפול</t>
  </si>
  <si>
    <t>76390</t>
  </si>
  <si>
    <t>MRI ספקטרוסקופיה, לנבדק ליום</t>
  </si>
  <si>
    <t>76512</t>
  </si>
  <si>
    <t>US עיניים</t>
  </si>
  <si>
    <t>76514</t>
  </si>
  <si>
    <t>US עיניים, פכימטריה, מדידת עובי הקרנית, לנבדק</t>
  </si>
  <si>
    <t>76536</t>
  </si>
  <si>
    <t>US רקמות רכות בראש וצואר, עם תיעוד תמונות</t>
  </si>
  <si>
    <t>76604</t>
  </si>
  <si>
    <t>US בית החזה, כולל מדיאסטינום, עם תיעוד תמונות</t>
  </si>
  <si>
    <t>76645</t>
  </si>
  <si>
    <t>US שדיים ובית החזה, עם תיעוד תמונות</t>
  </si>
  <si>
    <t>76700</t>
  </si>
  <si>
    <t>US בטן, למעט סקר לאבחון מפרצת אאורטה, עם תיעוד תמונות</t>
  </si>
  <si>
    <t>76805</t>
  </si>
  <si>
    <t>US לסקירת מערכות עובר עם תיעוד תמונות</t>
  </si>
  <si>
    <t>76813</t>
  </si>
  <si>
    <t>US לשקיפות עורפית של העובר, לעובר אחד, עם תיעוד תמונות</t>
  </si>
  <si>
    <t>76814</t>
  </si>
  <si>
    <t>US לשקיפות עורפית של העובר, לכל עובר נוסף, עם תיעוד תמונות</t>
  </si>
  <si>
    <t>76815</t>
  </si>
  <si>
    <t>US מיילדותי, עם תיעוד תמונות</t>
  </si>
  <si>
    <t>76825</t>
  </si>
  <si>
    <t>אקוקרדיוגרפיה עוברית, עם תיעוד תמונות</t>
  </si>
  <si>
    <t>76827</t>
  </si>
  <si>
    <t>אקוקרדיוגרפיה עוברית, כולל דופלר, בדיקת זרימת דם לעובר</t>
  </si>
  <si>
    <t>76830</t>
  </si>
  <si>
    <t>US וגינלי</t>
  </si>
  <si>
    <t>76831</t>
  </si>
  <si>
    <t>הדגמה סונוגרפית של חלל הרחם והחצוצרות, עם חומר ניגוד</t>
  </si>
  <si>
    <t>76857</t>
  </si>
  <si>
    <t>US אגן, מעקב זקיקים</t>
  </si>
  <si>
    <t>76870</t>
  </si>
  <si>
    <t>US שק האשכים, עם תיעוד תמונות</t>
  </si>
  <si>
    <t>76872</t>
  </si>
  <si>
    <t>US דרך החלחולת, טרנסרקטלי, עם תיעוד תמונות</t>
  </si>
  <si>
    <t>76942</t>
  </si>
  <si>
    <t>ביופסיה/פעולה כירורגית בהנחיית US</t>
  </si>
  <si>
    <t>77002</t>
  </si>
  <si>
    <t>ביופסיה/פעולה כירורגית בהנחיית שיקוף</t>
  </si>
  <si>
    <t>77012</t>
  </si>
  <si>
    <t>ביופסיה/פעולה כירורגית בהנחיית CT, במסגרת אמבולטורית</t>
  </si>
  <si>
    <t>77021</t>
  </si>
  <si>
    <t>ביופסיה/פעולה כירורגית בהנחיית MRI, למעט שד, במסגרת אמבולטורית</t>
  </si>
  <si>
    <t>77031</t>
  </si>
  <si>
    <t>הכוונה סטראוטקטית לביופסיה של השד/מיקום מחט, כולל הפעולה, תחת דימות כגון ממוגרפיה ממוחשבת</t>
  </si>
  <si>
    <t>77032</t>
  </si>
  <si>
    <t>ממוגרפיה לסימון המיקום של גוש בשד על ידי מחטים</t>
  </si>
  <si>
    <t>77054</t>
  </si>
  <si>
    <t>דקטוגרפיה/גלקטוגרפיה של השד עם פענוח</t>
  </si>
  <si>
    <t>77056</t>
  </si>
  <si>
    <t>ממוגרפיה דו צדדית</t>
  </si>
  <si>
    <t>77059</t>
  </si>
  <si>
    <t>MRI שד, דו צדדי</t>
  </si>
  <si>
    <t>77073</t>
  </si>
  <si>
    <t>צילום למדידת אורך עצמות</t>
  </si>
  <si>
    <t>77080</t>
  </si>
  <si>
    <t>צפיפות עצם בשיטת DXA</t>
  </si>
  <si>
    <t>77261</t>
  </si>
  <si>
    <t>תכנון הקרנה טפולית, רדיותרפיה</t>
  </si>
  <si>
    <t>77280</t>
  </si>
  <si>
    <t>סימולציה לפני הקרנה טפולית, רדיותרפיה</t>
  </si>
  <si>
    <t>77295</t>
  </si>
  <si>
    <t>סימולציה ותכנון הקרנה בעזרת מחשב, תלת ממדי, 3D</t>
  </si>
  <si>
    <t>77401</t>
  </si>
  <si>
    <t>הקרנות ביחידה לרדיותרפיה, לשדה</t>
  </si>
  <si>
    <t>78000</t>
  </si>
  <si>
    <t>בלוטת התריס, קליטה, מדידה אחת</t>
  </si>
  <si>
    <t>78001</t>
  </si>
  <si>
    <t>בלוטת התריס, קליטה, מספר מדידות</t>
  </si>
  <si>
    <t>78007</t>
  </si>
  <si>
    <t>מיפוי בלוטת התריס, עם קליטה, מספר מדידות</t>
  </si>
  <si>
    <t>78010</t>
  </si>
  <si>
    <t>מיפוי בלוטת התריס</t>
  </si>
  <si>
    <t>78018</t>
  </si>
  <si>
    <t>מיפוי בלוטת התריס לגרורות, כל גופי, I-131</t>
  </si>
  <si>
    <t>78070</t>
  </si>
  <si>
    <t>מיפוי יותרת התריס, פרתירואיד</t>
  </si>
  <si>
    <t>78104</t>
  </si>
  <si>
    <t>מיפוי מח עצם, כל גופי</t>
  </si>
  <si>
    <t>78122</t>
  </si>
  <si>
    <t>מדידה רדיואיזוטופית של נפח דם</t>
  </si>
  <si>
    <t>78130</t>
  </si>
  <si>
    <t>אורך חיים של כדוריות אדומות</t>
  </si>
  <si>
    <t>78191</t>
  </si>
  <si>
    <t>טסיות דם, אורך חיים</t>
  </si>
  <si>
    <t>78195</t>
  </si>
  <si>
    <t>מיפוי בלוטות לימפה ודרכי לימפה</t>
  </si>
  <si>
    <t>78205</t>
  </si>
  <si>
    <t>מיפוי כבד וטחול, SPECT</t>
  </si>
  <si>
    <t>78215</t>
  </si>
  <si>
    <t>מיפוי כבד וטחול, סטטי</t>
  </si>
  <si>
    <t>78216</t>
  </si>
  <si>
    <t>מיפוי כבד וטחול, דינמי וסטטי</t>
  </si>
  <si>
    <t>78223</t>
  </si>
  <si>
    <t>מיפוי דרכי מרה וכיס מרה, עם/ללא שימוש בתרופות, עם/ללא מדידת תפקוד כיס מרה</t>
  </si>
  <si>
    <t>78231</t>
  </si>
  <si>
    <t>מיפוי בלוטות רוק, עם סדרת תמונות</t>
  </si>
  <si>
    <t>78258</t>
  </si>
  <si>
    <t>מיפוי תנועתיות ושט, דינמי</t>
  </si>
  <si>
    <t>78262</t>
  </si>
  <si>
    <t>מיפוי רפלוקס קיבתי-ושטי</t>
  </si>
  <si>
    <t>78264</t>
  </si>
  <si>
    <t>מיפוי התרוקנות קיבה</t>
  </si>
  <si>
    <t>78270</t>
  </si>
  <si>
    <t>ספיגת ויטמין B-12, ללא פקטור אינטרינסי</t>
  </si>
  <si>
    <t>78271</t>
  </si>
  <si>
    <t>ספיגת ויטמין B-12, עם פקטור אינטרינסי</t>
  </si>
  <si>
    <t>78278</t>
  </si>
  <si>
    <t>מיפוי דמם חריף במערכת העיכול, דינמי וסטטי</t>
  </si>
  <si>
    <t>78290</t>
  </si>
  <si>
    <t>מיפוי רקמת מעיים, כגון רירית קיבה אקטופית, מקלס</t>
  </si>
  <si>
    <t>78291</t>
  </si>
  <si>
    <t>מיפוי פתיחות דלף ורידי פריטונאלי</t>
  </si>
  <si>
    <t>78300</t>
  </si>
  <si>
    <t>מיפוי עצם ו/או מפרק, ממוקד</t>
  </si>
  <si>
    <t>78306</t>
  </si>
  <si>
    <t>מיפוי עצם ו/או מפרק, כל גופי</t>
  </si>
  <si>
    <t>78315</t>
  </si>
  <si>
    <t>מיפוי עצם ו/או מפרק, תלת שלבי</t>
  </si>
  <si>
    <t>78320</t>
  </si>
  <si>
    <t>מיפוי עצם ו/או מפרק, SPECT</t>
  </si>
  <si>
    <t>78399</t>
  </si>
  <si>
    <t>מיפוי עצם ו/או מפרק, כל גופי, לאחר 24 שעות</t>
  </si>
  <si>
    <t>78428</t>
  </si>
  <si>
    <t>מיפוי לב לדלף, דינמי</t>
  </si>
  <si>
    <t>78445</t>
  </si>
  <si>
    <t>מיפוי כלי דם, פרפוזיה</t>
  </si>
  <si>
    <t>78458</t>
  </si>
  <si>
    <t>מיפוי פקקת ורידית, דו צדדי</t>
  </si>
  <si>
    <t>78461</t>
  </si>
  <si>
    <t>מיפוי שריר הלב, פרפוזיה, במנוחה ו/או במאמץ, פלנרי</t>
  </si>
  <si>
    <t>78465</t>
  </si>
  <si>
    <t>מיפוי שריר הלב, פרפוזיה, במנוחה ו/או במאמץ, SPECT</t>
  </si>
  <si>
    <t>78466</t>
  </si>
  <si>
    <t>מיפוי שריר הלב באוטם, פלנרי</t>
  </si>
  <si>
    <t>78468</t>
  </si>
  <si>
    <t>מיפוי שריר הלב באוטם, עם EF על ידי First Pass, פלנרי</t>
  </si>
  <si>
    <t>78469</t>
  </si>
  <si>
    <t>מיפוי שריר הלב באוטם, SPECT</t>
  </si>
  <si>
    <t>78472</t>
  </si>
  <si>
    <t>מיפוי לב מאגר דם, BP, במנוחה/במאמץ, עם EF, פלנרי</t>
  </si>
  <si>
    <t>78473</t>
  </si>
  <si>
    <t>מיפוי לב מאגר דם, BP, במנוחה ובמאמץ, עם EF</t>
  </si>
  <si>
    <t>78478</t>
  </si>
  <si>
    <t>מיפוי שריר הלב, פרפוזיה, עם תנועתיות הלב</t>
  </si>
  <si>
    <t>78480</t>
  </si>
  <si>
    <t>מיפוי שריר הלב, פרפוזיה, במנוחה ובמאמץ, עם EF</t>
  </si>
  <si>
    <t>78481</t>
  </si>
  <si>
    <t>מיפוי לב מאגר דם, BP, במנוחה/במאמץ, עם EF על ידי First Pass, פלנרי</t>
  </si>
  <si>
    <t>78499</t>
  </si>
  <si>
    <t>מיפוי לב מאגר דם, BP, סטטי</t>
  </si>
  <si>
    <t>78580</t>
  </si>
  <si>
    <t>מיפוי ריאות, פרפוזיה</t>
  </si>
  <si>
    <t>78585</t>
  </si>
  <si>
    <t>מיפוי ריאות, ונטילציה ופרפוזיה, קסנון</t>
  </si>
  <si>
    <t>78587</t>
  </si>
  <si>
    <t>מיפוי ריאות, ונטילציה, אירוסול</t>
  </si>
  <si>
    <t>78594</t>
  </si>
  <si>
    <t>מיפוי ריאות, ונטילציה, קסנון</t>
  </si>
  <si>
    <t>78596</t>
  </si>
  <si>
    <t>מיפוי ריאות, ונטילציה ופרפוזיה, כמותי</t>
  </si>
  <si>
    <t>78605</t>
  </si>
  <si>
    <t>מיפוי מוח, סטטי</t>
  </si>
  <si>
    <t>78606</t>
  </si>
  <si>
    <t>מיפוי מוח, דינמי וסטטי</t>
  </si>
  <si>
    <t>78607</t>
  </si>
  <si>
    <t>מיפוי מוח, SPECT</t>
  </si>
  <si>
    <t>78610</t>
  </si>
  <si>
    <t>מיפוי מוח, פרפוזיה, דינמי</t>
  </si>
  <si>
    <t>78630</t>
  </si>
  <si>
    <t>מיפוי CSF, ציסטרנוגרפיה</t>
  </si>
  <si>
    <t>78645</t>
  </si>
  <si>
    <t>מיפוי CSF, הערכת מעבר בדלף, shunt</t>
  </si>
  <si>
    <t>78650</t>
  </si>
  <si>
    <t>מיפוי CSF, זיהוי ומיקום דליפה</t>
  </si>
  <si>
    <t>78660</t>
  </si>
  <si>
    <t>מיפוי דרכי דמעות</t>
  </si>
  <si>
    <t>78699</t>
  </si>
  <si>
    <t>מיפוי מוח לאבחון גידולים, SPECT</t>
  </si>
  <si>
    <t>78700</t>
  </si>
  <si>
    <t>מיפוי כליות סטטי</t>
  </si>
  <si>
    <t>78701</t>
  </si>
  <si>
    <t>מיפוי כליות, דינמי, GFR</t>
  </si>
  <si>
    <t>78707</t>
  </si>
  <si>
    <t>מיפוי כליות, דינמי, ללא התערבות תרופתית</t>
  </si>
  <si>
    <t>78708</t>
  </si>
  <si>
    <t>מיפוי כליות, דינמי, עם התערבות תרופתית</t>
  </si>
  <si>
    <t>78710</t>
  </si>
  <si>
    <t>מיפוי כליות, SPECT</t>
  </si>
  <si>
    <t>78740</t>
  </si>
  <si>
    <t>מיפוי רפלוקס לשופכן, ציסטוגרם</t>
  </si>
  <si>
    <t>78761</t>
  </si>
  <si>
    <t>מיפוי אשכים, דינמי וסטטי</t>
  </si>
  <si>
    <t>78802</t>
  </si>
  <si>
    <t>מיפוי לאיתור גידולים, פלנרי</t>
  </si>
  <si>
    <t>78803</t>
  </si>
  <si>
    <t>מיפוי לאיתור גידולים, SPECT</t>
  </si>
  <si>
    <t>78805</t>
  </si>
  <si>
    <t>מיפוי לאיתור תהליך דלקתי, ממוקד</t>
  </si>
  <si>
    <t>78806</t>
  </si>
  <si>
    <t>מיפוי לאיתור תהליך דלקתי, כל גופי</t>
  </si>
  <si>
    <t>78807</t>
  </si>
  <si>
    <t>מיפוי לאיתור תהליך דלקתי, SPECT</t>
  </si>
  <si>
    <t>78813</t>
  </si>
  <si>
    <t>מיפוי FDG PET, גלוקוז מסומן</t>
  </si>
  <si>
    <t>78999</t>
  </si>
  <si>
    <t>מיפוי גידולים, נוגדנים מסומנים, SPECT</t>
  </si>
  <si>
    <t>79101</t>
  </si>
  <si>
    <t>טפול רדיופרמצאוטי בפוליציטמיה ורה</t>
  </si>
  <si>
    <t>79403</t>
  </si>
  <si>
    <t>טפול רדיופרמצאוטי תוך ורידי באמצעות זבלין, 90Y-Ibritumomab tiuxetan</t>
  </si>
  <si>
    <t>79440</t>
  </si>
  <si>
    <t>טפול רדיופרמצאוטי תוך מפרקי</t>
  </si>
  <si>
    <t>80053</t>
  </si>
  <si>
    <t>כימיה, פרופיל</t>
  </si>
  <si>
    <t>80061</t>
  </si>
  <si>
    <t>שומנים, פרופיל - דם: כולסטרול, LDL ,HDL ,TG</t>
  </si>
  <si>
    <t>80076</t>
  </si>
  <si>
    <t>תפקודי כבד, פרופיל</t>
  </si>
  <si>
    <t>80100</t>
  </si>
  <si>
    <t>תרופה/סם, איכותי - שתן</t>
  </si>
  <si>
    <t>80101</t>
  </si>
  <si>
    <t>תרופה, תבחין איכותי</t>
  </si>
  <si>
    <t>80162</t>
  </si>
  <si>
    <t>דיגוקסין</t>
  </si>
  <si>
    <t>80178</t>
  </si>
  <si>
    <t>ליתיום</t>
  </si>
  <si>
    <t>80195</t>
  </si>
  <si>
    <t>סירולימוס</t>
  </si>
  <si>
    <t>80299</t>
  </si>
  <si>
    <t>תרופה, תבחין כמותי</t>
  </si>
  <si>
    <t>80400</t>
  </si>
  <si>
    <t>מבחן גירוי ACTH, כולל בדיקת רמת הורמונים בדם</t>
  </si>
  <si>
    <t>80420</t>
  </si>
  <si>
    <t>תבחין דיכוי דקסמטזון, 48 שעות, כולל בדיקת קורטיזול חופשי, קורטיזול בשתן ומדידות נפח בו זמניות</t>
  </si>
  <si>
    <t>81000</t>
  </si>
  <si>
    <t>בדיקת שתן כללית, עם מיקרוסקופיה</t>
  </si>
  <si>
    <t>81002</t>
  </si>
  <si>
    <t>בדיקה בסטיק, שתן וכו', ללא מיקרוסקופיה</t>
  </si>
  <si>
    <t>81227</t>
  </si>
  <si>
    <t>CYP2C9, אפיון גן - דם, לנבדק</t>
  </si>
  <si>
    <t>81235</t>
  </si>
  <si>
    <t>קולטן לגורם שגשוג אפידרמלי, EGFR, מוטציה - דם, לנבדק</t>
  </si>
  <si>
    <t>82010</t>
  </si>
  <si>
    <t>אצטון, כמותי</t>
  </si>
  <si>
    <t>82013</t>
  </si>
  <si>
    <t>אצטילכולינאסטרז - מי שפיר</t>
  </si>
  <si>
    <t>82017</t>
  </si>
  <si>
    <t>אצילקרניטין, כמותי - דם/שתן</t>
  </si>
  <si>
    <t>82030</t>
  </si>
  <si>
    <t>ציקליק AMP - דם ושתן</t>
  </si>
  <si>
    <t>82040</t>
  </si>
  <si>
    <t>אלבומין - סרום</t>
  </si>
  <si>
    <t>82042</t>
  </si>
  <si>
    <t>אלבומין, כמותי - שתן/נוזל גוף אחר, למעט סרום</t>
  </si>
  <si>
    <t>82043</t>
  </si>
  <si>
    <t>מיקרואלבומין, כמותי - שתן / 24 שעות</t>
  </si>
  <si>
    <t>82085</t>
  </si>
  <si>
    <t>אלדולז</t>
  </si>
  <si>
    <t>82088</t>
  </si>
  <si>
    <t>אלדוסטרון</t>
  </si>
  <si>
    <t>82103</t>
  </si>
  <si>
    <t>אלפא 1 אנטיטריפסין, סך</t>
  </si>
  <si>
    <t>82105</t>
  </si>
  <si>
    <t>אלפא פטופרוטאין - סרום</t>
  </si>
  <si>
    <t>82128</t>
  </si>
  <si>
    <t>חומצות אמינו, איכותי</t>
  </si>
  <si>
    <t>82131</t>
  </si>
  <si>
    <t>חומצות אמינו, כמותי</t>
  </si>
  <si>
    <t>82135</t>
  </si>
  <si>
    <t>חומצה אמינולבולינית, ALA, כמותי - שתן</t>
  </si>
  <si>
    <t>82140</t>
  </si>
  <si>
    <t>אמוניה</t>
  </si>
  <si>
    <t>82150</t>
  </si>
  <si>
    <t>עמילז</t>
  </si>
  <si>
    <t>82154</t>
  </si>
  <si>
    <t>אנדרוסטנדיון/אנדרוסטנדיול גלוקורניד</t>
  </si>
  <si>
    <t>82160</t>
  </si>
  <si>
    <t>אנדרוסטרון</t>
  </si>
  <si>
    <t>82172</t>
  </si>
  <si>
    <t>אפוליפופרוטאין B1/A1</t>
  </si>
  <si>
    <t>82180</t>
  </si>
  <si>
    <t>חומצה אסקורבית, ויטמין C - דם</t>
  </si>
  <si>
    <t>82205</t>
  </si>
  <si>
    <t>ברביטורטים, איכותי - שתן</t>
  </si>
  <si>
    <t>82232</t>
  </si>
  <si>
    <t>בטא 2 מיקרוגלובולין</t>
  </si>
  <si>
    <t>82239</t>
  </si>
  <si>
    <t>תבחין פירוק מלחי מרה</t>
  </si>
  <si>
    <t>82247</t>
  </si>
  <si>
    <t>בילירובין, סך</t>
  </si>
  <si>
    <t>82248</t>
  </si>
  <si>
    <t>בילירובין, ישיר</t>
  </si>
  <si>
    <t>82261</t>
  </si>
  <si>
    <t>ביוטינידז</t>
  </si>
  <si>
    <t>82270</t>
  </si>
  <si>
    <t>דם סמוי - צואה</t>
  </si>
  <si>
    <t>82306</t>
  </si>
  <si>
    <t>קלציפדיול, 25 הידרוקסי ויטמין D</t>
  </si>
  <si>
    <t>82307</t>
  </si>
  <si>
    <t>קלציפרול, ויטמין D</t>
  </si>
  <si>
    <t>82308</t>
  </si>
  <si>
    <t>קלציטונין</t>
  </si>
  <si>
    <t>82310</t>
  </si>
  <si>
    <t>סידן, סך, למעט בשתן</t>
  </si>
  <si>
    <t>82340</t>
  </si>
  <si>
    <t>סידן, כמותי - שתן</t>
  </si>
  <si>
    <t>82360</t>
  </si>
  <si>
    <t>בדיקת אבנים, כמותית ואיכותית</t>
  </si>
  <si>
    <t>82374</t>
  </si>
  <si>
    <t>פחמן דו-חמצני, ביקרבונאט</t>
  </si>
  <si>
    <t>82378</t>
  </si>
  <si>
    <t>בדיקת CEA כולל מיהולים</t>
  </si>
  <si>
    <t>82380</t>
  </si>
  <si>
    <t>קרוטן</t>
  </si>
  <si>
    <t>82382</t>
  </si>
  <si>
    <t>קטכולאמינים, סך</t>
  </si>
  <si>
    <t>82390</t>
  </si>
  <si>
    <t>צרולופלזמין</t>
  </si>
  <si>
    <t>82435</t>
  </si>
  <si>
    <t>כלוריד - דם</t>
  </si>
  <si>
    <t>82436</t>
  </si>
  <si>
    <t>כלוריד - שתן</t>
  </si>
  <si>
    <t>82438</t>
  </si>
  <si>
    <t>כלוריד - מקור אחר, למעט דם/שתן</t>
  </si>
  <si>
    <t>82465</t>
  </si>
  <si>
    <t>כולסטרול, סך - דם</t>
  </si>
  <si>
    <t>82480</t>
  </si>
  <si>
    <t>כולינאסטרז - סרום</t>
  </si>
  <si>
    <t>82486</t>
  </si>
  <si>
    <t>כרומטוגרפיה איכותית</t>
  </si>
  <si>
    <t>82492</t>
  </si>
  <si>
    <t>כרומטוגרפיה כמותית, בשיטות שונות</t>
  </si>
  <si>
    <t>82525</t>
  </si>
  <si>
    <t>נחושת</t>
  </si>
  <si>
    <t>82533</t>
  </si>
  <si>
    <t>קורטיזול, סך</t>
  </si>
  <si>
    <t>82540</t>
  </si>
  <si>
    <t>קריאטין</t>
  </si>
  <si>
    <t>82550</t>
  </si>
  <si>
    <t>קריאטין קינז, CPK ,CK, סך</t>
  </si>
  <si>
    <t>82552</t>
  </si>
  <si>
    <t>קריאטין קינז, CPK ,CK, איזואנזימים</t>
  </si>
  <si>
    <t>82565</t>
  </si>
  <si>
    <t>קריאטינין - דם</t>
  </si>
  <si>
    <t>82570</t>
  </si>
  <si>
    <t>קריאטינין - נוזלי גוף, למעט דם</t>
  </si>
  <si>
    <t>82575</t>
  </si>
  <si>
    <t>פינוי קריאטינין</t>
  </si>
  <si>
    <t>82585</t>
  </si>
  <si>
    <t>קריופיברינוגן</t>
  </si>
  <si>
    <t>82595</t>
  </si>
  <si>
    <t>קריוגלובולינים, איכותי או חצי-כמותי</t>
  </si>
  <si>
    <t>82607</t>
  </si>
  <si>
    <t>ויטמין B-12, ציאנוקובאלאמין</t>
  </si>
  <si>
    <t>82608</t>
  </si>
  <si>
    <t>ויטמין B-12, ציאנוקובאלאמין, כושר קשירה</t>
  </si>
  <si>
    <t>82626</t>
  </si>
  <si>
    <t>דהידרואפיאנדרוסטרון, DHEA</t>
  </si>
  <si>
    <t>82627</t>
  </si>
  <si>
    <t>דהידרואפיאנדרוסטרון-סולפאט, DHEA-S</t>
  </si>
  <si>
    <t>82652</t>
  </si>
  <si>
    <t>1, 25 דיהידרוקסי ויטמין D</t>
  </si>
  <si>
    <t>82657</t>
  </si>
  <si>
    <t>אנזימים, פעילות - תאי דם, תרבית/רקמה, לכל אנזים</t>
  </si>
  <si>
    <t>82670</t>
  </si>
  <si>
    <t>אסטרדיול</t>
  </si>
  <si>
    <t>82672</t>
  </si>
  <si>
    <t>אסטרוגנים, סך, כל הנגזרות</t>
  </si>
  <si>
    <t>82677</t>
  </si>
  <si>
    <t>אסטריול</t>
  </si>
  <si>
    <t>82679</t>
  </si>
  <si>
    <t>אסטרון</t>
  </si>
  <si>
    <t>82705</t>
  </si>
  <si>
    <t>שומנים, איכותי - צואה</t>
  </si>
  <si>
    <t>82710</t>
  </si>
  <si>
    <t>שומנים, כמותי - צואה</t>
  </si>
  <si>
    <t>82726</t>
  </si>
  <si>
    <t>חומצות שומן ארוכות מאוד</t>
  </si>
  <si>
    <t>82728</t>
  </si>
  <si>
    <t>פריטין</t>
  </si>
  <si>
    <t>82731</t>
  </si>
  <si>
    <t>פיברונקטין עוברי</t>
  </si>
  <si>
    <t>82746</t>
  </si>
  <si>
    <t>חומצה פולית - סרום</t>
  </si>
  <si>
    <t>82757</t>
  </si>
  <si>
    <t>פרוקטוז - נוזל הזרע</t>
  </si>
  <si>
    <t>82759</t>
  </si>
  <si>
    <t>גלקטוקינז</t>
  </si>
  <si>
    <t>82760</t>
  </si>
  <si>
    <t>גלקטוז</t>
  </si>
  <si>
    <t>82775</t>
  </si>
  <si>
    <t>גלקטוז 1 פוספט אורידיל טרנפרז, כמותי</t>
  </si>
  <si>
    <t>82787</t>
  </si>
  <si>
    <t>גמאגלובולין, אימונוגלובולין, תת קבוצות</t>
  </si>
  <si>
    <t>82800</t>
  </si>
  <si>
    <t>גזים, PH בלבד - דם</t>
  </si>
  <si>
    <t>82803</t>
  </si>
  <si>
    <t>גזים - דם</t>
  </si>
  <si>
    <t>82941</t>
  </si>
  <si>
    <t>גסטרין</t>
  </si>
  <si>
    <t>82945</t>
  </si>
  <si>
    <t>גלוקוז - נוזלי גוף, למעט דם</t>
  </si>
  <si>
    <t>82947</t>
  </si>
  <si>
    <t>גלוקוז, כמותי - דם</t>
  </si>
  <si>
    <t>82951</t>
  </si>
  <si>
    <t>מבחן סבילות לגלוקוז, העמסה, GTT</t>
  </si>
  <si>
    <t>82955</t>
  </si>
  <si>
    <t>גלוקוז-6-פוספט-דהידרוגנז, G6PD, כמותי</t>
  </si>
  <si>
    <t>82960</t>
  </si>
  <si>
    <t>גלוקוז-6-פוספט-דהידרוגנז, G6PD, סקר</t>
  </si>
  <si>
    <t>82977</t>
  </si>
  <si>
    <t>גמא גלוטאמילטרנספרז, GGT</t>
  </si>
  <si>
    <t>82985</t>
  </si>
  <si>
    <t>פרוקטוזמין/חלבון מסוכר</t>
  </si>
  <si>
    <t>83001</t>
  </si>
  <si>
    <t>גונאדוטרופין, הורמון מעורר זקיקים, FSH</t>
  </si>
  <si>
    <t>83002</t>
  </si>
  <si>
    <t>גונאדוטרופין, הורמון מגרה גופיף צהוב, LH</t>
  </si>
  <si>
    <t>83003</t>
  </si>
  <si>
    <t>הורמון גדילה, HGH, סומטוטרופין</t>
  </si>
  <si>
    <t>83010</t>
  </si>
  <si>
    <t>הפטוגלובין, כמותי</t>
  </si>
  <si>
    <t>83013</t>
  </si>
  <si>
    <t>תבחין אוראז מהיר להליקובקטר פילורי</t>
  </si>
  <si>
    <t>83015</t>
  </si>
  <si>
    <t>מתכות כבדות, ארסן, בריום, בריליום, ביסמות, אנטימון, כספית, תליום, סקר</t>
  </si>
  <si>
    <t>83020</t>
  </si>
  <si>
    <t>המוגלובין, אלקטרופורזיס</t>
  </si>
  <si>
    <t>83036</t>
  </si>
  <si>
    <t>המוגלובין מסוכר, HbA1C</t>
  </si>
  <si>
    <t>83045</t>
  </si>
  <si>
    <t>המוגלובין, מטהמוגלובין, איכותי</t>
  </si>
  <si>
    <t>83069</t>
  </si>
  <si>
    <t>המוגלובין, Hb - שתן</t>
  </si>
  <si>
    <t>83070</t>
  </si>
  <si>
    <t>המוסידרין, איכותי - שתן</t>
  </si>
  <si>
    <t>83071</t>
  </si>
  <si>
    <t>המוסידרין, כמותי - שתן</t>
  </si>
  <si>
    <t>83090</t>
  </si>
  <si>
    <t>הומוציסטאין</t>
  </si>
  <si>
    <t>83491</t>
  </si>
  <si>
    <t>הידרוקסיקורטיקוסטרואידים, 17-OHCS</t>
  </si>
  <si>
    <t>83497</t>
  </si>
  <si>
    <t>חומצה הידרוקסיאינדול אצטית, 5-HIAA</t>
  </si>
  <si>
    <t>83525</t>
  </si>
  <si>
    <t>אינסולין, סך</t>
  </si>
  <si>
    <t>83540</t>
  </si>
  <si>
    <t>ברזל</t>
  </si>
  <si>
    <t>83550</t>
  </si>
  <si>
    <t>ברזל, כושר קשירה</t>
  </si>
  <si>
    <t>83586</t>
  </si>
  <si>
    <t>קטוסטרואידים, סך</t>
  </si>
  <si>
    <t>83593</t>
  </si>
  <si>
    <t>קטוסטרואידים, KS-17, אבחנה דיפרנציאלית</t>
  </si>
  <si>
    <t>83605</t>
  </si>
  <si>
    <t>לקטט, חומצה לקטית</t>
  </si>
  <si>
    <t>83615</t>
  </si>
  <si>
    <t>לקטט דהידרוגנז, LD, LDH</t>
  </si>
  <si>
    <t>83625</t>
  </si>
  <si>
    <t>לקטט דהידרוגנז LD ,LDH איזואנזימים, סך</t>
  </si>
  <si>
    <t>83655</t>
  </si>
  <si>
    <t>עופרת</t>
  </si>
  <si>
    <t>83661</t>
  </si>
  <si>
    <t>הערכת בשלות ריאות העובר, תבחין לציטין ספינגומיאלין - מי שפיר</t>
  </si>
  <si>
    <t>83690</t>
  </si>
  <si>
    <t>ליפז</t>
  </si>
  <si>
    <t>83700</t>
  </si>
  <si>
    <t>ליפופרוטאין, אלקטרופרזה - דם</t>
  </si>
  <si>
    <t>83718</t>
  </si>
  <si>
    <t>ליפופרוטאין, כולסטרול HDL</t>
  </si>
  <si>
    <t>83719</t>
  </si>
  <si>
    <t>ליפופרוטאין, כולסטרול VLDL</t>
  </si>
  <si>
    <t>83735</t>
  </si>
  <si>
    <t>מגנזיום</t>
  </si>
  <si>
    <t>83825</t>
  </si>
  <si>
    <t>כספית, כמותי</t>
  </si>
  <si>
    <t>83866</t>
  </si>
  <si>
    <t>מוקופוליסכרידים, סקר - שתן, לנבדק</t>
  </si>
  <si>
    <t>83872</t>
  </si>
  <si>
    <t>מוצין/חומר אחר - נוזל סינוביאלי, כולל ביוכימיה, ציטולוגיה ותרבית</t>
  </si>
  <si>
    <t>83874</t>
  </si>
  <si>
    <t>מיוגלובין</t>
  </si>
  <si>
    <t>83896</t>
  </si>
  <si>
    <t>אבחון מולקולרי, ממאירות המטולוגית</t>
  </si>
  <si>
    <t>83898</t>
  </si>
  <si>
    <t>אבחון מולקולרי, RT-PCR</t>
  </si>
  <si>
    <t>83918</t>
  </si>
  <si>
    <t>חומצות אורגניות, כמותי - שתן</t>
  </si>
  <si>
    <t>83930</t>
  </si>
  <si>
    <t>אוסמולליות - דם</t>
  </si>
  <si>
    <t>83935</t>
  </si>
  <si>
    <t>אוסמולליות - שתן</t>
  </si>
  <si>
    <t>83945</t>
  </si>
  <si>
    <t>אוקסלט, איכותי/כמותי - שתן</t>
  </si>
  <si>
    <t>83970</t>
  </si>
  <si>
    <t>הורמון יותרת התריס, פרתירואיד, PTH</t>
  </si>
  <si>
    <t>84060</t>
  </si>
  <si>
    <t>פוספטזה חומצית, סך</t>
  </si>
  <si>
    <t>84061</t>
  </si>
  <si>
    <t>פוספטזה חומצית, צביעה</t>
  </si>
  <si>
    <t>84066</t>
  </si>
  <si>
    <t>פוספטזה חומצית, ממקור הערמונית</t>
  </si>
  <si>
    <t>84075</t>
  </si>
  <si>
    <t>פוספטזה בסיסית</t>
  </si>
  <si>
    <t>84080</t>
  </si>
  <si>
    <t>פוספטזה בסיסית, איזואנזימים</t>
  </si>
  <si>
    <t>84100</t>
  </si>
  <si>
    <t>זרחן לא אורגני, פוספט - דם</t>
  </si>
  <si>
    <t>84105</t>
  </si>
  <si>
    <t>זרחן לא אורגני, פוספט - שתן</t>
  </si>
  <si>
    <t>84110</t>
  </si>
  <si>
    <t>פורפובילינוגן, כמותי, איסוף - שתן</t>
  </si>
  <si>
    <t>84119</t>
  </si>
  <si>
    <t>פורפירינים, איכותי - שתן</t>
  </si>
  <si>
    <t>84127</t>
  </si>
  <si>
    <t>פורפירינים, איכותי - צואה</t>
  </si>
  <si>
    <t>84132</t>
  </si>
  <si>
    <t>אשלגן - דם</t>
  </si>
  <si>
    <t>84135</t>
  </si>
  <si>
    <t>פרגננדיול</t>
  </si>
  <si>
    <t>84138</t>
  </si>
  <si>
    <t>פרגננטריול</t>
  </si>
  <si>
    <t>84144</t>
  </si>
  <si>
    <t>פרוגסטרון</t>
  </si>
  <si>
    <t>84146</t>
  </si>
  <si>
    <t>פרולקטין</t>
  </si>
  <si>
    <t>84153</t>
  </si>
  <si>
    <t>סמן פרוסטטי PSA, סך</t>
  </si>
  <si>
    <t>84154</t>
  </si>
  <si>
    <t>סמן פרוסטטי PSA, חופשי</t>
  </si>
  <si>
    <t>84155</t>
  </si>
  <si>
    <t>חלבון, סך - סרום</t>
  </si>
  <si>
    <t>84156</t>
  </si>
  <si>
    <t>חלבון, סך - שתן</t>
  </si>
  <si>
    <t>84165</t>
  </si>
  <si>
    <t>חלבון, אלקטרופורזה</t>
  </si>
  <si>
    <t>84207</t>
  </si>
  <si>
    <t>ויטמין B-6, פירידוקסל פוספט</t>
  </si>
  <si>
    <t>84210</t>
  </si>
  <si>
    <t>חומצה פניליפירובית - שתן</t>
  </si>
  <si>
    <t>84233</t>
  </si>
  <si>
    <t>רצפטורים להורמונים בסרטן השד</t>
  </si>
  <si>
    <t>84244</t>
  </si>
  <si>
    <t>רנין</t>
  </si>
  <si>
    <t>84260</t>
  </si>
  <si>
    <t>סרוטונין</t>
  </si>
  <si>
    <t>84295</t>
  </si>
  <si>
    <t>נתרן - דם</t>
  </si>
  <si>
    <t>84375</t>
  </si>
  <si>
    <t>סוכרים, כרומטוגרפיה</t>
  </si>
  <si>
    <t>84376</t>
  </si>
  <si>
    <t>סוכרים, מונו, די ואוליגוסכריד, איכותי - נוזלי גוף</t>
  </si>
  <si>
    <t>84402</t>
  </si>
  <si>
    <t>טסטוסטרון, חופשי</t>
  </si>
  <si>
    <t>84403</t>
  </si>
  <si>
    <t>טסטוסטרון, סך</t>
  </si>
  <si>
    <t>84432</t>
  </si>
  <si>
    <t>תירוגלובולין</t>
  </si>
  <si>
    <t>84436</t>
  </si>
  <si>
    <t>תירוקסין T4, סך</t>
  </si>
  <si>
    <t>84443</t>
  </si>
  <si>
    <t>הורמון מגרה בלוטת התריס, TSH</t>
  </si>
  <si>
    <t>84446</t>
  </si>
  <si>
    <t>טוקופרול אלפא, ויטמין E</t>
  </si>
  <si>
    <t>84450</t>
  </si>
  <si>
    <t>אספרטט אמינו טרנספרז, AST ,GOT</t>
  </si>
  <si>
    <t>84460</t>
  </si>
  <si>
    <t>אלאנין אמינו טרנספרז, ALT ,GPT</t>
  </si>
  <si>
    <t>84466</t>
  </si>
  <si>
    <t>טרנספרין</t>
  </si>
  <si>
    <t>84478</t>
  </si>
  <si>
    <t>טריגליצרידים</t>
  </si>
  <si>
    <t>84479</t>
  </si>
  <si>
    <t>הורמון בלוטת התריס, T3/T4, קליטה או יחס קשירה</t>
  </si>
  <si>
    <t>84480</t>
  </si>
  <si>
    <t>תירוקסין T3, סך</t>
  </si>
  <si>
    <t>84484</t>
  </si>
  <si>
    <t>טרופונין, כמותי</t>
  </si>
  <si>
    <t>84490</t>
  </si>
  <si>
    <t>כימוטריפסין, כמותי - צואה</t>
  </si>
  <si>
    <t>84520</t>
  </si>
  <si>
    <t>אוראה, כמותי - דם</t>
  </si>
  <si>
    <t>84540</t>
  </si>
  <si>
    <t>אוראה - שתן/נוזל אחר, למעט דם</t>
  </si>
  <si>
    <t>84550</t>
  </si>
  <si>
    <t>חומצת שתן - דם</t>
  </si>
  <si>
    <t>84560</t>
  </si>
  <si>
    <t>חומצת שתן - נוזלי גוף, למעט דם</t>
  </si>
  <si>
    <t>84585</t>
  </si>
  <si>
    <t>חומצה ונילילמנדלית, VMA - שתן</t>
  </si>
  <si>
    <t>84588</t>
  </si>
  <si>
    <t>וסופרסין, הורמון ADH</t>
  </si>
  <si>
    <t>84590</t>
  </si>
  <si>
    <t>ויטמין A</t>
  </si>
  <si>
    <t>84620</t>
  </si>
  <si>
    <t>קסילוז, מבחן ספיגה - דם/שתן</t>
  </si>
  <si>
    <t>84681</t>
  </si>
  <si>
    <t>C פפטיד</t>
  </si>
  <si>
    <t>84702</t>
  </si>
  <si>
    <t>גונדוטרופין כוריוני, hCG, איכותי/כמותי</t>
  </si>
  <si>
    <t>85002</t>
  </si>
  <si>
    <t>זמן דימום</t>
  </si>
  <si>
    <t>85007</t>
  </si>
  <si>
    <t>דיפרנציאל ידני</t>
  </si>
  <si>
    <t>85009</t>
  </si>
  <si>
    <t>ספירת דם ודיפרנציאל, הפרדת buffy coat</t>
  </si>
  <si>
    <t>85025</t>
  </si>
  <si>
    <t>ספירת דם מלאה כולל דיפרנציאל</t>
  </si>
  <si>
    <t>85032</t>
  </si>
  <si>
    <t>בדיקת משטח דם ידני</t>
  </si>
  <si>
    <t>85044</t>
  </si>
  <si>
    <t>ספירת רטיקולוציטים ידנית</t>
  </si>
  <si>
    <t>85049</t>
  </si>
  <si>
    <t>טסיות דם, תרומבוציטים</t>
  </si>
  <si>
    <t>85170</t>
  </si>
  <si>
    <t>התכווצות קריש</t>
  </si>
  <si>
    <t>85210</t>
  </si>
  <si>
    <t>גורם קרישה פקטור 2, פרותרומבין</t>
  </si>
  <si>
    <t>85220</t>
  </si>
  <si>
    <t>גורם קרישה פקטור 5, ACG או פרואקסלרין</t>
  </si>
  <si>
    <t>85230</t>
  </si>
  <si>
    <t>גורם קרישה פקטור 7, פרוקונוורטין</t>
  </si>
  <si>
    <t>85244</t>
  </si>
  <si>
    <t>גורם קרישה פקטור 8, אנטיגן</t>
  </si>
  <si>
    <t>85245</t>
  </si>
  <si>
    <t>גורם קרישה פקטור 8, VW, ריסטוסטין</t>
  </si>
  <si>
    <t>85250</t>
  </si>
  <si>
    <t>גורם קרישה פקטור 9</t>
  </si>
  <si>
    <t>85260</t>
  </si>
  <si>
    <t>גורם קרישה פקטור 10, סטיוארט-פראוור</t>
  </si>
  <si>
    <t>85270</t>
  </si>
  <si>
    <t>גורם קרישה פקטור 11, PTA</t>
  </si>
  <si>
    <t>85280</t>
  </si>
  <si>
    <t>גורם קרישה פקטור 12, הגמן</t>
  </si>
  <si>
    <t>85290</t>
  </si>
  <si>
    <t>גורם קרישה פקטור 13, מייצב פיברין</t>
  </si>
  <si>
    <t>85301</t>
  </si>
  <si>
    <t>נוגד קרישה, אנטיתרומבין 3</t>
  </si>
  <si>
    <t>85302</t>
  </si>
  <si>
    <t>חלבון C, נוגד קרישת יתר</t>
  </si>
  <si>
    <t>85305</t>
  </si>
  <si>
    <t>חלבון S, נוגד קרישת יתר</t>
  </si>
  <si>
    <t>85362</t>
  </si>
  <si>
    <t>תוצרי פירוק של פיברינוגן</t>
  </si>
  <si>
    <t>85384</t>
  </si>
  <si>
    <t>פעילות פיברינוגן</t>
  </si>
  <si>
    <t>85390</t>
  </si>
  <si>
    <t>פיברינוליזין/הפרעות במנגנון קרישה, סקר</t>
  </si>
  <si>
    <t>85460</t>
  </si>
  <si>
    <t>צביעה להמוגלובין עוברי</t>
  </si>
  <si>
    <t>85475</t>
  </si>
  <si>
    <t>המוליזין, חומצה, מבחן הם</t>
  </si>
  <si>
    <t>85540</t>
  </si>
  <si>
    <t>פוספטזה בסיסית בלויקוציטים, עם ספירה</t>
  </si>
  <si>
    <t>85549</t>
  </si>
  <si>
    <t>מוראמידז</t>
  </si>
  <si>
    <t>85557</t>
  </si>
  <si>
    <t>שבירות אוסמוטית</t>
  </si>
  <si>
    <t>85576</t>
  </si>
  <si>
    <t>מבחן אגרגציה של טסיות דם</t>
  </si>
  <si>
    <t>85597</t>
  </si>
  <si>
    <t>רגישות טסיות דם לתרופות</t>
  </si>
  <si>
    <t>85610</t>
  </si>
  <si>
    <t>זמן פרותרומבין, PT</t>
  </si>
  <si>
    <t>85635</t>
  </si>
  <si>
    <t>מבחן רפטילז</t>
  </si>
  <si>
    <t>85651</t>
  </si>
  <si>
    <t>שקיעת דם</t>
  </si>
  <si>
    <t>85670</t>
  </si>
  <si>
    <t>זמן תרומבין - פלסמה</t>
  </si>
  <si>
    <t>85730</t>
  </si>
  <si>
    <t>זמן תרומבופלסטין PTT - פלסמה/דם</t>
  </si>
  <si>
    <t>85810</t>
  </si>
  <si>
    <t>צמיגות פלסמה או סרום</t>
  </si>
  <si>
    <t>86000</t>
  </si>
  <si>
    <t>אגלוטינינים במחלות חום, לבדיקה</t>
  </si>
  <si>
    <t>86021</t>
  </si>
  <si>
    <t>לויקוציטים, נוגדנים</t>
  </si>
  <si>
    <t>86022</t>
  </si>
  <si>
    <t>טסיות דם, נוגדנים</t>
  </si>
  <si>
    <t>86038</t>
  </si>
  <si>
    <t>גרעין, נוגדנים, ANA</t>
  </si>
  <si>
    <t>86060</t>
  </si>
  <si>
    <t>אנטיסטרפטוליזין, ASL0, טיטרציה</t>
  </si>
  <si>
    <t>86140</t>
  </si>
  <si>
    <t>חלבון מגיב CRP ,C</t>
  </si>
  <si>
    <t>86147</t>
  </si>
  <si>
    <t>קרדיוליפין, פוספוליפידים, נוגדנים</t>
  </si>
  <si>
    <t>86155</t>
  </si>
  <si>
    <t>תבחין כמוטקסיס</t>
  </si>
  <si>
    <t>86156</t>
  </si>
  <si>
    <t>אגלוטינציה בקור, סקר</t>
  </si>
  <si>
    <t>86157</t>
  </si>
  <si>
    <t>אגלוטינציה בקור, כמותי</t>
  </si>
  <si>
    <t>86162</t>
  </si>
  <si>
    <t>מערכת המשלים, סך פעילות</t>
  </si>
  <si>
    <t>86171</t>
  </si>
  <si>
    <t>מבחן קיבוע המשלים</t>
  </si>
  <si>
    <t>86225</t>
  </si>
  <si>
    <t>DNA, טבעי או דו גדילי, נוגדנים</t>
  </si>
  <si>
    <t>86235</t>
  </si>
  <si>
    <t>אנטיגן גרעין מסיס, נוגדנים, כגון nRNP, SS-A, SS-B, Sm, RNP, Sc170, J01, לכל נוגדן, בשיטות שונות</t>
  </si>
  <si>
    <t>86255</t>
  </si>
  <si>
    <t>נוגדנים פלורסנציים לגורם לא זיהומי לגביו לא קיים קוד מיוחד</t>
  </si>
  <si>
    <t>86300</t>
  </si>
  <si>
    <t>סמן סרטני CA 15-3</t>
  </si>
  <si>
    <t>86301</t>
  </si>
  <si>
    <t>סמן סרטני של הלבלב CA 19-9</t>
  </si>
  <si>
    <t>86304</t>
  </si>
  <si>
    <t>סמן סרטני CA 125</t>
  </si>
  <si>
    <t>86320</t>
  </si>
  <si>
    <t>אימונואלקטרופורזה - סרום</t>
  </si>
  <si>
    <t>86325</t>
  </si>
  <si>
    <t>אימונואלקטרופורזה - נוזלי גוף, למעט נסיוב, כגון שתן לזיהוי חלבון בנס-ג'ונס, נוזל שדרה, זרע וכו'</t>
  </si>
  <si>
    <t>86336</t>
  </si>
  <si>
    <t>אינהיבין - סרום</t>
  </si>
  <si>
    <t>86337</t>
  </si>
  <si>
    <t>אינסולין, נוגדנים</t>
  </si>
  <si>
    <t>86341</t>
  </si>
  <si>
    <t>Islet cell, נוגדנים</t>
  </si>
  <si>
    <t>86344</t>
  </si>
  <si>
    <t>פאגוציטוזיס של לויקוציטים</t>
  </si>
  <si>
    <t>86353</t>
  </si>
  <si>
    <t>טרנספורמציה של לויקוציטים</t>
  </si>
  <si>
    <t>86359</t>
  </si>
  <si>
    <t>תאי T ו-B, ספירה</t>
  </si>
  <si>
    <t>86360</t>
  </si>
  <si>
    <t>תאי T, ספירה אבסולוטית של CD4 ו- CD8, כולל יחס</t>
  </si>
  <si>
    <t>86376</t>
  </si>
  <si>
    <t>בלוטת התריס, כבד-כליה, נוגדנים למיקרוזומים</t>
  </si>
  <si>
    <t>86382</t>
  </si>
  <si>
    <t>נגיפים, מבחן נאוטרליזציה</t>
  </si>
  <si>
    <t>86403</t>
  </si>
  <si>
    <t>אגלוטינציה, סקר, לטקס, רוזוולר</t>
  </si>
  <si>
    <t>86406</t>
  </si>
  <si>
    <t>אגלוטינציה, טיטרציה, לכל נוגדן</t>
  </si>
  <si>
    <t>86431</t>
  </si>
  <si>
    <t>פקטור שיגרוני, איכותי/כמותי</t>
  </si>
  <si>
    <t>86580</t>
  </si>
  <si>
    <t>תבחין עור לשחפת, מנטו</t>
  </si>
  <si>
    <t>86592</t>
  </si>
  <si>
    <t>עגבת, תבחינים סרולוגיים, ELISA ,FTA ,RPR ,TPHA ,VDRL</t>
  </si>
  <si>
    <t>86619</t>
  </si>
  <si>
    <t>בורליה, קדחת חוזרת, נוגדנים</t>
  </si>
  <si>
    <t>86644</t>
  </si>
  <si>
    <t>ציטומגלווירוס, CMV, נוגדנים</t>
  </si>
  <si>
    <t>86648</t>
  </si>
  <si>
    <t>דיפתריה, אסכרה, נוגדנים</t>
  </si>
  <si>
    <t>86677</t>
  </si>
  <si>
    <t>הליקובקטר פילורי, נוגדנים - דם</t>
  </si>
  <si>
    <t>86692</t>
  </si>
  <si>
    <t>דלקת כבד Delta, נוגדנים</t>
  </si>
  <si>
    <t>86703</t>
  </si>
  <si>
    <t>בדיקת מנת דם לנוכחות וירוס HIV</t>
  </si>
  <si>
    <t>86704</t>
  </si>
  <si>
    <t>דלקת כבד B ליבה, נוגדנים, HBcAb, סך, IgG ו-IgM</t>
  </si>
  <si>
    <t>86705</t>
  </si>
  <si>
    <t>דלקת כבד B ליבה, נוגדנים, IgM ,HBcAb</t>
  </si>
  <si>
    <t>86706</t>
  </si>
  <si>
    <t>דלקת כבד B פני שטח, נוגדנים, HBsAb</t>
  </si>
  <si>
    <t>86707</t>
  </si>
  <si>
    <t>דלקת כבד Be, נוגדנים, HBeAb</t>
  </si>
  <si>
    <t>86708</t>
  </si>
  <si>
    <t>דלקת כבד A, נוגדנים, HAAb, סך, IgG ו-IgM</t>
  </si>
  <si>
    <t>86709</t>
  </si>
  <si>
    <t>דלקת כבד A, נוגדנים, IgM ,HAAb או IgG</t>
  </si>
  <si>
    <t>86720</t>
  </si>
  <si>
    <t>לפטוספירה, נוגדנים</t>
  </si>
  <si>
    <t>86738</t>
  </si>
  <si>
    <t>מיקופלסמה, נוגדנים</t>
  </si>
  <si>
    <t>86762</t>
  </si>
  <si>
    <t>נגיף האדמת, IgG ו-IgM, לשני הסוגים</t>
  </si>
  <si>
    <t>86778</t>
  </si>
  <si>
    <t>טוקסופלסמה, IgM</t>
  </si>
  <si>
    <t>86789</t>
  </si>
  <si>
    <t>נגיף הנילוס המערבי, IgG ו-IgM</t>
  </si>
  <si>
    <t>86790</t>
  </si>
  <si>
    <t>נוגדנים לנגיפים/חיידקים לגביהם לא קיים קוד מיוחד</t>
  </si>
  <si>
    <t>86800</t>
  </si>
  <si>
    <t>תירוגלובולין, נוגדנים</t>
  </si>
  <si>
    <t>86803</t>
  </si>
  <si>
    <t>דלקת כבד C, נוגדנים</t>
  </si>
  <si>
    <t>86805</t>
  </si>
  <si>
    <t>בדיקת לימפוציטוטוקסיות, הצלבה, עם טיטרציה</t>
  </si>
  <si>
    <t>86813</t>
  </si>
  <si>
    <t>סיווג רקמות HLA, אנטיגנים A, B, C</t>
  </si>
  <si>
    <t>86817</t>
  </si>
  <si>
    <t>סיווג רקמות HLA, אנטיגנים DR/DQ</t>
  </si>
  <si>
    <t>86821</t>
  </si>
  <si>
    <t>סיווג רקמות HLA, תרבית לויקוציטים מעורבת, MLC</t>
  </si>
  <si>
    <t>86880</t>
  </si>
  <si>
    <t>מבחן אנטיגלובולין ישיר, DAT / קומבס</t>
  </si>
  <si>
    <t>86900</t>
  </si>
  <si>
    <t>סוג דם, כולל RH</t>
  </si>
  <si>
    <t>86901</t>
  </si>
  <si>
    <t>בדיקת RH</t>
  </si>
  <si>
    <t>86903</t>
  </si>
  <si>
    <t>סוג דם ו-RH, נוגדנים, סקר</t>
  </si>
  <si>
    <t>86904</t>
  </si>
  <si>
    <t>סוג דם ו-RH, נוגדנים</t>
  </si>
  <si>
    <t>86905</t>
  </si>
  <si>
    <t>סוג דם, אפיון כדוריות דם אדומות, למעט סוג דם ABO/RH</t>
  </si>
  <si>
    <t>86940</t>
  </si>
  <si>
    <t>המוליזינים ואגלוטינינים, סקר</t>
  </si>
  <si>
    <t>87001</t>
  </si>
  <si>
    <t>נסיון חיה, אינוקולציה, כגון שחפת</t>
  </si>
  <si>
    <t>87040</t>
  </si>
  <si>
    <t>תרבית דם ורגישות</t>
  </si>
  <si>
    <t>87045</t>
  </si>
  <si>
    <t>תרבית צואה</t>
  </si>
  <si>
    <t>87070</t>
  </si>
  <si>
    <t>תרבית ממקור אחר ורגישות, למעט דם, שתן וצואה</t>
  </si>
  <si>
    <t>87081</t>
  </si>
  <si>
    <t>תרבית שתן לא כמותית</t>
  </si>
  <si>
    <t>87086</t>
  </si>
  <si>
    <t>תרבית שתן כמותית</t>
  </si>
  <si>
    <t>87088</t>
  </si>
  <si>
    <t>תרבית שתן ורגישות</t>
  </si>
  <si>
    <t>87106</t>
  </si>
  <si>
    <t>תרבית פטריות</t>
  </si>
  <si>
    <t>87109</t>
  </si>
  <si>
    <t>תרבית מיקופלסמה</t>
  </si>
  <si>
    <t>87110</t>
  </si>
  <si>
    <t>תרבית כלמידיה</t>
  </si>
  <si>
    <t>87116</t>
  </si>
  <si>
    <t>תרבית מיקובקטריה והגדרה ראשונית</t>
  </si>
  <si>
    <t>87118</t>
  </si>
  <si>
    <t>הגדרת גזע שחפת וריאנט MTb complex</t>
  </si>
  <si>
    <t>87140</t>
  </si>
  <si>
    <t>מיקרוסקופיה פלורסנצית או אפלה</t>
  </si>
  <si>
    <t>87177</t>
  </si>
  <si>
    <t>תולעים וביצים, זיהוי - צואה</t>
  </si>
  <si>
    <t>87181</t>
  </si>
  <si>
    <t>רגישות לתרופות אנטי מיקרוביאליות, למעט מיקובקטריה, כל סוג בנפרד</t>
  </si>
  <si>
    <t>87190</t>
  </si>
  <si>
    <t>רגישות לתרופות אנטי מיקרוביאליות, מיקובקטריה</t>
  </si>
  <si>
    <t>87205</t>
  </si>
  <si>
    <t>בדיקת משטח, צביעה לחיידקים, פטריות, טפילים, נגיפים או סוגי תאים</t>
  </si>
  <si>
    <t>87207</t>
  </si>
  <si>
    <t>בדיקת משטח, צביעה מיוחדת לטפילים</t>
  </si>
  <si>
    <t>87250</t>
  </si>
  <si>
    <t>בידוד נגיף, לרבות באמצעות זיהוי חומצת גרעין נגיפית על ידי PCR</t>
  </si>
  <si>
    <t>87252</t>
  </si>
  <si>
    <t>בידוד נגיף באמצעות תרבית רקמה</t>
  </si>
  <si>
    <t>87253</t>
  </si>
  <si>
    <t>בידוד וזיהוי נגיף, תרבית רקמה, בשיטות שונות</t>
  </si>
  <si>
    <t>87278</t>
  </si>
  <si>
    <t>לגיונלה פנאומופילה, אנטיגן - שתן</t>
  </si>
  <si>
    <t>87299</t>
  </si>
  <si>
    <t>אימונופלורסנציה, למקרים בהם אין קוד מיוחד</t>
  </si>
  <si>
    <t>87340</t>
  </si>
  <si>
    <t>דלקת כבד B פני שטח, אנטיגן, HBsAg, בשיטות שונות, כולל פלורסנציה</t>
  </si>
  <si>
    <t>87350</t>
  </si>
  <si>
    <t>דלקת כבד Be, אנטיגן, HBeAg, בשיטות שונות, כולל פלורסנציה</t>
  </si>
  <si>
    <t>87389</t>
  </si>
  <si>
    <t>HIV, נוגדנים ואנטיגן P24, EIA/ELISA, במעבדת HIV המוכרת על ידי משרד הבריאות</t>
  </si>
  <si>
    <t>87449</t>
  </si>
  <si>
    <t>נוגדנים לגורם זיהומי לגביו לא קיים קוד מיוחד</t>
  </si>
  <si>
    <t>87472</t>
  </si>
  <si>
    <t>ברטונלה הנזלה וברטונלה קוינטאנה, כמותי</t>
  </si>
  <si>
    <t>87517</t>
  </si>
  <si>
    <t>דלקת כבד DNA/RNA ,B, כמותי</t>
  </si>
  <si>
    <t>87522</t>
  </si>
  <si>
    <t>דלקת כבד DNA/RNA ,C, כמותי</t>
  </si>
  <si>
    <t>87536</t>
  </si>
  <si>
    <t>DNA/RNA ,HIV-1, כמותי</t>
  </si>
  <si>
    <t>87539</t>
  </si>
  <si>
    <t>DNA/RNA ,HIV-2, כמותי</t>
  </si>
  <si>
    <t>87556</t>
  </si>
  <si>
    <t>גילוי חיידקי שחפת בשיטת AMTD</t>
  </si>
  <si>
    <t>87590</t>
  </si>
  <si>
    <t>משטח גונוריאה</t>
  </si>
  <si>
    <t>87620</t>
  </si>
  <si>
    <t>פפילומה וירוס, HPV ברקמה כולל לקיחת ביופסיה ובדיקתה</t>
  </si>
  <si>
    <t>87622</t>
  </si>
  <si>
    <t>בדיקת משטח פפילומה וירוס, HPV</t>
  </si>
  <si>
    <t>88036</t>
  </si>
  <si>
    <t>בדיקת אברים ממכון חיצוני, במכון לרפואה משפטית</t>
  </si>
  <si>
    <t>88130</t>
  </si>
  <si>
    <t>זיהוי כרומטין המין, גופי בר</t>
  </si>
  <si>
    <t>88141</t>
  </si>
  <si>
    <t>בדיקה ציטופתולוגית של משטח מצואר הרחם/נרתיק, Pap smear, כולל לקיחה</t>
  </si>
  <si>
    <t>88160</t>
  </si>
  <si>
    <t>בדיקה ציטולוגית, עבודת המעבדה ותשובת המעבדה</t>
  </si>
  <si>
    <t>88230</t>
  </si>
  <si>
    <t>קריוטיפ מלויקוציטים</t>
  </si>
  <si>
    <t>88233</t>
  </si>
  <si>
    <t>קריוטיפ מתרבית רקמה</t>
  </si>
  <si>
    <t>88240</t>
  </si>
  <si>
    <t>הקפאה ושימור תאים, כגון מח עצם, למשך שנה אחת</t>
  </si>
  <si>
    <t>88299</t>
  </si>
  <si>
    <t>סידור גנים לקולטני תאי T ו-B</t>
  </si>
  <si>
    <t>88305</t>
  </si>
  <si>
    <t>בדיקה היסטולוגית כולל מיקרוסקופיה ופענוח</t>
  </si>
  <si>
    <t>88313</t>
  </si>
  <si>
    <t>לקיחת מח עצם וצביעת ברזל</t>
  </si>
  <si>
    <t>88319</t>
  </si>
  <si>
    <t>צביעה היסטוכימית/ציטוכימית לזיהוי אנזים</t>
  </si>
  <si>
    <t>88346</t>
  </si>
  <si>
    <t>אימונופלורסנציה, רקמה, שיטה ישירה</t>
  </si>
  <si>
    <t>88347</t>
  </si>
  <si>
    <t>אימונופלורסנציה, שיטה לא ישירה</t>
  </si>
  <si>
    <t>88348</t>
  </si>
  <si>
    <t>אלקטרומיקרוסקופיה אבחנתית</t>
  </si>
  <si>
    <t>89051</t>
  </si>
  <si>
    <t>ספירת תאים - נוזלי גוף, כגון נוזל שדרה, נוזל מפרק, למעט דם</t>
  </si>
  <si>
    <t>89258</t>
  </si>
  <si>
    <t>שמירת עוברים מוקפאים למשך 5 שנים</t>
  </si>
  <si>
    <t>89259</t>
  </si>
  <si>
    <t>הקפאת מנת זרע ושמירתו שנה אחת, עד 5 מבחנות/קשיות</t>
  </si>
  <si>
    <t>89280</t>
  </si>
  <si>
    <t>מיקרומניפולציה ב-IVF, בשיטות שונות</t>
  </si>
  <si>
    <t>89290</t>
  </si>
  <si>
    <t>אבחון גנטי לפני החזרת עובר לרחם על ידי נטילת דגימה ובדיקתה, PGD</t>
  </si>
  <si>
    <t>89300</t>
  </si>
  <si>
    <t>נוכחות ו/או תנועתיות תאי זרע כולל תבחין הונר</t>
  </si>
  <si>
    <t>89320</t>
  </si>
  <si>
    <t>זרע, בדיקה שלמה, נפח, ספירה, תנועתיות ודיפרנציאל</t>
  </si>
  <si>
    <t>89325</t>
  </si>
  <si>
    <t>זרע, נוגדנים</t>
  </si>
  <si>
    <t>90371</t>
  </si>
  <si>
    <t>חיסון סביל, סגולי, נגד דלקת כבד HBIg ,B, תוך שרירי</t>
  </si>
  <si>
    <t>90375</t>
  </si>
  <si>
    <t>חיסון סביל אימונוגלובולין נגד כלבת, תוך שרירי ו/או תת עורי</t>
  </si>
  <si>
    <t>90384</t>
  </si>
  <si>
    <t>חיסון נגד נוגדני RH, אנטי D</t>
  </si>
  <si>
    <t>90585</t>
  </si>
  <si>
    <t>חיסון שחפת, BCG</t>
  </si>
  <si>
    <t>90586</t>
  </si>
  <si>
    <t>שטיפת שלפוחית השתן עם BCG, תעריף לטפול, כולל החומר</t>
  </si>
  <si>
    <t>90749</t>
  </si>
  <si>
    <t>חיסון מחלות מדבקות, למעט חיסונים להם קוד מיוחד</t>
  </si>
  <si>
    <t>90772</t>
  </si>
  <si>
    <t>הזרקה תוך שרירית/תת עורית של חומר אבחנתי/מניעתי/טפולי</t>
  </si>
  <si>
    <t>90862</t>
  </si>
  <si>
    <t>טפול/מעקב פסיכיאטרי תרופתי</t>
  </si>
  <si>
    <t>90867</t>
  </si>
  <si>
    <t>גרייה מוחית מגנטית, TMS, אבחון ובניית תכנית טפול</t>
  </si>
  <si>
    <t>90868</t>
  </si>
  <si>
    <t>גרייה מוחית מגנטית, TMS, טפול</t>
  </si>
  <si>
    <t>90870</t>
  </si>
  <si>
    <t>נזע חשמלי</t>
  </si>
  <si>
    <t>90880</t>
  </si>
  <si>
    <t>היפנוזה</t>
  </si>
  <si>
    <t>90889</t>
  </si>
  <si>
    <t>חוות דעת רפואית פסיכיאטרית</t>
  </si>
  <si>
    <t>90901</t>
  </si>
  <si>
    <t>משוב ביולוגי, ביופידבק</t>
  </si>
  <si>
    <t>90935</t>
  </si>
  <si>
    <t>המודיאליזה, תעריף לטפול</t>
  </si>
  <si>
    <t>90945</t>
  </si>
  <si>
    <t>דיאליזה שאינה המודיאליזה, כגון פריטונאלית</t>
  </si>
  <si>
    <t>91010</t>
  </si>
  <si>
    <t>מדידת תנועתיות בושט, בדיקה מנומטרית</t>
  </si>
  <si>
    <t>91034</t>
  </si>
  <si>
    <t>מבחן רפלוקס בושט עם ניטור pH, לזיהוי רפלוקס קיבתי-ושטי, ניטור ממושך</t>
  </si>
  <si>
    <t>91065</t>
  </si>
  <si>
    <t>מבחן מימן בנשימה, כגון לזיהוי מחסור בלקטז</t>
  </si>
  <si>
    <t>91122</t>
  </si>
  <si>
    <t>מדידת לחצים בפי הטבעת</t>
  </si>
  <si>
    <t>92004</t>
  </si>
  <si>
    <t>בדיקה נוירואופטלמולוגית ראשונית</t>
  </si>
  <si>
    <t>92065</t>
  </si>
  <si>
    <t>בדיקה, הערכה וטפול לשיקום ראיה, אורתופטית</t>
  </si>
  <si>
    <t>92081</t>
  </si>
  <si>
    <t>מבחן שדה ראיה ממוחשב</t>
  </si>
  <si>
    <t>92083</t>
  </si>
  <si>
    <t>מבחן שדה ראיה, כגון גולדמן</t>
  </si>
  <si>
    <t>92230</t>
  </si>
  <si>
    <t>צילום כלי דם, פלורוסצין, עין אחת</t>
  </si>
  <si>
    <t>92235</t>
  </si>
  <si>
    <t>צילום כלי דם, פלורוסצין, שתי עיניים</t>
  </si>
  <si>
    <t>92240</t>
  </si>
  <si>
    <t>דימות כלי דם בעין, ICGI, עם פענוח ודוח</t>
  </si>
  <si>
    <t>92250</t>
  </si>
  <si>
    <t>צילום קרקעית העין, עין אחת</t>
  </si>
  <si>
    <t>92270</t>
  </si>
  <si>
    <t>אלקטרואוקולוגרפיה, עם פענוח ודוח</t>
  </si>
  <si>
    <t>92275</t>
  </si>
  <si>
    <t>אלקטרורטינוגרפיה, עם פענוח ודוח</t>
  </si>
  <si>
    <t>92283</t>
  </si>
  <si>
    <t>בדיקת ראיית צבעים</t>
  </si>
  <si>
    <t>92284</t>
  </si>
  <si>
    <t>בדיקת הסתגלות לחושך, עם פענוח ודוח</t>
  </si>
  <si>
    <t>92285</t>
  </si>
  <si>
    <t>צילום עין חיצונית, עם פענוח ודוח</t>
  </si>
  <si>
    <t>92286</t>
  </si>
  <si>
    <t>צילום מקטע קדמי, עין אחת</t>
  </si>
  <si>
    <t>92287</t>
  </si>
  <si>
    <t>צילום מקטע קדמי, שתי עיניים</t>
  </si>
  <si>
    <t>92310</t>
  </si>
  <si>
    <t>התאמת עדשות מגע, כולל הסתגלות</t>
  </si>
  <si>
    <t>92355</t>
  </si>
  <si>
    <t>התאמת עדשה טלסקופית בניוון מקולרי תלוי גיל</t>
  </si>
  <si>
    <t>92506</t>
  </si>
  <si>
    <t>הערכת הפרעות קול ודיבור</t>
  </si>
  <si>
    <t>92507</t>
  </si>
  <si>
    <t>ריפוי בדיבור פרטני</t>
  </si>
  <si>
    <t>92508</t>
  </si>
  <si>
    <t>ריפוי בדיבור קבוצתי, לשעת טפול</t>
  </si>
  <si>
    <t>92512</t>
  </si>
  <si>
    <t>רינומנומטריה</t>
  </si>
  <si>
    <t>92526</t>
  </si>
  <si>
    <t>טפול בהפרעות במנגנון הבליעה, תעריף לטפול</t>
  </si>
  <si>
    <t>92541</t>
  </si>
  <si>
    <t>בדיקת מערכות שיווי משקל ספונטנית, ENG</t>
  </si>
  <si>
    <t>92551</t>
  </si>
  <si>
    <t>בדיקת שמיעה, סקר</t>
  </si>
  <si>
    <t>92557</t>
  </si>
  <si>
    <t>בדיקת שמיעה מקיפה</t>
  </si>
  <si>
    <t>92567</t>
  </si>
  <si>
    <t>טימפנומטריה</t>
  </si>
  <si>
    <t>92568</t>
  </si>
  <si>
    <t>רישום רפלקס אקוסטי</t>
  </si>
  <si>
    <t>92585</t>
  </si>
  <si>
    <t>רישום פוטנציאל מגזע המוח, מבוגר, שמיעה</t>
  </si>
  <si>
    <t>92588</t>
  </si>
  <si>
    <t>רישום פוטנציאל מגזע המוח, ילד</t>
  </si>
  <si>
    <t>92590</t>
  </si>
  <si>
    <t>התאמת מכשיר שמיעה</t>
  </si>
  <si>
    <t>92593</t>
  </si>
  <si>
    <t>בקורת מכשיר שמיעה/יעוץ, שתי אוזניים</t>
  </si>
  <si>
    <t>92601</t>
  </si>
  <si>
    <t>הערכה וכיוון ממוחשב, שתל קוכליארי, שתי אוזניים, עד גיל 7</t>
  </si>
  <si>
    <t>92602</t>
  </si>
  <si>
    <t>הערכה וכיוון ממוחשב חלקי, שתל קוכליארי, אוזן אחת, עד גיל 7</t>
  </si>
  <si>
    <t>92603</t>
  </si>
  <si>
    <t>הערכה וכיוון ממוחשב, שתל קוכליארי, שתי אוזניים, גיל 7 ומעלה</t>
  </si>
  <si>
    <t>92604</t>
  </si>
  <si>
    <t>הערכה וכיוון ממוחשב חלקי, שתל קוכליארי, אוזן אחת, גיל 7 ומעלה</t>
  </si>
  <si>
    <t>92620</t>
  </si>
  <si>
    <t>הערכת עיבוד אודיטורי מרכזי</t>
  </si>
  <si>
    <t>92633</t>
  </si>
  <si>
    <t>שיקום אחר השתלת קוכליאר</t>
  </si>
  <si>
    <t>93000</t>
  </si>
  <si>
    <t>ECG, אלקטרוקרדיוגרם, עם פענוח ודוח</t>
  </si>
  <si>
    <t>93012</t>
  </si>
  <si>
    <t>קרדיוביפר, השאלת מכשיר</t>
  </si>
  <si>
    <t>93015</t>
  </si>
  <si>
    <t>מבחן מאמץ</t>
  </si>
  <si>
    <t>93224</t>
  </si>
  <si>
    <t>ECG, אלקטרוקרדיוגרם רציף ליממה, הולטר</t>
  </si>
  <si>
    <t>93295</t>
  </si>
  <si>
    <t>מעקב רפואי לנבדק עם קוצב לב דפיברילטור, תעריף לשנה</t>
  </si>
  <si>
    <t>93307</t>
  </si>
  <si>
    <t>אקוקרדיוגרפיה חיצונית, TTE, מבוגר</t>
  </si>
  <si>
    <t>93312</t>
  </si>
  <si>
    <t>אקוקרדיוגרפיה דרך הוושט, TEE</t>
  </si>
  <si>
    <t>93350</t>
  </si>
  <si>
    <t>אקוקרדיוגרפיה משולבת במאמץ</t>
  </si>
  <si>
    <t>93720</t>
  </si>
  <si>
    <t>תפקודי ריאות, פעוט, פלתיסמוגרפיה, ב-Baby box, עם פענוח</t>
  </si>
  <si>
    <t>93784</t>
  </si>
  <si>
    <t>לחץ דם, ניטור ל-24 שעות</t>
  </si>
  <si>
    <t>93797</t>
  </si>
  <si>
    <t>שיקום חולה לב, תעריף לחודש שיקום</t>
  </si>
  <si>
    <t>93880</t>
  </si>
  <si>
    <t>דופלקס עורקי הצואר, דו צדדי</t>
  </si>
  <si>
    <t>93923</t>
  </si>
  <si>
    <t>דופלקס עורקי הגפיים במאמץ ובמנוחה</t>
  </si>
  <si>
    <t>93925</t>
  </si>
  <si>
    <t>דופלקס עורקי הגפיים או שתלים עוקפים</t>
  </si>
  <si>
    <t>93965</t>
  </si>
  <si>
    <t>זרימת דם בכלי דם היקפיים, כגון דופלר</t>
  </si>
  <si>
    <t>93975</t>
  </si>
  <si>
    <t>דופלקס כלי דם בבטן, אגן ורטרופריטונאום</t>
  </si>
  <si>
    <t>93980</t>
  </si>
  <si>
    <t>דופלקס כלי דם של הפין, לנבדק</t>
  </si>
  <si>
    <t>94010</t>
  </si>
  <si>
    <t>ספירומטריה פשוטה</t>
  </si>
  <si>
    <t>94060</t>
  </si>
  <si>
    <t>ספירומטריה עם מרחיבי סמפונות</t>
  </si>
  <si>
    <t>94070</t>
  </si>
  <si>
    <t>תגר סמפונות ממושך, מטכולין וכו'</t>
  </si>
  <si>
    <t>94200</t>
  </si>
  <si>
    <t>איורור יתר מירבי</t>
  </si>
  <si>
    <t>94240</t>
  </si>
  <si>
    <t>מדידת נפח הריאות באמצעות גז אציל</t>
  </si>
  <si>
    <t>94250</t>
  </si>
  <si>
    <t>בדיקת גזים באויר נשוף</t>
  </si>
  <si>
    <t>94360</t>
  </si>
  <si>
    <t>מדידת נפח ותגובות נשימה בשיטה פלתיסמוגרפית</t>
  </si>
  <si>
    <t>94400</t>
  </si>
  <si>
    <t>מבחן תגובת נשימה ל-CO2</t>
  </si>
  <si>
    <t>94620</t>
  </si>
  <si>
    <t>מבחן מאמץ ריאתי פשוט, כולל ספירומטריה לפני ואחרי המאמץ</t>
  </si>
  <si>
    <t>94621</t>
  </si>
  <si>
    <t>מבחן מאמץ ריאתי מורכב</t>
  </si>
  <si>
    <t>94640</t>
  </si>
  <si>
    <t>אינהלציה, תעריף לטפול</t>
  </si>
  <si>
    <t>94660</t>
  </si>
  <si>
    <t>התאמת מכשיר CPAP</t>
  </si>
  <si>
    <t>94664</t>
  </si>
  <si>
    <t>לימוד שימוש במשאף/אינהלציה</t>
  </si>
  <si>
    <t>94667</t>
  </si>
  <si>
    <t>פיזיותרפיה לחולה ריאות, תעריף לטפול</t>
  </si>
  <si>
    <t>94720</t>
  </si>
  <si>
    <t>דיפוזיית פחמן חד חמצני</t>
  </si>
  <si>
    <t>94760</t>
  </si>
  <si>
    <t>ריווי חמצן, אוקסימטריה</t>
  </si>
  <si>
    <t>94762</t>
  </si>
  <si>
    <t>ריווי חמצן, אוקסימטריה לילית</t>
  </si>
  <si>
    <t>94772</t>
  </si>
  <si>
    <t>תפקודי ריאות פסיביים, ילד</t>
  </si>
  <si>
    <t>95004</t>
  </si>
  <si>
    <t>אירואלרגנים/מזון, עד 10 אלרגנים, סקר</t>
  </si>
  <si>
    <t>95012</t>
  </si>
  <si>
    <t>תחמוצת ניטרית, מדידה - אויר נשוף, לנבדק</t>
  </si>
  <si>
    <t>95028</t>
  </si>
  <si>
    <t>אירואלרגנים/מזון, 11 אלרגנים שונים ומעלה, בדיקה נרחבת</t>
  </si>
  <si>
    <t>95044</t>
  </si>
  <si>
    <t>תבחין עור אלרגי מסוג מטלית כגון לחומר קוסמטי, ביתי</t>
  </si>
  <si>
    <t>95120</t>
  </si>
  <si>
    <t>אימונותרפיה באלרגן רגיל</t>
  </si>
  <si>
    <t>95130</t>
  </si>
  <si>
    <t>אימונותרפיה באלרגן טהור</t>
  </si>
  <si>
    <t>95199</t>
  </si>
  <si>
    <t>רגישות לימפוציטים ונסיוב לתרופות</t>
  </si>
  <si>
    <t>95800</t>
  </si>
  <si>
    <t>בדיקת שינה ביתית</t>
  </si>
  <si>
    <t>95803</t>
  </si>
  <si>
    <t>זיהוי מחזורי שינה וערות באמצעות אקטיגרף</t>
  </si>
  <si>
    <t>95805</t>
  </si>
  <si>
    <t>בדיקת חביוני שינה ביום ומבחן ערנות, MWT ,MSLT</t>
  </si>
  <si>
    <t>95810</t>
  </si>
  <si>
    <t>בדיקת שינה במכון, PSG, מבוגר</t>
  </si>
  <si>
    <t>95812</t>
  </si>
  <si>
    <t>EEG, אלקטרואנצפלוגרם</t>
  </si>
  <si>
    <t>95813</t>
  </si>
  <si>
    <t>EEG, אלקטרואנצפלוגרם, מעקב רציף טלמטריה</t>
  </si>
  <si>
    <t>95822</t>
  </si>
  <si>
    <t>EEG, אלקטרואנצפלוגרם, בשינה</t>
  </si>
  <si>
    <t>95830</t>
  </si>
  <si>
    <t>EEG, אלקטרואנצפלוגרם, ספנואידלי</t>
  </si>
  <si>
    <t>95857</t>
  </si>
  <si>
    <t>מבחן טנסילון למיאסתניה גרביס</t>
  </si>
  <si>
    <t>95861</t>
  </si>
  <si>
    <t>EMG, אלקטרומיוגרפיה</t>
  </si>
  <si>
    <t>95872</t>
  </si>
  <si>
    <t>EMG, אלקטרומיוגרפיה ממוחשבת כמותית</t>
  </si>
  <si>
    <t>95900</t>
  </si>
  <si>
    <t>בדיקת מוליכות העצב NCT</t>
  </si>
  <si>
    <t>95922</t>
  </si>
  <si>
    <t>Tilt test, בדיקת מערכת העצבים האוטונומית תוך ביצוע הטיה ושינויי תנוחה פסיביים</t>
  </si>
  <si>
    <t>95923</t>
  </si>
  <si>
    <t>בדיקת זיעה לקביעת ריכוז מלחים</t>
  </si>
  <si>
    <t>95930</t>
  </si>
  <si>
    <t>רישום פוטנציאל מגזע המוח, מבוגר, VEP, ראיה</t>
  </si>
  <si>
    <t>95950</t>
  </si>
  <si>
    <t>EEG, אלקטרואנצפלוגרם, ניטור למשך 24 שעות</t>
  </si>
  <si>
    <t>95990</t>
  </si>
  <si>
    <t>מילוי משאבה לשיכוך כאב כרוני, למעט בקלופן</t>
  </si>
  <si>
    <t>96001</t>
  </si>
  <si>
    <t>אנליזה ממוחשבת, תלת ממדית, 3D, של תנועה והליכה, לנבדק</t>
  </si>
  <si>
    <t>96567</t>
  </si>
  <si>
    <t>טפול פוטודינמי, PDT, בנגעים גידוליים בעור מסוג שאינו סולר קרטוזיס, למטופל ליום</t>
  </si>
  <si>
    <t>96910</t>
  </si>
  <si>
    <t>פוטותרפיה על ידי UVB ועטרן/פטרולטום</t>
  </si>
  <si>
    <t>96912</t>
  </si>
  <si>
    <t>פוטוכמותרפיה על ידי PUVA, לרבות אספקת פסוראלן</t>
  </si>
  <si>
    <t>97001</t>
  </si>
  <si>
    <t>פיזיותרפיה, אבחון ובניית תכנית טפול, מבוגר</t>
  </si>
  <si>
    <t>97003</t>
  </si>
  <si>
    <t>ריפוי בעיסוק, אבחון ובניית תכנית טפול, מבוגר</t>
  </si>
  <si>
    <t>97113</t>
  </si>
  <si>
    <t>פיזיותרפיה/שיקום פרטני בבריכה, הידרותרפיה</t>
  </si>
  <si>
    <t>97140</t>
  </si>
  <si>
    <t>פיזיותרפיה פרטנית</t>
  </si>
  <si>
    <t>97150</t>
  </si>
  <si>
    <t>פיזיותרפיה/שיקום קבוצתי, מעל 4 משתתפים, כולל ילד, למשתתף</t>
  </si>
  <si>
    <t>97530</t>
  </si>
  <si>
    <t>ריפוי בעיסוק פרטני</t>
  </si>
  <si>
    <t>97750</t>
  </si>
  <si>
    <t>מדידת לחצים במערכת השרירים והשלד, כגון בכף רגל, עם דוח</t>
  </si>
  <si>
    <t>97802</t>
  </si>
  <si>
    <t>תזונה ודיאטה, יעוץ וטפול</t>
  </si>
  <si>
    <t>97810</t>
  </si>
  <si>
    <t>אקופונקטורה</t>
  </si>
  <si>
    <t>99001</t>
  </si>
  <si>
    <t>הכנת פרפאראט היסטולוגי לשילוח בארץ</t>
  </si>
  <si>
    <t>99002</t>
  </si>
  <si>
    <t>הכנת פרפאראט היסטולוגי לשילוח לחו''ל</t>
  </si>
  <si>
    <t>99075</t>
  </si>
  <si>
    <t>חוות דעת רפואית משפטית</t>
  </si>
  <si>
    <t>99080</t>
  </si>
  <si>
    <t>חוות דעת רפואית</t>
  </si>
  <si>
    <t>99183</t>
  </si>
  <si>
    <t>טפול אלקטיבי בתא לחץ חמצני, תעריף לטפול, עד שעתיים</t>
  </si>
  <si>
    <t>99195</t>
  </si>
  <si>
    <t>הקזת דם</t>
  </si>
  <si>
    <t>99212</t>
  </si>
  <si>
    <t>בדיקה אלרגית חוזרת לאחר קוד 95028</t>
  </si>
  <si>
    <t>99214</t>
  </si>
  <si>
    <t>בדיקת רופא לאחר אשפוז</t>
  </si>
  <si>
    <t>99223</t>
  </si>
  <si>
    <t>הערכה טרום נתוחית, סדרת בדיקות</t>
  </si>
  <si>
    <t>99242</t>
  </si>
  <si>
    <t>בדיקת רופא מומחה במרפאה, למעט בדיקות להן קוד מיוחד</t>
  </si>
  <si>
    <t>99283</t>
  </si>
  <si>
    <t>ביקור במלר''ד, תשלום גלובלי</t>
  </si>
  <si>
    <t>99315</t>
  </si>
  <si>
    <t>שירות אחות במרפאה, עד 30 דקות</t>
  </si>
  <si>
    <t>99316</t>
  </si>
  <si>
    <t>שירות אחות במרפאה, מעל 30 דקות, כגון הדרכת בעלי סטומה</t>
  </si>
  <si>
    <t>99362</t>
  </si>
  <si>
    <t>בדיקת צוות רב תחומי</t>
  </si>
  <si>
    <t>99371</t>
  </si>
  <si>
    <t>יעוץ טלפוני להרעלות/מידע תרופתי/טרטולוגיה</t>
  </si>
  <si>
    <t>99600</t>
  </si>
  <si>
    <t>ביקור בית, מטפל</t>
  </si>
  <si>
    <t>C0443</t>
  </si>
  <si>
    <t>שחרור תעלה קרפלית, באשפוז יום כירורגי</t>
  </si>
  <si>
    <t>C0449</t>
  </si>
  <si>
    <t>שחרור הדבקויות בעצב היקפי, למעט אנדונוירוליזיס, באשפוז יום כירורגי</t>
  </si>
  <si>
    <t>C0460</t>
  </si>
  <si>
    <t>העברת עצב היקפי, כגון אולנרי, באשפוז יום כירורגי</t>
  </si>
  <si>
    <t>C0476</t>
  </si>
  <si>
    <t>תיקון עצב היקפי, לאחר חבלה ישנה, כגון אולנרי, באשפוז יום כירורגי</t>
  </si>
  <si>
    <t>C0492</t>
  </si>
  <si>
    <t>השתלת אלקטרודה לגירוי עצב סקרלי, למעט לשיכוך כאב כרוני, באשפוז יום כירורגי, ללא עלות האביזר</t>
  </si>
  <si>
    <t>C0494</t>
  </si>
  <si>
    <t>השתלת אלקטרודה/ות זמנית/ות לגירוי עצב שדרתי/שורשי/היקפי לשיכוך כאב כרוני, באשפוז יום כירורגי, ללא עלות האביזר</t>
  </si>
  <si>
    <t>C0495</t>
  </si>
  <si>
    <t>השתלת אלקטרודה/ות וקוצב קבועים לגירוי עצב שדרתי/שורשי/היקפי לשיכוך כאב כרוני, באשפוז יום כירורגי, ללא עלות האביזר</t>
  </si>
  <si>
    <t>C0496</t>
  </si>
  <si>
    <t>החלפת קוצב קבוע לגירוי עצב שדרתי/שורשי/היקפי לשיכוך כאב כרוני, באשפוז יום כירורגי, ללא עלות האביזר</t>
  </si>
  <si>
    <t>C0670</t>
  </si>
  <si>
    <t>כריתת ציסטה/סינוס תירוגלוסלי/ברנכיאלי, באשפוז יום כירורגי</t>
  </si>
  <si>
    <t>C0823</t>
  </si>
  <si>
    <t>כריתת נגעים ו/או רקמה בעפעף, למעט כלזיון, באשפוז יום כירורגי</t>
  </si>
  <si>
    <t>C0849</t>
  </si>
  <si>
    <t>תיקון מנח עפעף, למעט תיקון מורכב, באשפוז יום כירורגי</t>
  </si>
  <si>
    <t>C0870</t>
  </si>
  <si>
    <t>שחזור עפעף, באשפוז יום כירורגי</t>
  </si>
  <si>
    <t>C0889</t>
  </si>
  <si>
    <t>תיקון מנח עפעף, מורכב, באשפוז יום כירורגי</t>
  </si>
  <si>
    <t>C0920</t>
  </si>
  <si>
    <t>נתוח מערכת הדמע, למעט הרחבה באמצעות בלון, באשפוז יום כירורגי</t>
  </si>
  <si>
    <t>C1000</t>
  </si>
  <si>
    <t>נתוח לחמית העין, למעט הוצאת גוף זר שטחי, באשפוז יום כירורגי</t>
  </si>
  <si>
    <t>C1139</t>
  </si>
  <si>
    <t>כריתת פטריגיום, ללא שתל, באשפוז יום כירורגי</t>
  </si>
  <si>
    <t>C1511</t>
  </si>
  <si>
    <t>נתוח שריר/ים חוץ עיני/ים לתיקון פזילה, באשפוז יום כירורגי</t>
  </si>
  <si>
    <t>C1985</t>
  </si>
  <si>
    <t>US ממוקד לטפול בגרורה בעצם בהנחיית MRI, באשפוז יום כירורגי</t>
  </si>
  <si>
    <t>C2169</t>
  </si>
  <si>
    <t>כריתת קונכיות האף, באשפוז יום כירורגי</t>
  </si>
  <si>
    <t>C2189</t>
  </si>
  <si>
    <t>נתוח אף/רינופלסטיה, באשפוז יום כירורגי</t>
  </si>
  <si>
    <t>C2220</t>
  </si>
  <si>
    <t>חיתוך מערות האף, אנטרוטומיה, דרך האף, למעט FESS, באשפוז יום כירורגי</t>
  </si>
  <si>
    <t>C2840</t>
  </si>
  <si>
    <t>כריתת שקד משני/שקד הלשון או אדנואידים ללא כריתת שקדים, באשפוז יום כירורגי</t>
  </si>
  <si>
    <t>C3143</t>
  </si>
  <si>
    <t>לרינגוסקופיה עם ביופסיה, באשפוז יום כירורגי</t>
  </si>
  <si>
    <t>C3201</t>
  </si>
  <si>
    <t>ברונכוסקופיה עם הרס/כריתת גידול/שחרור היצרות, בשיטות שונות, באשפוז יום כירורגי</t>
  </si>
  <si>
    <t>C3322</t>
  </si>
  <si>
    <t>ברונכוסקופיה אבחנתית עם/ללא שטיפה והברשה, באשפוז יום כירורגי</t>
  </si>
  <si>
    <t>C3324</t>
  </si>
  <si>
    <t>ברונכוסקופיה עם ביופסיה אנדוברונכיאלית ו/או טרנסברונכיאלית, עם/ללא הנחיית נווט/EBUS, ללא ביופסיה של בלוטות לימפה, באשפוז יום כירורגי</t>
  </si>
  <si>
    <t>C3327</t>
  </si>
  <si>
    <t>ברונכוסקופיה עם ביופסיה אנדוברונכיאלית ו/או טרנסברונכיאלית, עם/ללא הנחיית נווט/EBUS, עם ביופסיה של בלוטות לימפה, באשפוז יום כירורגי</t>
  </si>
  <si>
    <t>C3329</t>
  </si>
  <si>
    <t>ברונכוסקופיה עם קריוביופסיה, באשפוז יום כירורגי</t>
  </si>
  <si>
    <t>C3342</t>
  </si>
  <si>
    <t>ברונכוסקופיה עם סגירת נצור באמצעות אטם תוך סמפוני, באשפוז יום כירורגי, כולל עלות האביזר</t>
  </si>
  <si>
    <t>C3371</t>
  </si>
  <si>
    <t>ברונכוסקופיה עם הקטנת נפח ריאה אחת, באשפוז יום כירורגי</t>
  </si>
  <si>
    <t>C3374</t>
  </si>
  <si>
    <t>ברונכוסקופיה עם הקטנת נפח שתי ריאות, באשפוז יום כירורגי</t>
  </si>
  <si>
    <t>C3379</t>
  </si>
  <si>
    <t>ברונכוסקופיה עם החדרת תומכנים לסמפונות, עם/ללא ביופסיה, באשפוז יום כירורגי, כולל עלות האביזרים</t>
  </si>
  <si>
    <t>C3404</t>
  </si>
  <si>
    <t>החדרת נקז קבוע לפלאורה בהנחיית US, באשפוז יום כירורגי</t>
  </si>
  <si>
    <t>C3420</t>
  </si>
  <si>
    <t>תורקוסקופיה אבחנתית ו/או טפולית, עם/ללא ביופסיה של הפלאורה, באשפוז יום כירורגי</t>
  </si>
  <si>
    <t>C3490</t>
  </si>
  <si>
    <t>ניקור/ניקוז פלאורלי, ללא ביופסיה, בהנחיית US, באשפוז יום כירורגי</t>
  </si>
  <si>
    <t>C3491</t>
  </si>
  <si>
    <t>ניקור/ניקוז פלאורלי, עם ביופסיה, בהנחיית US, באשפוז יום כירורגי</t>
  </si>
  <si>
    <t>C385A</t>
  </si>
  <si>
    <t>טפול בורידים בגפיים התחתונים באמצעות גלי רדיו\דבק\לייזר, תעריף לגף אחד, באשפוז יום כירורגי</t>
  </si>
  <si>
    <t>C385B</t>
  </si>
  <si>
    <t>טפול בורידים בגפיים התחתונים באמצעות גלי רדיו\דבק\לייזר, תעריף לשני גפיים, באשפוז יום כירורגי</t>
  </si>
  <si>
    <t>C4011</t>
  </si>
  <si>
    <t>ביופסיה של מבנה לימפתי, באשפוז יום כירורגי</t>
  </si>
  <si>
    <t>C4012</t>
  </si>
  <si>
    <t>ברונכוסקופיה עם ביופסיה של בלוטות לימפה בהנחיית EBUS, באשפוז יום כירורגי</t>
  </si>
  <si>
    <t>C4021</t>
  </si>
  <si>
    <t>כריתת בלוטה/ות לימפה, למעט בשד, באשפוז יום כירורגי</t>
  </si>
  <si>
    <t>C4911</t>
  </si>
  <si>
    <t>נתוח נצור בפי הטבעת בהרדמה כללית, באשפוז יום כירורגי</t>
  </si>
  <si>
    <t>C4913</t>
  </si>
  <si>
    <t>טפול בתאי גזע לנצור בפי הטבעת בהרדמה כללית, באשפוז יום כירורגי</t>
  </si>
  <si>
    <t>C4943</t>
  </si>
  <si>
    <t>הרס טחורים באמצעות צריבה/קריו, באשפוז יום כירורגי</t>
  </si>
  <si>
    <t>C4945</t>
  </si>
  <si>
    <t>קשירת טחורים, באשפוז יום כירורגי</t>
  </si>
  <si>
    <t>C5011</t>
  </si>
  <si>
    <t>ביופסיה מלעורית של הכבד בעזרת מחט, ללא הנחיית CT/MRI, באשפוז יום כירורגי</t>
  </si>
  <si>
    <t>C5349</t>
  </si>
  <si>
    <t>תיקון בקע טבורי, עד גיל 5, באשפוז יום כירורגי</t>
  </si>
  <si>
    <t>C5810</t>
  </si>
  <si>
    <t>חיתוך מבוא השופכה, מיאטוטומיה, באשפוז יום כירורגי</t>
  </si>
  <si>
    <t>C5860</t>
  </si>
  <si>
    <t>הרחבת השופכה, באשפוז יום כירורגי</t>
  </si>
  <si>
    <t>C6120</t>
  </si>
  <si>
    <t>כריתת נגעים ו/או והידרוצלה ו/או וריקוצלה של האשך/צנור הזרע, באשפוז יום כירורגי</t>
  </si>
  <si>
    <t>C6212</t>
  </si>
  <si>
    <t>הפקת זרע מיקרוכירורגית מהאשך, Micro TESE, באשפוז יום כירורגי</t>
  </si>
  <si>
    <t>C6250</t>
  </si>
  <si>
    <t>תיקון טמירות אשך, באשפוז יום כירורגי</t>
  </si>
  <si>
    <t>C6420</t>
  </si>
  <si>
    <t>הרס/כריתת נגעים ו/או רקמה בפין בהרדמה כללית, באשפוז יום כירורגי</t>
  </si>
  <si>
    <t>C6720</t>
  </si>
  <si>
    <t>ביופסיה/קוניזציה של צואר הרחם, למעט באמצעות צריבה/קריו, באשפוז יום כירורגי</t>
  </si>
  <si>
    <t>C6739</t>
  </si>
  <si>
    <t>כריתת נגעים בצואר הרחם, לרבות באמצעות צריבה/קריו, באשפוז יום כירורגי</t>
  </si>
  <si>
    <t>C6759</t>
  </si>
  <si>
    <t>תיקון/קשירת צואר הרחם, באשפוז יום כירורגי</t>
  </si>
  <si>
    <t>C7011</t>
  </si>
  <si>
    <t>חיתוך/כריתת קרום הבתולים, באשפוז יום כירורגי</t>
  </si>
  <si>
    <t>C7024</t>
  </si>
  <si>
    <t>ביופסיה/הרס/כריתת נגעים בנרתיק, באשפוז יום כירורגי</t>
  </si>
  <si>
    <t>C7129</t>
  </si>
  <si>
    <t>נתוח בלוטת/ציסטת ברתולין בהרדמה כללית, באשפוז יום כירורגי</t>
  </si>
  <si>
    <t>C7609</t>
  </si>
  <si>
    <t>נתוח הרחבת לסת עליונה SARPE, באשפוז יום כירורגי</t>
  </si>
  <si>
    <t>C7744</t>
  </si>
  <si>
    <t>ביופסיה/חיתוך עצם/מפרק כף יד/רגל ואצבע/ות, באשפוז יום כירורגי</t>
  </si>
  <si>
    <t>C7752</t>
  </si>
  <si>
    <t>נתוח בוניון, כגון הלוקס ואלגוס, למעט אצבע פטיש, באשפוז יום כירורגי</t>
  </si>
  <si>
    <t>C7753</t>
  </si>
  <si>
    <t>נתוח בוניון, כגון הלוקס ואלגוס, עם נתוח אצבע פטיש, באשפוז יום כירורגי</t>
  </si>
  <si>
    <t>C7756</t>
  </si>
  <si>
    <t>נתוח אצבע פטיש, באשפוז יום כירורגי</t>
  </si>
  <si>
    <t>C7860</t>
  </si>
  <si>
    <t>הוצאת קיבוע מעצם, למעט פנים/כף יד/כף רגל, באשפוז יום כירורגי</t>
  </si>
  <si>
    <t>C8044</t>
  </si>
  <si>
    <t>נתוח קופסית כף יד/רגל ואצבע/ות, באשפוז יום כירורגי</t>
  </si>
  <si>
    <t>C8149</t>
  </si>
  <si>
    <t>שחזור רצועה בקרסול, באשפוז יום כירורגי</t>
  </si>
  <si>
    <t>C8201</t>
  </si>
  <si>
    <t>חיתוך מעטפת הגיד, באשפוז יום כירורגי</t>
  </si>
  <si>
    <t>C8313</t>
  </si>
  <si>
    <t>חיתוך גיד, למעט בכף יד, באשפוז יום כירורגי</t>
  </si>
  <si>
    <t>C8331</t>
  </si>
  <si>
    <t>כריתת נגעים ממעטפת הגיד, באשפוז יום כירורגי</t>
  </si>
  <si>
    <t>C8350</t>
  </si>
  <si>
    <t>כריתת בורסה, באשפוז יום כירורגי</t>
  </si>
  <si>
    <t>C8611</t>
  </si>
  <si>
    <t>ביופסיה של רקמות רכות בהרדמה כללית, באשפוז יום כירורגי</t>
  </si>
  <si>
    <t>C8630</t>
  </si>
  <si>
    <t>הרס/כריתת נגעים ברקמות רכות, 4 ומעלה, באשפוז יום כירורגי</t>
  </si>
  <si>
    <t>C8660</t>
  </si>
  <si>
    <t>השתלת שתל עור חופשי, כולל הוצאת שתל להשתלה עצמית, באשפוז יום כירורגי</t>
  </si>
  <si>
    <t>C8689</t>
  </si>
  <si>
    <t>תיקון ושחזור עור ורקמה תת עורית, באשפוז יום כירורגי</t>
  </si>
  <si>
    <t>C8694</t>
  </si>
  <si>
    <t>השתלת קוצב לגירוי עצב סקרלי, למעט לשיכוך כאב כרוני, באשפוז יום כירורגי, ללא עלות האביזר</t>
  </si>
  <si>
    <t>C9802</t>
  </si>
  <si>
    <t>אזופגוסקופיה עם הוצאת גוף זר מהושט, באשפוז יום כירורגי</t>
  </si>
  <si>
    <t>C9815</t>
  </si>
  <si>
    <t>ברונכוסקופיה עם הוצאת גוף זר, באשפוז יום כירורגי</t>
  </si>
  <si>
    <t>C999C</t>
  </si>
  <si>
    <t>אשפוז יום כירורגי, למעט פעולות להן קוד מיוחד</t>
  </si>
  <si>
    <t>D0210</t>
  </si>
  <si>
    <t>צילום שיניים - סטטוס מלא</t>
  </si>
  <si>
    <t>D0220</t>
  </si>
  <si>
    <t>צילום פריאפיקלי</t>
  </si>
  <si>
    <t>D0230</t>
  </si>
  <si>
    <t>צילום פריאפיקלי, כל שן נוספת</t>
  </si>
  <si>
    <t>D0240</t>
  </si>
  <si>
    <t>צילום אוקלוזלי</t>
  </si>
  <si>
    <t>D0330</t>
  </si>
  <si>
    <t>צילום פנורמי</t>
  </si>
  <si>
    <t>D1110</t>
  </si>
  <si>
    <t>סילוק אבנית, מבוגר, לכל הפה, כולל הדרכה</t>
  </si>
  <si>
    <t>D1120</t>
  </si>
  <si>
    <t>סילוק אבנית, ילד, לכל הפה, כולל הדרכה</t>
  </si>
  <si>
    <t>D1206</t>
  </si>
  <si>
    <t>טפול מקומי בלכת פלואוריד, לכל הפה</t>
  </si>
  <si>
    <t>D1208</t>
  </si>
  <si>
    <t>טפול מקומי בג'ל פלואוריד, לכל הפה</t>
  </si>
  <si>
    <t>D1351</t>
  </si>
  <si>
    <t>איטום חריצים, לשן</t>
  </si>
  <si>
    <t>D1510</t>
  </si>
  <si>
    <t>שומר מקום קבוע - התקנה</t>
  </si>
  <si>
    <t>D1520</t>
  </si>
  <si>
    <t>שומר מקום נשלף חד צדדי ברבע פה, הכנה והתקנה</t>
  </si>
  <si>
    <t>D1526</t>
  </si>
  <si>
    <t>שומר מקום נשלף דו צדדי בלסת עליונה, הכנה והתקנה</t>
  </si>
  <si>
    <t>D1527</t>
  </si>
  <si>
    <t>שומר מקום נשלף דו צדדי בלסת תחתונה, הכנה והתקנה</t>
  </si>
  <si>
    <t>D2140</t>
  </si>
  <si>
    <t>שחזור אמלגם - משטח 1, משנן ראשוני/קבוע</t>
  </si>
  <si>
    <t>D2150</t>
  </si>
  <si>
    <t>שחזור אמלגם - 2 משטחים, משנן ראשוני/קבוע</t>
  </si>
  <si>
    <t>D2160</t>
  </si>
  <si>
    <t>שחזור אמלגם - 3 משטחים, משנן ראשוני/קבוע</t>
  </si>
  <si>
    <t>D2161</t>
  </si>
  <si>
    <t>שחזור אמלגם - 4 משטחים או יותר, משנן ראשוני/קבוע</t>
  </si>
  <si>
    <t>D2330</t>
  </si>
  <si>
    <t>שחזור מחומר מרוכב - משטח 1, שן קדמית</t>
  </si>
  <si>
    <t>D2331</t>
  </si>
  <si>
    <t>שחזור מחומר מרוכב - 2 משטחים, שן קדמית</t>
  </si>
  <si>
    <t>D2332</t>
  </si>
  <si>
    <t>שחזור מחומר מרוכב - 3 משטחים, שן קדמית</t>
  </si>
  <si>
    <t>D2335</t>
  </si>
  <si>
    <t>שחזור מחומר מרוכב - 4 משטחים או יותר, שן קדמית</t>
  </si>
  <si>
    <t>D2390</t>
  </si>
  <si>
    <t>שחזור מחומר מרוכב, כותרת שן קדמית</t>
  </si>
  <si>
    <t>D2391</t>
  </si>
  <si>
    <t>שחזור מחומר מרוכב - משטח 1, שן אחורית</t>
  </si>
  <si>
    <t>D2392</t>
  </si>
  <si>
    <t>שחזור מחומר מרוכב - 2 משטחים, שן אחורית</t>
  </si>
  <si>
    <t>D2393</t>
  </si>
  <si>
    <t>שחזור מחומר מרוכב - 3 משטחים, שן אחורית</t>
  </si>
  <si>
    <t>D2394</t>
  </si>
  <si>
    <t>שחזור מחומר מרוכב - 4 משטחים או יותר, שן אחורית</t>
  </si>
  <si>
    <t>D2710</t>
  </si>
  <si>
    <t>כתר על בסיס שרף, מוכן בצורה לא ישירה, מבושל, הכנה והתקנה</t>
  </si>
  <si>
    <t>D2752</t>
  </si>
  <si>
    <t>כתר חרסינה מאוחה למתכת חצי אצילה, הכנה והתקנה</t>
  </si>
  <si>
    <t>D2920</t>
  </si>
  <si>
    <t>הדבקה חוזרת של כתר משחזר</t>
  </si>
  <si>
    <t>D2930</t>
  </si>
  <si>
    <t>כתר טרומי מפלדת אל חלד - שן נשירה, התקנה</t>
  </si>
  <si>
    <t>D2931</t>
  </si>
  <si>
    <t>כתר טרומי מפלדת אל חלד - שן קבועה, התקנה</t>
  </si>
  <si>
    <t>D2950</t>
  </si>
  <si>
    <t>בניית תווך, כולל פינים לסוגיהם</t>
  </si>
  <si>
    <t>D2952</t>
  </si>
  <si>
    <t>מבנה יצוק, תוספת לכתר</t>
  </si>
  <si>
    <t>D2954</t>
  </si>
  <si>
    <t>יתד טרומית ותווך, התקנה, תוספת לכתר</t>
  </si>
  <si>
    <t>D2955</t>
  </si>
  <si>
    <t>הוצאת יתד טרומית ותווך</t>
  </si>
  <si>
    <t>D2975</t>
  </si>
  <si>
    <t>כיפת שורש, הכנה והתקנה</t>
  </si>
  <si>
    <t>D2980</t>
  </si>
  <si>
    <t>תיקון כתר והתקנה</t>
  </si>
  <si>
    <t>D3110</t>
  </si>
  <si>
    <t>כיפוי מוך ישיר, לא כולל שחזור סופי</t>
  </si>
  <si>
    <t>D3120</t>
  </si>
  <si>
    <t>כיפוי מוך בלתי ישיר, לא כולל שחזור סופי</t>
  </si>
  <si>
    <t>D3220</t>
  </si>
  <si>
    <t>קיטוע מוך - שן נשירה/קבועה, לא כולל שחזור סופי</t>
  </si>
  <si>
    <t>D3230</t>
  </si>
  <si>
    <t>טפול שורש - שן נשירה קדמית, מילוי בחומר נספג, לא כולל שחזור סופי</t>
  </si>
  <si>
    <t>D3240</t>
  </si>
  <si>
    <t>טפול שורש - שן נשירה אחורית, מילוי בחומר נספג, לא כולל שחזור סופי</t>
  </si>
  <si>
    <t>D3310</t>
  </si>
  <si>
    <t>טפול שורש - שן קדמית, לא כולל שחזור סופי</t>
  </si>
  <si>
    <t>D3320</t>
  </si>
  <si>
    <t>טפול שורש - שן מלתעה, לא כולל שחזור סופי</t>
  </si>
  <si>
    <t>D3330</t>
  </si>
  <si>
    <t>טפול שורש - שן טוחנת, לא כולל שחזור סופי</t>
  </si>
  <si>
    <t>D3346</t>
  </si>
  <si>
    <t>טפול שורש חוזר - שן קדמית</t>
  </si>
  <si>
    <t>D3347</t>
  </si>
  <si>
    <t>טפול שורש חוזר - שן מלתעה</t>
  </si>
  <si>
    <t>D3348</t>
  </si>
  <si>
    <t>טפול שורש חוזר - שן טוחנת</t>
  </si>
  <si>
    <t>D3351</t>
  </si>
  <si>
    <t>חיוד, אפקסיפיקציה</t>
  </si>
  <si>
    <t>D3410</t>
  </si>
  <si>
    <t>כריתת חוד השורש, אפיקואקטומי - שן קדמית, כולל סתימה רטרוגרדית</t>
  </si>
  <si>
    <t>D3421</t>
  </si>
  <si>
    <t>כריתת חוד השורש, אפיקואקטומי - שן מלתעה, שורש ראשון, כולל סתימה רטרוגרדית</t>
  </si>
  <si>
    <t>D3425</t>
  </si>
  <si>
    <t>כריתת חוד השורש, אפיקואקטומי - שן טוחנת, שורש ראשון, כולל סתימה רטרוגרדית</t>
  </si>
  <si>
    <t>D3450</t>
  </si>
  <si>
    <t>כריתת שורש</t>
  </si>
  <si>
    <t>D3920</t>
  </si>
  <si>
    <t>פיצול שורשים, המיסקציה, לא כולל טפול שורש</t>
  </si>
  <si>
    <t>D3921</t>
  </si>
  <si>
    <t>כריתת כותרת השן, דקורונציה, לשן</t>
  </si>
  <si>
    <t>D4210</t>
  </si>
  <si>
    <t>ג'ינג'יבקטומיה/ג'ינג'יבופלסטיקה - 4 שיניים או יותר צמודות ברבע פה</t>
  </si>
  <si>
    <t>D4211</t>
  </si>
  <si>
    <t>ג'ינג'יבקטומיה/ג'ינג'יבופלסטיקה - 1-3 שיניים צמודות ברבע פה</t>
  </si>
  <si>
    <t>D4240</t>
  </si>
  <si>
    <t>הרמת מתלה עם החלקת שורשים, רבע פה</t>
  </si>
  <si>
    <t>D4249</t>
  </si>
  <si>
    <t>הארכת כותרת שן</t>
  </si>
  <si>
    <t>D4260</t>
  </si>
  <si>
    <t>נתוח חניכיים כולל עיצוב עצם, רבע פה</t>
  </si>
  <si>
    <t>D4341</t>
  </si>
  <si>
    <t>הקצעת שורשים - 4 שיניים או יותר ברבע פה</t>
  </si>
  <si>
    <t>D5110</t>
  </si>
  <si>
    <t>תותבת שלמה עליונה נשלפת, הכנה והתאמה</t>
  </si>
  <si>
    <t>D5120</t>
  </si>
  <si>
    <t>תותבת שלמה תחתונה נשלפת, הכנה והתאמה</t>
  </si>
  <si>
    <t>D5130</t>
  </si>
  <si>
    <t>תותבת מיידית שלמה עליונה נשלפת, הכנה והתאמה</t>
  </si>
  <si>
    <t>D5140</t>
  </si>
  <si>
    <t>תותבת מיידית שלמה תחתונה נשלפת, הכנה והתאמה</t>
  </si>
  <si>
    <t>D5211</t>
  </si>
  <si>
    <t>תותבת חלקית עליונה נשלפת - בסיס שרף, הכנה והתאמה</t>
  </si>
  <si>
    <t>D5212</t>
  </si>
  <si>
    <t>תותבת חלקית תחתונה נשלפת - בסיס שרף, הכנה והתאמה</t>
  </si>
  <si>
    <t>D5213</t>
  </si>
  <si>
    <t>תותבת חלקית עליונה נשלפת - יציקת מתכת, הכנה והתאמה</t>
  </si>
  <si>
    <t>D5214</t>
  </si>
  <si>
    <t>תותבת חלקית תחתונה נשלפת - יציקת מתכת, הכנה והתאמה</t>
  </si>
  <si>
    <t>D5225</t>
  </si>
  <si>
    <t>תותבת חלקית עליונה נשלפת - בסיס גמיש, הכנה והתאמה</t>
  </si>
  <si>
    <t>D5226</t>
  </si>
  <si>
    <t>תותבת חלקית תחתונה נשלפת - בסיס גמיש, הכנה והתאמה</t>
  </si>
  <si>
    <t>D5282</t>
  </si>
  <si>
    <t>תותבת חלקית חד צדדית עליונה נשלפת - יציקת מתכת, הכנה והתאמה</t>
  </si>
  <si>
    <t>D5283</t>
  </si>
  <si>
    <t>תותבת חלקית חד צדדית תחתונה נשלפת - יציקת מתכת, הכנה והתאמה</t>
  </si>
  <si>
    <t>D5410</t>
  </si>
  <si>
    <t>התאמת תותבת שלמה עליונה נשלפת</t>
  </si>
  <si>
    <t>D5411</t>
  </si>
  <si>
    <t>התאמת תותבת שלמה תחתונה נשלפת</t>
  </si>
  <si>
    <t>D5421</t>
  </si>
  <si>
    <t>התאמת תותבת חלקית עליונה נשלפת</t>
  </si>
  <si>
    <t>D5422</t>
  </si>
  <si>
    <t>התאמת תותבת חלקית תחתונה נשלפת</t>
  </si>
  <si>
    <t>D5511</t>
  </si>
  <si>
    <t>תיקון שבר בבסיס תותבת שלמה עליונה נשלפת</t>
  </si>
  <si>
    <t>D5512</t>
  </si>
  <si>
    <t>תיקון שבר בבסיס תותבת שלמה תחתונה נשלפת</t>
  </si>
  <si>
    <t>D5520</t>
  </si>
  <si>
    <t>החלפת שן שבורה/חסרה בתותבת שלמה נשלפת, לשן</t>
  </si>
  <si>
    <t>D5611</t>
  </si>
  <si>
    <t>תיקון בסיס תותבת חלקית תחתונה נשלפת משרף</t>
  </si>
  <si>
    <t>D5612</t>
  </si>
  <si>
    <t>תיקון בסיס תותבת חלקית עליונה נשלפת משרף</t>
  </si>
  <si>
    <t>D5621</t>
  </si>
  <si>
    <t>תיקון שלד יצוק של תותבת חלקית תחתונה נשלפת</t>
  </si>
  <si>
    <t>D5622</t>
  </si>
  <si>
    <t>תיקון שלד יצוק של תותבת חלקית עליונה נשלפת</t>
  </si>
  <si>
    <t>D5630</t>
  </si>
  <si>
    <t>תיקון/החלפת וו בתותבת חלקית נשלפת, לוו</t>
  </si>
  <si>
    <t>D5640</t>
  </si>
  <si>
    <t>החלפת שן שבורה בתותבת חלקית נשלפת, לשן</t>
  </si>
  <si>
    <t>D5650</t>
  </si>
  <si>
    <t>הוספת שן לתותבת חלקית נשלפת</t>
  </si>
  <si>
    <t>D5660</t>
  </si>
  <si>
    <t>הוספת וו לתותבת חלקית נשלפת</t>
  </si>
  <si>
    <t>D5699</t>
  </si>
  <si>
    <t>הוספת שן/וו לתותבת חלקית נשלפת, שן/וו שני ומעלה באותה ישיבה</t>
  </si>
  <si>
    <t>D5710</t>
  </si>
  <si>
    <t>חידוש בסיס תותבת שלמה עליונה נשלפת</t>
  </si>
  <si>
    <t>D5711</t>
  </si>
  <si>
    <t>חידוש בסיס תותבת שלמה תחתונה נשלפת</t>
  </si>
  <si>
    <t>D5720</t>
  </si>
  <si>
    <t>חידוש בסיס תותבת חלקית עליונה נשלפת</t>
  </si>
  <si>
    <t>D5721</t>
  </si>
  <si>
    <t>חידוש בסיס תותבת חלקית תחתונה נשלפת</t>
  </si>
  <si>
    <t>D5730</t>
  </si>
  <si>
    <t>ריפוד תותבת שלמה עליונה נשלפת במרפאה</t>
  </si>
  <si>
    <t>D5731</t>
  </si>
  <si>
    <t>ריפוד תותבת שלמה תחתונה נשלפת במרפאה</t>
  </si>
  <si>
    <t>D5740</t>
  </si>
  <si>
    <t>ריפוד תותבת חלקית עליונה נשלפת במרפאה</t>
  </si>
  <si>
    <t>D5741</t>
  </si>
  <si>
    <t>ריפוד תותבת חלקית תחתונה נשלפת במרפאה</t>
  </si>
  <si>
    <t>D5750</t>
  </si>
  <si>
    <t>ריפוד תותבת שלמה עליונה נשלפת במעבדה</t>
  </si>
  <si>
    <t>D5751</t>
  </si>
  <si>
    <t>ריפוד תותבת שלמה תחתונה נשלפת במעבדה</t>
  </si>
  <si>
    <t>D5760</t>
  </si>
  <si>
    <t>ריפוד תותבת חלקית עליונה נשלפת במעבדה</t>
  </si>
  <si>
    <t>D5761</t>
  </si>
  <si>
    <t>ריפוד תותבת חלקית תחתונה נשלפת במעבדה</t>
  </si>
  <si>
    <t>D5810</t>
  </si>
  <si>
    <t>תותבת ביניים שלמה עליונה נשלפת, הכנה והתאמה</t>
  </si>
  <si>
    <t>D5811</t>
  </si>
  <si>
    <t>תותבת ביניים שלמה תחתונה נשלפת, הכנה והתאמה</t>
  </si>
  <si>
    <t>D5820</t>
  </si>
  <si>
    <t>תותבת ביניים חלקית עליונה נשלפת, הכנה והתאמה</t>
  </si>
  <si>
    <t>D5821</t>
  </si>
  <si>
    <t>תותבת ביניים חלקית תחתונה נשלפת, הכנה והתאמה</t>
  </si>
  <si>
    <t>D5863</t>
  </si>
  <si>
    <t>תותבת על שורשים שלמה עליונה נשלפת, הכנה והתאמה</t>
  </si>
  <si>
    <t>D5864</t>
  </si>
  <si>
    <t>תותבת על שורשים חלקית עליונה נשלפת, הכנה והתאמה</t>
  </si>
  <si>
    <t>D5865</t>
  </si>
  <si>
    <t>תותבת על שורשים שלמה תחתונה נשלפת, הכנה והתאמה</t>
  </si>
  <si>
    <t>D5866</t>
  </si>
  <si>
    <t>תותבת על שורשים חלקית תחתונה נשלפת, הכנה והתאמה</t>
  </si>
  <si>
    <t>D5867</t>
  </si>
  <si>
    <t>החלפת חלק שניתן להחלפה במחבר חצי מדויק או מדויק, רכיב זכרי/נקבי, על שן לתותבת נשלפת, למחבר</t>
  </si>
  <si>
    <t>D5875</t>
  </si>
  <si>
    <t>התאמת תותבת נשלפת לחיבור רכיבי מחבר לאחר החדרה כירורגית של שתל דנטלי</t>
  </si>
  <si>
    <t>D5951</t>
  </si>
  <si>
    <t>תותבת אובטורטור ראשונית לחך שסוע מולד, כולל התקנה</t>
  </si>
  <si>
    <t>D5952</t>
  </si>
  <si>
    <t>תותבת אובטורטור משנית לחך שסוע מולד, כולל התקנה</t>
  </si>
  <si>
    <t>D6010</t>
  </si>
  <si>
    <t>שתל דנטלי, שלב א': החדרה כירורגית של גוף השתל, לשתל</t>
  </si>
  <si>
    <t>D6011</t>
  </si>
  <si>
    <t>שתל דנטלי, שלב ב': חשיפת השתל לחיבור כיפת ריפוי/מבנה</t>
  </si>
  <si>
    <t>D6052</t>
  </si>
  <si>
    <t>מבנה מחבר חצי מדויק על שתל לתותבת נשלפת, הכנה והתקנה, כולל התקנת רכיבי המחבר</t>
  </si>
  <si>
    <t>D6056</t>
  </si>
  <si>
    <t>מבנה טרומי לשתל דנטלי</t>
  </si>
  <si>
    <t>D6091</t>
  </si>
  <si>
    <t>החלפת מחבר חצי מדויק או מדויק, רכיב זכרי/נקבי, על שתל/מבנה לשתל התומך בתותבת, למחבר</t>
  </si>
  <si>
    <t>D6092</t>
  </si>
  <si>
    <t>הדבקה חוזרת של כתר נתמך שתל/שן שנפל</t>
  </si>
  <si>
    <t>D6100</t>
  </si>
  <si>
    <t>הוצאה כירורגית של שתל דנטלי</t>
  </si>
  <si>
    <t>D6110</t>
  </si>
  <si>
    <t>תותבת שלמה עליונה נשלפת נתמכת שתלים/מבנים על שתלים, הכנה והתאמה</t>
  </si>
  <si>
    <t>D6111</t>
  </si>
  <si>
    <t>תותבת שלמה תחתונה נשלפת נתמכת שתלים/מבנים על שתלים, הכנה והתאמה</t>
  </si>
  <si>
    <t>D6112</t>
  </si>
  <si>
    <t>תותבת חלקית עליונה נשלפת נתמכת שתלים/מבנים על שתלים, הכנה והתאמה</t>
  </si>
  <si>
    <t>D6113</t>
  </si>
  <si>
    <t>תותבת חלקית תחתונה נשלפת נתמכת שתלים/מבנים על שתלים, הכנה והתאמה</t>
  </si>
  <si>
    <t>D7111</t>
  </si>
  <si>
    <t>עקירה, שארית כותרתית - שן נשירה, לשן</t>
  </si>
  <si>
    <t>D7140</t>
  </si>
  <si>
    <t>עקירה, שן שבקעה או שורש חשוף, לשן</t>
  </si>
  <si>
    <t>D7210</t>
  </si>
  <si>
    <t>עקירה כירורגית - שן שבקעה הדורשת הרמת מתלה, לשן</t>
  </si>
  <si>
    <t>D7220</t>
  </si>
  <si>
    <t>עקירה כירורגית - שן כלואה ברקמה רכה, לשן</t>
  </si>
  <si>
    <t>D7230</t>
  </si>
  <si>
    <t>עקירה כירורגית - שן כלואה חלקית ברקמה קשה, לשן</t>
  </si>
  <si>
    <t>D7240</t>
  </si>
  <si>
    <t>עקירה כירורגית - שן כלואה במלואה ברקמה קשה, לשן</t>
  </si>
  <si>
    <t>D7270</t>
  </si>
  <si>
    <t>החזרה ו/או קיבוע שן, אחת או יותר, לאחר חבלה</t>
  </si>
  <si>
    <t>D7280</t>
  </si>
  <si>
    <t>חשיפת שן כלואה מסיבות אורתודונטיות, כולל הדבקת סמכים</t>
  </si>
  <si>
    <t>D7310</t>
  </si>
  <si>
    <t>אלבאולופלסטיקה עם עקירות - 4 שיניים או יותר ברבע פה</t>
  </si>
  <si>
    <t>D7311</t>
  </si>
  <si>
    <t>אלבאולופלסטיקה עם עקירות - 1-3 שיניים ברבע פה</t>
  </si>
  <si>
    <t>D7320</t>
  </si>
  <si>
    <t>אלבאולופלסטיקה ללא עקירות - 4 שיניים או יותר ברבע פה</t>
  </si>
  <si>
    <t>D7321</t>
  </si>
  <si>
    <t>אלבאולופלסטיקה ללא עקירות - 1-3 שיניים ברבע פה</t>
  </si>
  <si>
    <t>D7340</t>
  </si>
  <si>
    <t>D7450</t>
  </si>
  <si>
    <t>כריתת ציסטה בלסת</t>
  </si>
  <si>
    <t>D7950</t>
  </si>
  <si>
    <t>השתלת עצם בלסת עליונה/תחתונה, חד צדדית</t>
  </si>
  <si>
    <t>D7952</t>
  </si>
  <si>
    <t>הרמת סינוס פתוחה, לרבות השתלת עצם, חד צדדית</t>
  </si>
  <si>
    <t>D7960</t>
  </si>
  <si>
    <t>D7993</t>
  </si>
  <si>
    <t>השתלת עצם בלסת עליונה/תחתונה, דו צדדית</t>
  </si>
  <si>
    <t>D7994</t>
  </si>
  <si>
    <t>הרמת סינוס פתוחה, לרבות השתלת עצם, דו צדדית</t>
  </si>
  <si>
    <t>D8050</t>
  </si>
  <si>
    <t>טפול אורתודונטי מניעתי, כולל על ידי סנטרון</t>
  </si>
  <si>
    <t>D8080</t>
  </si>
  <si>
    <t>יישור שיניים מלא למשנן עלומים, גיל 12-18, עלות לשנת טפולים, עד 3 שנים</t>
  </si>
  <si>
    <t>D8089</t>
  </si>
  <si>
    <t>קוד דווח במהלך השימוש בקוד D8080</t>
  </si>
  <si>
    <t>D8210</t>
  </si>
  <si>
    <t>טפול בהתקן דנטלי נשלף</t>
  </si>
  <si>
    <t>D8998</t>
  </si>
  <si>
    <t>טפול אורתודונטי מכין ומלווה לנתוח אורתוגנתי, לנבדק</t>
  </si>
  <si>
    <t>D8999</t>
  </si>
  <si>
    <t>מסיכת פנים והכנה אורתודונטית לנתוח אורתוגנתי</t>
  </si>
  <si>
    <t>D9110</t>
  </si>
  <si>
    <t>עזרה ראשונה - טפול בכאב שיניים</t>
  </si>
  <si>
    <t>D9222</t>
  </si>
  <si>
    <t>הרדמה כללית לטפול שיניים, עד גיל 5, בנוכחות מרדים, תוספת לטפול שיניים</t>
  </si>
  <si>
    <t>D9223</t>
  </si>
  <si>
    <t>הרדמה כללית לטפול שיניים, גיל 5 עד 18, בנוכחות מרדים, תוספת לטפול שיניים</t>
  </si>
  <si>
    <t>D9224</t>
  </si>
  <si>
    <t>הרדמה כללית לטפול שיניים, גיל 18 ומעלה, בנוכחות מרדים, תוספת לטפול שיניים</t>
  </si>
  <si>
    <t>D9230</t>
  </si>
  <si>
    <t>סדציה נשאפת, ניטרוס, תוספת לטפול שיניים</t>
  </si>
  <si>
    <t>D9248</t>
  </si>
  <si>
    <t>סדציה מתונה שאינה תוך ורידית, לרבות סדציה נשאפת, ניטרוס, תוספת לטפול שיניים</t>
  </si>
  <si>
    <t>D9310</t>
  </si>
  <si>
    <t>בדיקת רופא שיניים במרפאה</t>
  </si>
  <si>
    <t>D9974</t>
  </si>
  <si>
    <t>הבהרת שיניים פנימית במרפאה, לשן</t>
  </si>
  <si>
    <t>J0011</t>
  </si>
  <si>
    <t>תסמונת קוסטף, אצידוריה מתילמלונית, אבחון מולקולרי במקרים מיוחדים</t>
  </si>
  <si>
    <t>J0021</t>
  </si>
  <si>
    <t>אדרנולויקודיסטרופיה, ALD, בתאחיזת X, אבחון מולקולרי במקרים מיוחדים</t>
  </si>
  <si>
    <t>J0031</t>
  </si>
  <si>
    <t>מחלת קנאוון, אבחון מולקולרי במקרים מיוחדים</t>
  </si>
  <si>
    <t>J0041</t>
  </si>
  <si>
    <t>קרניטין פלמיטואיל טרנספרז, CPT, אבחון מולקולרי במקרים מיוחדים</t>
  </si>
  <si>
    <t>J0051</t>
  </si>
  <si>
    <t>ציסטינוריה, אבחון מולקולרי במקרים מיוחדים</t>
  </si>
  <si>
    <t>J0061</t>
  </si>
  <si>
    <t>מחלת אגירת גליקוגן, GSD, סוג I, אבחון מולקולרי במקרים מיוחדים</t>
  </si>
  <si>
    <t>J0071</t>
  </si>
  <si>
    <t>היפרגליצינמיה לא קטוטית, NKH, אבחון מולקולרי במקרים מיוחדים</t>
  </si>
  <si>
    <t>J0081</t>
  </si>
  <si>
    <t>היפראוקסלוריה ראשונית סוג I, אבחון מולקולרי במקרים מיוחדים</t>
  </si>
  <si>
    <t>J0091</t>
  </si>
  <si>
    <t>אצידמיה איזוולרית, אבחון מולקולרי במקרים מיוחדים</t>
  </si>
  <si>
    <t>J0101</t>
  </si>
  <si>
    <t>חסר ליפואמיד דהידרוגנז, אבחון מולקולרי במקרים מיוחדים</t>
  </si>
  <si>
    <t>J0111</t>
  </si>
  <si>
    <t>מחלת סירופ מייפל, MSUD, אבחון מולקולרי במקרים מיוחדים</t>
  </si>
  <si>
    <t>J0121</t>
  </si>
  <si>
    <t>אצידוריה מתיל מלונית, חסר מוטז, אבחון מולקולרי במקרים מיוחדים</t>
  </si>
  <si>
    <t>J0131</t>
  </si>
  <si>
    <t>חסר מוליבדנום קופקטור, אבחון מולקולרי במקרים מיוחדים</t>
  </si>
  <si>
    <t>J0141</t>
  </si>
  <si>
    <t>הפרעות פרוקסיזומליות, אבחון מולקולרי במקרים מיוחדים</t>
  </si>
  <si>
    <t>J0151</t>
  </si>
  <si>
    <t>פנילקטונוריה, PKU, אבחון מולקולרי במקרים מיוחדים</t>
  </si>
  <si>
    <t>J0161</t>
  </si>
  <si>
    <t>אנמיה מגלובלסטית מגיבה לתיאמין, אבחון מולקולרי במקרים מיוחדים</t>
  </si>
  <si>
    <t>J0171</t>
  </si>
  <si>
    <t>טירוזינמיה, אבחון מולקולרי במקרים מיוחדים</t>
  </si>
  <si>
    <t>J0181</t>
  </si>
  <si>
    <t>חסר VLCAD, אבחון מולקולרי במקרים מיוחדים</t>
  </si>
  <si>
    <t>J0191</t>
  </si>
  <si>
    <t>מחלת וילסון, אבחון מולקולרי במקרים מיוחדים</t>
  </si>
  <si>
    <t>J0201</t>
  </si>
  <si>
    <t>קסנטינוריה סוג I, אבחון מולקולרי במקרים מיוחדים</t>
  </si>
  <si>
    <t>J0211</t>
  </si>
  <si>
    <t>קסנטומטוזיס מוחית גידית, CTX, אבחון מולקולרי במקרים מיוחדים</t>
  </si>
  <si>
    <t>J0221</t>
  </si>
  <si>
    <t>היפרכולסטרולמיה משפחתית, אבחון מולקולרי במקרים מיוחדים</t>
  </si>
  <si>
    <t>J0232</t>
  </si>
  <si>
    <t>חסר פוסטפטזה חומצית ליזוזומלית, אבחון ביוכימי</t>
  </si>
  <si>
    <t>J0241</t>
  </si>
  <si>
    <t>גלוקוזאמינוריה אספרטית, אבחון מולקולרי במקרים מיוחדים</t>
  </si>
  <si>
    <t>J0242</t>
  </si>
  <si>
    <t>גלוקוזאמינוריה אספרטית, אבחון ביוכימי</t>
  </si>
  <si>
    <t>J0251</t>
  </si>
  <si>
    <t>ליפופוצינוזיס צרואידי, אבחון מולקולרי במקרים מיוחדים</t>
  </si>
  <si>
    <t>J0252</t>
  </si>
  <si>
    <t>ליפופוצינוזיס צרואידי, אבחון ביוכימי</t>
  </si>
  <si>
    <t>J0262</t>
  </si>
  <si>
    <t>מחלת אגירת כולסטריל אסטר, CESD, אבחון ביוכימי</t>
  </si>
  <si>
    <t>J0272</t>
  </si>
  <si>
    <t>ציסטינוזיס כלייתי, אבחון ביוכימי</t>
  </si>
  <si>
    <t>J0281</t>
  </si>
  <si>
    <t>מחלת פברי, אבחון מולקולרי במקרים מיוחדים</t>
  </si>
  <si>
    <t>J0282</t>
  </si>
  <si>
    <t>מחלת פברי, אבחון ביוכימי</t>
  </si>
  <si>
    <t>J0292</t>
  </si>
  <si>
    <t>מחלת אגירת חומצה סיאלית חופשית, אבחון ביוכימי</t>
  </si>
  <si>
    <t>J0302</t>
  </si>
  <si>
    <t>פוקוסידוזיס, אבחון ביוכימי</t>
  </si>
  <si>
    <t>J0312</t>
  </si>
  <si>
    <t>גנגליוסידוזיס GM1, אבחון ביוכימי</t>
  </si>
  <si>
    <t>J0322</t>
  </si>
  <si>
    <t>גלקטוסיאלידוזיס, אבחון ביוכימי</t>
  </si>
  <si>
    <t>J0331</t>
  </si>
  <si>
    <t>מחלת גושה, אבחון מולקולרי במקרים מיוחדים</t>
  </si>
  <si>
    <t>J0332</t>
  </si>
  <si>
    <t>מחלת גושה, אבחון ביוכימי</t>
  </si>
  <si>
    <t>J0341</t>
  </si>
  <si>
    <t>פומפה, מחלת אגירת גליקוגן, GSD, סוג II, אבחון מולקולרי במקרים מיוחדים</t>
  </si>
  <si>
    <t>J0342</t>
  </si>
  <si>
    <t>פומפה, מחלת אגירת גליקוגן, GSD, סוג II, אבחון ביוכימי</t>
  </si>
  <si>
    <t>J0351</t>
  </si>
  <si>
    <t>איכטיוזיס בתאחיזת X, אבחון מולקולרי במקרים מיוחדים</t>
  </si>
  <si>
    <t>J0352</t>
  </si>
  <si>
    <t>איכטיוזיס בתאחיזת X, אבחון ביוכימי</t>
  </si>
  <si>
    <t>J0361</t>
  </si>
  <si>
    <t>מחלת קראבה, אבחון מולקולרי במקרים מיוחדים</t>
  </si>
  <si>
    <t>J0362</t>
  </si>
  <si>
    <t>מחלת קראבה, אבחון ביוכימי</t>
  </si>
  <si>
    <t>J0372</t>
  </si>
  <si>
    <t>מנוסידוזיס אלפא, אבחון ביוכימי</t>
  </si>
  <si>
    <t>J0382</t>
  </si>
  <si>
    <t>מנוסידוזיס בטא, אבחון ביוכימי</t>
  </si>
  <si>
    <t>J0392</t>
  </si>
  <si>
    <t>תסמונת מארוטו לאמי, אבחון ביוכימי</t>
  </si>
  <si>
    <t>J0400</t>
  </si>
  <si>
    <t>לויקודיסטרופיה מטכרומטית ,MLD, חסר לכאורה, אבחון מולקולרי</t>
  </si>
  <si>
    <t>J0401</t>
  </si>
  <si>
    <t>לויקודיסטרופיה מטכרומטית ,MLD, אבחון מולקולרי במקרים מיוחדים</t>
  </si>
  <si>
    <t>J0402</t>
  </si>
  <si>
    <t>לויקודיסטרופיה מטכרומטית ,MLD, אבחון ביוכימי</t>
  </si>
  <si>
    <t>J0412</t>
  </si>
  <si>
    <t>מוקוליפידוזיס סוג II, אבחון ביוכימי</t>
  </si>
  <si>
    <t>J0421</t>
  </si>
  <si>
    <t>מוקוליפידוזיס סוג III, אבחון מולקולרי במקרים מיוחדים</t>
  </si>
  <si>
    <t>J0422</t>
  </si>
  <si>
    <t>מוקוליפידוזיס סוג III, אבחון ביוכימי</t>
  </si>
  <si>
    <t>J0431</t>
  </si>
  <si>
    <t>מוקוליפידוזיס סוג IV, אבחון מולקולרי במקרים מיוחדים</t>
  </si>
  <si>
    <t>J0442</t>
  </si>
  <si>
    <t>מוקופוליסכרידוזיס סוג II, אבחון ביוכימי</t>
  </si>
  <si>
    <t>J0452</t>
  </si>
  <si>
    <t>מוקופוליסכרידוזיס סוג IV, אבחון ביוכימי</t>
  </si>
  <si>
    <t>J0462</t>
  </si>
  <si>
    <t>מוקופוליסכרידוזיס סוג I, אבחון ביוכימי</t>
  </si>
  <si>
    <t>J0472</t>
  </si>
  <si>
    <t>מוקופוליסכרידוזיס סוג VII, אבחון ביוכימי</t>
  </si>
  <si>
    <t>J0482</t>
  </si>
  <si>
    <t>חסר סולפטזה מרובה, אבחון ביוכימי</t>
  </si>
  <si>
    <t>J0491</t>
  </si>
  <si>
    <t>מחלת נימן פיק סוג A/B, אבחון מולקולרי במקרים מיוחדים</t>
  </si>
  <si>
    <t>J0492</t>
  </si>
  <si>
    <t>מחלת נימן פיק סוג A/B, אבחון ביוכימי</t>
  </si>
  <si>
    <t>J0501</t>
  </si>
  <si>
    <t>מחלת נימן פיק סוג C, אבחון מולקולרי במקרים מיוחדים</t>
  </si>
  <si>
    <t>J0502</t>
  </si>
  <si>
    <t>מחלת נימן פיק סוג C, אבחון ביוכימי</t>
  </si>
  <si>
    <t>J0511</t>
  </si>
  <si>
    <t>פיקנודיסוסטוזיס, אבחון מולקולרי במקרים מיוחדים</t>
  </si>
  <si>
    <t>J0512</t>
  </si>
  <si>
    <t>פיקנודיסוסטוזיס, אבחון ביוכימי</t>
  </si>
  <si>
    <t>J0522</t>
  </si>
  <si>
    <t>מחלת סלה, אבחון ביוכימי</t>
  </si>
  <si>
    <t>J0532</t>
  </si>
  <si>
    <t>תסמונת סנפיליפו, אבחון ביוכימי</t>
  </si>
  <si>
    <t>J0542</t>
  </si>
  <si>
    <t>מחלת שינדלר, אבחון ביוכימי</t>
  </si>
  <si>
    <t>J0552</t>
  </si>
  <si>
    <t>סיאלידוזיס, אבחון ביוכימי</t>
  </si>
  <si>
    <t>J0561</t>
  </si>
  <si>
    <t>טיי זקס, אבחון מולקולרי במקרים מיוחדים</t>
  </si>
  <si>
    <t>J0562</t>
  </si>
  <si>
    <t>טיי זקס, אבחון ביוכימי</t>
  </si>
  <si>
    <t>J0572</t>
  </si>
  <si>
    <t>מחלת וולמן, אבחון ביוכימי</t>
  </si>
  <si>
    <t>J0581</t>
  </si>
  <si>
    <t>הפרעה מיטוכונדריאלית, אבחון מולקולרי במקרים מיוחדים</t>
  </si>
  <si>
    <t>J0582</t>
  </si>
  <si>
    <t>הפרעה מיטוכונדריאלית, אבחון ביוכימי</t>
  </si>
  <si>
    <t>J0591</t>
  </si>
  <si>
    <t>חירשות על רקע מיטוכנודריאלי, אבחון מולקולרי במקרים מיוחדים</t>
  </si>
  <si>
    <t>J0600</t>
  </si>
  <si>
    <t>תסמונת קרן סייר, KSS, אבחון מולקולרי</t>
  </si>
  <si>
    <t>J0610</t>
  </si>
  <si>
    <t>ניוון תורשתי של עצב הראיה לבר, LHON, אבחון מולקולרי</t>
  </si>
  <si>
    <t>J0621</t>
  </si>
  <si>
    <t>תסמונת לי, אבחון מולקולרי במקרים מיוחדים</t>
  </si>
  <si>
    <t>J0622</t>
  </si>
  <si>
    <t>תסמונת לי, אבחון ביוכימי</t>
  </si>
  <si>
    <t>J0631</t>
  </si>
  <si>
    <t>מיופתיה מיטוכונדריאלית, אנצפלופתיה, חמצת לקטית ואירועים דמויי שבץ, MELAS, אבחון מולקולרי במקרים מיוחדים</t>
  </si>
  <si>
    <t>J0641</t>
  </si>
  <si>
    <t>אפילפסיה מיוקלונית עם סיבים אדומים מחוספסים, MERFF, אבחון מולקולרי במקרים מיוחדים</t>
  </si>
  <si>
    <t>J0651</t>
  </si>
  <si>
    <t>תסמונת דלדול מיטוכונדריאלי, אבחון מולקולרי במקרים מיוחדים</t>
  </si>
  <si>
    <t>J0652</t>
  </si>
  <si>
    <t>תסמונת דלדול מיטוכונדריאלי, אבחון ביוכימי</t>
  </si>
  <si>
    <t>J0661</t>
  </si>
  <si>
    <t>אלצהיימר מוקדם/משפחתי, אבחון מולקולרי במקרים מיוחדים</t>
  </si>
  <si>
    <t>J0671</t>
  </si>
  <si>
    <t>אטקסיה טלנגיאקטזיה ,AT, אבחון מולקולרי במקרים מיוחדים</t>
  </si>
  <si>
    <t>J0673</t>
  </si>
  <si>
    <t>אטקסיה טלנגיאקטזיה, AT, אבחון ציטוגנטי</t>
  </si>
  <si>
    <t>J0681</t>
  </si>
  <si>
    <t>נוירופתיה שרקו מארי טוס, אבחון מולקולרי במקרים מיוחדים</t>
  </si>
  <si>
    <t>J0691</t>
  </si>
  <si>
    <t>מחלת קרויצפלד יעקב משפחתית, אבחון מולקולרי במקרים מיוחדים</t>
  </si>
  <si>
    <t>J0701</t>
  </si>
  <si>
    <t>ניוון שרירים דושן בקר, אבחון מולקולרי במקרים מיוחדים</t>
  </si>
  <si>
    <t>J0710</t>
  </si>
  <si>
    <t>דיסאוטונומיה משפחתית, אבחון מולקולרי</t>
  </si>
  <si>
    <t>J0720</t>
  </si>
  <si>
    <t>דיסטוניה פיתולית, אבחון מולקולרי</t>
  </si>
  <si>
    <t>J0730</t>
  </si>
  <si>
    <t>ניוון שרירי פנים, שכמות וזרועות סוג I, אבחון מולקולרי</t>
  </si>
  <si>
    <t>J0740</t>
  </si>
  <si>
    <t>נוירופתיה תורשתית עם נטייה לשיתוק עקב לחץ, HNPP, אבחון מולקולרי</t>
  </si>
  <si>
    <t>J0750</t>
  </si>
  <si>
    <t>מחלת הנטינגטון, אבחון מולקולרי</t>
  </si>
  <si>
    <t>J0761</t>
  </si>
  <si>
    <t>מיופתיה עם גופיפי הסגר, אוטוזומלית רצסיבית, אבחון מולקולרי במקרים מיוחדים</t>
  </si>
  <si>
    <t>J0771</t>
  </si>
  <si>
    <t>אי רגישות מולדת לכאב עם אל זעה, CIPA, אבחון מולקולרי במקרים מיוחדים</t>
  </si>
  <si>
    <t>J0781</t>
  </si>
  <si>
    <t>ניוון שרירי חגורת הגפיים, LGMD, חסר דיספרלין, אבחון מולקולרי במקרים מיוחדים</t>
  </si>
  <si>
    <t>J0790</t>
  </si>
  <si>
    <t>ניוון שרירים מיוטוני, אבחון מולקולרי</t>
  </si>
  <si>
    <t>J0801</t>
  </si>
  <si>
    <t>נוירופיברומטוזיס סוג I, אבחון מולקולרי במקרים מיוחדים</t>
  </si>
  <si>
    <t>J0810</t>
  </si>
  <si>
    <t>ניוון שרירי עיניים ולוע, אבחון מולקולרי</t>
  </si>
  <si>
    <t>J0820</t>
  </si>
  <si>
    <t>ניוון שרירים שדרתי, SMA, אבחון מולקולרי</t>
  </si>
  <si>
    <t>J0830</t>
  </si>
  <si>
    <t>אטקסיה ספינוצרבלרית עקב הרחבה, כולל אטקסיית פרידריך, אבחון מולקולרי</t>
  </si>
  <si>
    <t>J0840</t>
  </si>
  <si>
    <t>פוליפוזיס אדנומטי של המעי, אבחון מולקולרי</t>
  </si>
  <si>
    <t>J0841</t>
  </si>
  <si>
    <t>פוליפוזיס אדנומטי של המעי, אבחון מולקולרי במקרים מיוחדים</t>
  </si>
  <si>
    <t>J0850</t>
  </si>
  <si>
    <t>גידולים אנדוקריניים מרובים 2A, אבחון מולקולרי</t>
  </si>
  <si>
    <t>J0851</t>
  </si>
  <si>
    <t>גידולים אנדוקריניים מרובים 2A, אבחון מולקולרי במקרים מיוחדים</t>
  </si>
  <si>
    <t>J0860</t>
  </si>
  <si>
    <t>רטינובלסטומה, אבחון מולקולרי</t>
  </si>
  <si>
    <t>J0861</t>
  </si>
  <si>
    <t>רטינובלסטומה, אבחון מולקולרי במקרים מיוחדים</t>
  </si>
  <si>
    <t>J0870</t>
  </si>
  <si>
    <t>תסמונת וון היפל לינדאו, VHL, אבחון מולקולרי</t>
  </si>
  <si>
    <t>J0871</t>
  </si>
  <si>
    <t>תסמונת וון היפל לינדאו, VHL, אבחון מולקולרי במקרים מיוחדים</t>
  </si>
  <si>
    <t>J0881</t>
  </si>
  <si>
    <t>היפרפלזיה מולדת של יותרת הכליה, חסר 11 בטא הידרוקסילז, אבחון מולקולרי במקרים מיוחדים</t>
  </si>
  <si>
    <t>J0891</t>
  </si>
  <si>
    <t>היפרפלזיה מולדת של יותרת הכליה, חסר 17 אלפא הידרוקסילז, אבחון מולקולרי במקרים מיוחדים</t>
  </si>
  <si>
    <t>J0901</t>
  </si>
  <si>
    <t>היפרפלזיה מולדת של יותרת הכליה, חסר 21 הידרוקסילז, אבחון מולקולרי במקרים מיוחדים</t>
  </si>
  <si>
    <t>J0911</t>
  </si>
  <si>
    <t>היפופלזיה מולדת של יותרת הכליה, אבחון מולקולרי במקרים מיוחדים</t>
  </si>
  <si>
    <t>J0921</t>
  </si>
  <si>
    <t>תסמונת פנדרד, אבחון מולקולרי במקרים מיוחדים</t>
  </si>
  <si>
    <t>J0931</t>
  </si>
  <si>
    <t>היפוגליקמיה מתמדת של הילוד, אבחון מולקולרי במקרים מיוחדים</t>
  </si>
  <si>
    <t>J0941</t>
  </si>
  <si>
    <t>חסר משולב של פקטור 5 ו-7, אבחון מולקולרי במקרים מיוחדים</t>
  </si>
  <si>
    <t>J0951</t>
  </si>
  <si>
    <t>חסר פקטור 5, אבחון מולקולרי במקרים מיוחדים</t>
  </si>
  <si>
    <t>J0961</t>
  </si>
  <si>
    <t>חסר פקטור 7, אבחון מולקולרי במקרים מיוחדים</t>
  </si>
  <si>
    <t>J0971</t>
  </si>
  <si>
    <t>חסר פקטור 11, אבחון מולקולרי במקרים מיוחדים</t>
  </si>
  <si>
    <t>J0981</t>
  </si>
  <si>
    <t>חסר פקטור 13A, אבחון מולקולרי במקרים מיוחדים</t>
  </si>
  <si>
    <t>J0991</t>
  </si>
  <si>
    <t>אנמיה פנקוני, אבחון מולקולרי במקרים מיוחדים</t>
  </si>
  <si>
    <t>J0993</t>
  </si>
  <si>
    <t>אנמיה פנקוני, אבחון ציטוגנטי</t>
  </si>
  <si>
    <t>J1001</t>
  </si>
  <si>
    <t>אלפא המוגלובינופתיה/אלפא תלסמיה, אבחון מולקולרי במקרים מיוחדים</t>
  </si>
  <si>
    <t>J1011</t>
  </si>
  <si>
    <t>בטא המוגלובינופתיה/בטא תלסמיה, אבחון מולקולרי במקרים מיוחדים</t>
  </si>
  <si>
    <t>J1021</t>
  </si>
  <si>
    <t>המופיליה סוג I, אבחון מולקולרי במקרים מיוחדים</t>
  </si>
  <si>
    <t>J1031</t>
  </si>
  <si>
    <t>המופיליה סוג II, אבחון מולקולרי במקרים מיוחדים</t>
  </si>
  <si>
    <t>J1040</t>
  </si>
  <si>
    <t>אכונדרופלזיה/ננסות תנטופורית, אבחון מולקולרי</t>
  </si>
  <si>
    <t>J1051</t>
  </si>
  <si>
    <t>אכרומטופסיה, אבחון מולקולרי במקרים מיוחדים</t>
  </si>
  <si>
    <t>J1061</t>
  </si>
  <si>
    <t>לבקנות, אבחון מולקולרי במקרים מיוחדים</t>
  </si>
  <si>
    <t>J1070</t>
  </si>
  <si>
    <t>תסמונת אנגלמן/פראדר וילי, אבחון מולקולרי</t>
  </si>
  <si>
    <t>J1081</t>
  </si>
  <si>
    <t>מחלה אוטואימונית פוליגלנדולרית סוג I, אבחון מולקולרי במקרים מיוחדים</t>
  </si>
  <si>
    <t>J1091</t>
  </si>
  <si>
    <t>תסמונת ברדה בידה, אבחון מולקולרי במקרים מיוחדים</t>
  </si>
  <si>
    <t>J1100</t>
  </si>
  <si>
    <t>תסמונת בקווית וידמן, אבחון מולקולרי</t>
  </si>
  <si>
    <t>J1111</t>
  </si>
  <si>
    <t>תסמונת בלום, אבחון מולקולרי במקרים מיוחדים</t>
  </si>
  <si>
    <t>J1113</t>
  </si>
  <si>
    <t>תסמונת בלום, אבחון ציטוגנטי</t>
  </si>
  <si>
    <t>J1121</t>
  </si>
  <si>
    <t>תסמונת קוקיין, אבחון מולקולרי במקרים מיוחדים</t>
  </si>
  <si>
    <t>J1122</t>
  </si>
  <si>
    <t>תסמונת קוקיין, אבחון ביוכימי</t>
  </si>
  <si>
    <t>J1131</t>
  </si>
  <si>
    <t>קרניוסינוסטוזיס, אבחון מולקולרי במקרים מיוחדים</t>
  </si>
  <si>
    <t>J1140</t>
  </si>
  <si>
    <t>סיסטיק פיברוזיס, CF, אבחון מולקולרי</t>
  </si>
  <si>
    <t>J1151</t>
  </si>
  <si>
    <t>חירשות מולדת, אבחון מולקולרי במקרים מיוחדים</t>
  </si>
  <si>
    <t>J1161</t>
  </si>
  <si>
    <t>אפידרמוליזיס בולוזה מולדת, EB, אבחון מולקולרי במקרים מיוחדים</t>
  </si>
  <si>
    <t>J1171</t>
  </si>
  <si>
    <t>אוסטאופורוזיס רצסיבי, אבחון מולקולרי במקרים מיוחדים</t>
  </si>
  <si>
    <t>J1181</t>
  </si>
  <si>
    <t>כליה פוליציסטית דומיננטית, אבחון מולקולרי במקרים מיוחדים</t>
  </si>
  <si>
    <t>J1191</t>
  </si>
  <si>
    <t>כליה פוליציסטית רצסיבית, אבחון מולקולרי במקרים מיוחדים</t>
  </si>
  <si>
    <t>J1203</t>
  </si>
  <si>
    <t>תסמונת רוברטס, אבחון ציטוגנטי</t>
  </si>
  <si>
    <t>J1211</t>
  </si>
  <si>
    <t>טוברוס סקלרוזיס, אבחון מולקולרי במקרים מיוחדים</t>
  </si>
  <si>
    <t>J1222</t>
  </si>
  <si>
    <t>קסרודרמה פיגמנטוזום, אבחון ביוכימי</t>
  </si>
  <si>
    <t>J1233</t>
  </si>
  <si>
    <t>תסמונת דיג'ורג'/חך לב פנים, FISH, אבחון ציטוגנטי</t>
  </si>
  <si>
    <t>J1243</t>
  </si>
  <si>
    <t>תסמונת רובינשטיין טייבי, FISH, אבחון ציטוגנטי</t>
  </si>
  <si>
    <t>J1253</t>
  </si>
  <si>
    <t>תסמונת סמית מגניס, FISH, אבחון ציטוגנטי</t>
  </si>
  <si>
    <t>J1263</t>
  </si>
  <si>
    <t>תסמונת ויליאמס, FISH, אבחון ציטוגנטי</t>
  </si>
  <si>
    <t>J1270</t>
  </si>
  <si>
    <t>ריצוף אמפליקון, תעריף לכל אמפליקון נוסף</t>
  </si>
  <si>
    <t>J1271</t>
  </si>
  <si>
    <t>קדחת ים תיכונית משפחתית, FMF, אבחון מולקולרי במקרים מיוחדים</t>
  </si>
  <si>
    <t>J1280</t>
  </si>
  <si>
    <t>ריצוף אמפליקון, תעריף לאמפליקון בודד/ראשון</t>
  </si>
  <si>
    <t>J1311</t>
  </si>
  <si>
    <t>BRCA1/BRCA2, מוטציות מייסד של סרטן השד/השחלה, לנבדק</t>
  </si>
  <si>
    <t>J1312</t>
  </si>
  <si>
    <t>BRCA1/BRCA2, מוטציות סומטיות של סרטן השד/השחלה</t>
  </si>
  <si>
    <t>J1313</t>
  </si>
  <si>
    <t>BRCA1/BRCA2 ו-HRD לסרטן השחלה - רקמה, לנבדק</t>
  </si>
  <si>
    <t>J3001</t>
  </si>
  <si>
    <t>מוטציה משפחתית ידועה, אבחון מולקולרי, למוטציה</t>
  </si>
  <si>
    <t>J3020</t>
  </si>
  <si>
    <t>אנליזה של פאנל גנטי, ריצוף מתקדם, NGS</t>
  </si>
  <si>
    <t>J8003</t>
  </si>
  <si>
    <t>קריוטיפ, אבחון ציטוגנטי - סיסי שליה</t>
  </si>
  <si>
    <t>J8830</t>
  </si>
  <si>
    <t>זיהוי מהיר של עודף/חסר כרומוזומים, PCR כמותי פלורסנצי - מי שפיר/סיסי שליה</t>
  </si>
  <si>
    <t>J8831</t>
  </si>
  <si>
    <t>סקר ילודים לגילוי כשל חיסוני, לרבות SCID</t>
  </si>
  <si>
    <t>J8891</t>
  </si>
  <si>
    <t>אבחון מולקולרי טרום לידתי, בסיסי</t>
  </si>
  <si>
    <t>J9001</t>
  </si>
  <si>
    <t>אבחון מולקולרי טרום לידתי, מורכב</t>
  </si>
  <si>
    <t>J9900</t>
  </si>
  <si>
    <t>X שביר, אבחון מולקולרי</t>
  </si>
  <si>
    <t>J9903</t>
  </si>
  <si>
    <t>איחור התפתחותי, אבחון ציטוגנטי</t>
  </si>
  <si>
    <t>J9913</t>
  </si>
  <si>
    <t>אי פוריות על רקע גורם זכרי, אבחון ציטוגנטי</t>
  </si>
  <si>
    <t>J9941</t>
  </si>
  <si>
    <t>חסר בכרומוזום Y, אבחון מולקולרי במקרים מיוחדים</t>
  </si>
  <si>
    <t>J9991</t>
  </si>
  <si>
    <t>מחלה מונוגנית במשפחה, אבחון מולקולרי במקרים מיוחדים</t>
  </si>
  <si>
    <t>L0005</t>
  </si>
  <si>
    <t>גבס גדול בהרדמה מקומית</t>
  </si>
  <si>
    <t>L0019</t>
  </si>
  <si>
    <t>תחבושת אלסטית, אלסטופלסט</t>
  </si>
  <si>
    <t>L0020</t>
  </si>
  <si>
    <t>ניקור מחט בהנחיית US, כולל ציטולוגיה, למעט פעולות להן קוד מיוחד</t>
  </si>
  <si>
    <t>L0021</t>
  </si>
  <si>
    <t>ניקור מחט, שד, בהנחיית US, כולל ציטולוגיה</t>
  </si>
  <si>
    <t>L0022</t>
  </si>
  <si>
    <t>ניקור מחט, בלוטת התריס, בהנחיית US, כולל ציטולוגיה, לנבדק</t>
  </si>
  <si>
    <t>L0023</t>
  </si>
  <si>
    <t>חבישה או החלפת תחבושת</t>
  </si>
  <si>
    <t>L0025</t>
  </si>
  <si>
    <t>תפרים</t>
  </si>
  <si>
    <t>L0026</t>
  </si>
  <si>
    <t>הוצאת תפרים</t>
  </si>
  <si>
    <t>L0030</t>
  </si>
  <si>
    <t>ניקור מחט, בלוטת הפרוטיד, בהנחיית US, כולל ציטולוגיה, לנבדק</t>
  </si>
  <si>
    <t>L0040</t>
  </si>
  <si>
    <t>US ממוקד להרס שרירנים ברחם בהנחיית MRI</t>
  </si>
  <si>
    <t>L0042</t>
  </si>
  <si>
    <t>הוצאת נפרוסטום</t>
  </si>
  <si>
    <t>L0062</t>
  </si>
  <si>
    <t>משטח וגינלי, לקיחת המשטח, עבודת המעבדה ותשובת המעבדה</t>
  </si>
  <si>
    <t>L0080</t>
  </si>
  <si>
    <t>יום שיקום</t>
  </si>
  <si>
    <t>L0100</t>
  </si>
  <si>
    <t>צילום מפרק הלסת, עד שני מבטים</t>
  </si>
  <si>
    <t>L0106</t>
  </si>
  <si>
    <t>תוספת עבור צילום נוסף, למעט ברך ובית החזה להם קוד מיוחד</t>
  </si>
  <si>
    <t>L0107</t>
  </si>
  <si>
    <t>צילום לסת, תוספת עבור מבט שלישי ואילך</t>
  </si>
  <si>
    <t>L0108</t>
  </si>
  <si>
    <t>צילום מסטואיד, תוספת עבור מבט שלישי ואילך</t>
  </si>
  <si>
    <t>L0109</t>
  </si>
  <si>
    <t>צילום עצמות האף, תוספת עבור מבט שלישי ואילך</t>
  </si>
  <si>
    <t>L0110</t>
  </si>
  <si>
    <t>צילום מערות אף, תוספת עבור מבט שלישי ואילך</t>
  </si>
  <si>
    <t>L0111</t>
  </si>
  <si>
    <t>צילום גולגולת, תוספת עבור מבט שלישי ואילך</t>
  </si>
  <si>
    <t>L0112</t>
  </si>
  <si>
    <t>צילום אגן, תוספת עבור מבט שלישי ואילך</t>
  </si>
  <si>
    <t>L0113</t>
  </si>
  <si>
    <t>צילום כתף, מלא, צד אחד, תוספת עבור מבט שלישי ואילך</t>
  </si>
  <si>
    <t>L0114</t>
  </si>
  <si>
    <t>צילום מרפק, תוספת עבור מבט שלישי ואילך</t>
  </si>
  <si>
    <t>L0115</t>
  </si>
  <si>
    <t>צילום שורש יד, תוספת עבור מבט שלישי ואילך</t>
  </si>
  <si>
    <t>L0116</t>
  </si>
  <si>
    <t>צילום כף יד, תוספת עבור מבט שלישי ואילך</t>
  </si>
  <si>
    <t>L0117</t>
  </si>
  <si>
    <t>צילום מפרק הירך, חד צדדי, תוספת עבור מבט שני ואילך</t>
  </si>
  <si>
    <t>L0118</t>
  </si>
  <si>
    <t>צילום קרסול, תוספת עבור מבט שלישי ואילך</t>
  </si>
  <si>
    <t>L0119</t>
  </si>
  <si>
    <t>צילום בטן, תוספת עבור מבט שני ואילך</t>
  </si>
  <si>
    <t>L0120</t>
  </si>
  <si>
    <t>צילום מפרק הלסת, תוספת עבור מבט שלישי ואילך</t>
  </si>
  <si>
    <t>L0121</t>
  </si>
  <si>
    <t>צילום עקב, תוספת עבור מבט שלישי ואילך</t>
  </si>
  <si>
    <t>L0122</t>
  </si>
  <si>
    <t>צילום אצבע/ות רגל, תוספת עבור מבט שלישי ואילך</t>
  </si>
  <si>
    <t>L0123</t>
  </si>
  <si>
    <t>צילום עמוד שדרה מעבר צוארי-גבי, תנוחת שחיין, עד שני מבטים</t>
  </si>
  <si>
    <t>L0124</t>
  </si>
  <si>
    <t>צילום עמוד שדרה מעבר צוארי-גבי, תנוחת שחיין, תוספת עבור מבט שלישי ואילך</t>
  </si>
  <si>
    <t>L0125</t>
  </si>
  <si>
    <t>צילום עצמות האגן בהטיה קרניאלית, קדמי-אחורי</t>
  </si>
  <si>
    <t>L0126</t>
  </si>
  <si>
    <t>צילום עצמות האגן בהטיה קאודלית, קדמי-אחורי</t>
  </si>
  <si>
    <t>L0137</t>
  </si>
  <si>
    <t>EOS עמוד שדרה ו/או גפיים תחתונים</t>
  </si>
  <si>
    <t>L0138</t>
  </si>
  <si>
    <t>צילום שני חלקי עמוד שדרה, עד שלושה מבטים</t>
  </si>
  <si>
    <t>L0151</t>
  </si>
  <si>
    <t>ארתרוגרפיה, כולל הזרקה ופענוח</t>
  </si>
  <si>
    <t>L0160</t>
  </si>
  <si>
    <t>תוספת עבור צילום בית החזה, מצילום שלישי ואילך</t>
  </si>
  <si>
    <t>L0167</t>
  </si>
  <si>
    <t>תוספת עבור האביזר להשתלת סוגר אוזנית עליה שמאלית</t>
  </si>
  <si>
    <t>L0168</t>
  </si>
  <si>
    <t>תוספת עבור האביזר להשתלת קוצב סרעפתי לנפגע חוט שדרה</t>
  </si>
  <si>
    <t>L0169</t>
  </si>
  <si>
    <t>תוספת עבור האביזר להשתלת קוצב סרעפתי לחולה ALS</t>
  </si>
  <si>
    <t>L0170</t>
  </si>
  <si>
    <t>תוספת עבור משאבה מתוכנתת לשיכוך כאב כרוני/טפול בעוויתות</t>
  </si>
  <si>
    <t>L0171</t>
  </si>
  <si>
    <t>תוספת עבור משאבה מכנית לשיכוך כאב כרוני</t>
  </si>
  <si>
    <t>L0177</t>
  </si>
  <si>
    <t>תוספת עבור מערכת מודולרית להרחבת צלעות</t>
  </si>
  <si>
    <t>L0178</t>
  </si>
  <si>
    <t>תוספת עבור מערכת שמיעה מבוססת הולכת עצם, BAHA, מבוגר</t>
  </si>
  <si>
    <t>L0179</t>
  </si>
  <si>
    <t>תוספת עבור מערכת שמיעה מבוססת הולכת עצם, BAHA, ילד</t>
  </si>
  <si>
    <t>L0180</t>
  </si>
  <si>
    <t>תוספת עבור ערכת קוצב וגאלי לטפול באפילפסיה</t>
  </si>
  <si>
    <t>L0182</t>
  </si>
  <si>
    <t>תוספת עבור ערכת קוצב מוחי חד ערוצי, לרבות אלקטרודות</t>
  </si>
  <si>
    <t>L0183</t>
  </si>
  <si>
    <t>תוספת עבור ערכת קוצב מוחי דו ערוצי, לרבות אלקטרודות</t>
  </si>
  <si>
    <t>L0184</t>
  </si>
  <si>
    <t>תוספת עבור ערכת קוצב מוחי נטען, לרבות אלקטרודות</t>
  </si>
  <si>
    <t>L0185</t>
  </si>
  <si>
    <t>תוספת עבור אלקטרודות של קוצב מוחי</t>
  </si>
  <si>
    <t>L0187</t>
  </si>
  <si>
    <t>תוספת עבור קוצב מוחי חד/דו ערוצי, ללא אלקטרודות</t>
  </si>
  <si>
    <t>L0188</t>
  </si>
  <si>
    <t>תוספת עבור קוצב מוחי נטען, ללא אלקטרודות</t>
  </si>
  <si>
    <t>L0194</t>
  </si>
  <si>
    <t>תחבושת גדולה-4 תחבושות+צמר גפן</t>
  </si>
  <si>
    <t>L0209</t>
  </si>
  <si>
    <t>ועדה להפסקת הריון</t>
  </si>
  <si>
    <t>L0210</t>
  </si>
  <si>
    <t>צילום עצמות האף, עד שני מבטים</t>
  </si>
  <si>
    <t>L0248</t>
  </si>
  <si>
    <t>אחסון גויה בקירור, 2 עד 24 שעות</t>
  </si>
  <si>
    <t>L0268</t>
  </si>
  <si>
    <t>איתור והעתקת מסמכים עד 10 עמודים</t>
  </si>
  <si>
    <t>L0269</t>
  </si>
  <si>
    <t>העתקת מסמכים כל 2 עמודים נוספים</t>
  </si>
  <si>
    <t>L0280</t>
  </si>
  <si>
    <t>תוספת עבור Y90 לטפול קרינתי פנימי, SIRT, בגידולי כבד באמצעות Y90</t>
  </si>
  <si>
    <t>L0282</t>
  </si>
  <si>
    <t>טפול באמצעות תאי T מהונדסים גנטית, שלב א': איסוף תאים באמצעות אפרזיס</t>
  </si>
  <si>
    <t>L0283</t>
  </si>
  <si>
    <t>הקפאת תאים לשילוח לחו''ל, כחלק מטפול באמצעות תאי T מהונדסים גנטית, לא כולל שילוח</t>
  </si>
  <si>
    <t>L0300</t>
  </si>
  <si>
    <t>תוספת עבור האביזר לתיקון מלעורי של המסתם הדו צניפי</t>
  </si>
  <si>
    <t>L0303</t>
  </si>
  <si>
    <t>תוספת עבור מערכת לב מלאכותי דו חדרי</t>
  </si>
  <si>
    <t>L0372</t>
  </si>
  <si>
    <t>חיסון סביל, סגולי, נגד דלקת כבד HBIg ,B, תוך ורידי</t>
  </si>
  <si>
    <t>L0396</t>
  </si>
  <si>
    <t>חיסון סביל לאבעבועות רוח, עד גיל 12, כגון וריטקט</t>
  </si>
  <si>
    <t>L0397</t>
  </si>
  <si>
    <t>חיסון סביל לאבעבועות רוח, גיל 12 ומעלה, כגון וריטקט</t>
  </si>
  <si>
    <t>L0409</t>
  </si>
  <si>
    <t>סדים קטנים, ריפוי בעיסוק, כולל עלות החומר ומספר יחידות הטפול</t>
  </si>
  <si>
    <t>L0410</t>
  </si>
  <si>
    <t>סדים בינוניים, סד פה סטטי, ריפוי בעיסוק, כולל עלות החומר ומספר יחידות הטפול</t>
  </si>
  <si>
    <t>L0411</t>
  </si>
  <si>
    <t>סדים בינוניים, ריפוי בעיסוק, כולל עלות החומר ומספר יחידות הטפול</t>
  </si>
  <si>
    <t>L0412</t>
  </si>
  <si>
    <t>סדים בינוניים מורכבים, ריפוי בעיסוק, כולל עלות החומר ומספר יחידות הטפול</t>
  </si>
  <si>
    <t>L0413</t>
  </si>
  <si>
    <t>סדים גדולים, ריפוי בעיסוק, כולל עלות החומר ומספר יחידות הטפול</t>
  </si>
  <si>
    <t>L0415</t>
  </si>
  <si>
    <t>התאמת חליפות לחץ, כגון JOBST</t>
  </si>
  <si>
    <t>L0416</t>
  </si>
  <si>
    <t>סדים בינוניים מורכבים, סד פה דינמי, ריפוי בעיסוק, כולל עלות החומר ומספר יחידות הטפול</t>
  </si>
  <si>
    <t>L0438</t>
  </si>
  <si>
    <t>מבחן גירוי TRH, פרופיל</t>
  </si>
  <si>
    <t>L0444</t>
  </si>
  <si>
    <t>MRI, בדיקה במערכת תהודה מגנטית, למעט בדיקות להן קוד מיוחד</t>
  </si>
  <si>
    <t>L0446</t>
  </si>
  <si>
    <t>MRI בהרדמה כללית, תעריף לבדיקה</t>
  </si>
  <si>
    <t>L0486</t>
  </si>
  <si>
    <t>אשפוז יום גריאטרי</t>
  </si>
  <si>
    <t>L0487</t>
  </si>
  <si>
    <t>אשפוז יום גריאטרי קוגניטיבי</t>
  </si>
  <si>
    <t>L0491</t>
  </si>
  <si>
    <t>בדיקת הרג תאים</t>
  </si>
  <si>
    <t>L0534</t>
  </si>
  <si>
    <t>טפול אורתופטי, תעריף לטפול</t>
  </si>
  <si>
    <t>L0546</t>
  </si>
  <si>
    <t>אבחון שמיעה למועמד לשתל קוכליארי</t>
  </si>
  <si>
    <t>L0550</t>
  </si>
  <si>
    <t>MR ארתרוגרפיה, עם חומר ניגוד</t>
  </si>
  <si>
    <t>L0551</t>
  </si>
  <si>
    <t>MRI מוח לגידול ממאיר להערכת תגובה לטפול, עם חומר ניגוד</t>
  </si>
  <si>
    <t>L0552</t>
  </si>
  <si>
    <t>פענוח MRI מוח לגידול ממאיר מבחוץ להערכת תגובה לטפול</t>
  </si>
  <si>
    <t>L0554</t>
  </si>
  <si>
    <t>MRI דימות תפקודי, FMRI</t>
  </si>
  <si>
    <t>L0560</t>
  </si>
  <si>
    <t>אשפוז יום פנימי</t>
  </si>
  <si>
    <t>L0561</t>
  </si>
  <si>
    <t>אשפוז יום שיקומי</t>
  </si>
  <si>
    <t>L0564</t>
  </si>
  <si>
    <t>צביעה היסטוכימית, כולל אימונוהיסטוכימיה</t>
  </si>
  <si>
    <t>L0566</t>
  </si>
  <si>
    <t>PD-L1, אימונוהיסטוכימיה - רקמה</t>
  </si>
  <si>
    <t>L0574</t>
  </si>
  <si>
    <t>בדיקת כוחות נשימה</t>
  </si>
  <si>
    <t>L0591</t>
  </si>
  <si>
    <t>ריסוק אבנים חיצוני בכליה על ידי גלי הדף, מורכב, עד לריסוק סופי של האבנים, במסגרת אמבולטורית</t>
  </si>
  <si>
    <t>L0621</t>
  </si>
  <si>
    <t>בדיקת תכשיר לנוגדני נגיפים</t>
  </si>
  <si>
    <t>L0690</t>
  </si>
  <si>
    <t>יום שהייה במלון עם השגחה רפואית</t>
  </si>
  <si>
    <t>L0692</t>
  </si>
  <si>
    <t>יום שהייה במעון, לרבות לינה ופיקוח רפואי</t>
  </si>
  <si>
    <t>L0717</t>
  </si>
  <si>
    <t>הנצלת קרנית</t>
  </si>
  <si>
    <t>L0745</t>
  </si>
  <si>
    <t>תוספת עבור MRI לנבדק עם קוצב לב</t>
  </si>
  <si>
    <t>L0748</t>
  </si>
  <si>
    <t>תוספת עבור חומר ניגוד לבדיקת MRI</t>
  </si>
  <si>
    <t>L0770</t>
  </si>
  <si>
    <t>מנוי אבחוני, ילדים ונוער, בריאות הנפש</t>
  </si>
  <si>
    <t>L0771</t>
  </si>
  <si>
    <t>מנוי אבחוני, מבוגר, בריאות הנפש</t>
  </si>
  <si>
    <t>L0772</t>
  </si>
  <si>
    <t>מנוי טפולי קצר, ילדים ונוער, בריאות הנפש</t>
  </si>
  <si>
    <t>L0773</t>
  </si>
  <si>
    <t>מנוי טפולי קצר, מבוגר, בריאות הנפש</t>
  </si>
  <si>
    <t>L0774</t>
  </si>
  <si>
    <t>מנוי טפולי ארוך, ילדים ונוער, בריאות הנפש</t>
  </si>
  <si>
    <t>L0775</t>
  </si>
  <si>
    <t>מנוי טפולי ארוך, מבוגר, בריאות הנפש</t>
  </si>
  <si>
    <t>L0784</t>
  </si>
  <si>
    <t>עירוי תוך ורידי של נוזלים</t>
  </si>
  <si>
    <t>L0785</t>
  </si>
  <si>
    <t>עירוי תוך ורידי של תרופות</t>
  </si>
  <si>
    <t>L0787</t>
  </si>
  <si>
    <t>הזרקת דפלוקס לטפול ברפלוקס משלפוחית השתן לשופכן, חד צדדי, במסגרת אמבולטורית</t>
  </si>
  <si>
    <t>L0788</t>
  </si>
  <si>
    <t>הזרקת דפלוקס לטפול ברפלוקס משלפוחית השתן לשופכנים, דו צדדי, במסגרת אמבולטורית</t>
  </si>
  <si>
    <t>L0790</t>
  </si>
  <si>
    <t>הכנת מנת דם/מוצר דם לעירוי, תעריף להכנת מנה אחת</t>
  </si>
  <si>
    <t>L0791</t>
  </si>
  <si>
    <t>מנת דם/מוצר דם, תעריף למנה אחת</t>
  </si>
  <si>
    <t>L0797</t>
  </si>
  <si>
    <t>תוספת עבור משאבה להזרקה תת עורית של אפומורפין</t>
  </si>
  <si>
    <t>L0799</t>
  </si>
  <si>
    <t>אילופרוסט תוך ורידי</t>
  </si>
  <si>
    <t>L0804</t>
  </si>
  <si>
    <t>ביקור בית, צוות פסיכיאטרי</t>
  </si>
  <si>
    <t>L0805</t>
  </si>
  <si>
    <t>אבחון קוגניטיבי תפקודי כוללני</t>
  </si>
  <si>
    <t>L0806</t>
  </si>
  <si>
    <t>אבחון רב מקצועי לשיקום</t>
  </si>
  <si>
    <t>L0807</t>
  </si>
  <si>
    <t>בדיקה פסיכולוגית למסגרת שיקומית</t>
  </si>
  <si>
    <t>L0808</t>
  </si>
  <si>
    <t>הערכה פסיכודיאגנוסטית מלאה</t>
  </si>
  <si>
    <t>L0809</t>
  </si>
  <si>
    <t>הערכה פסיכודיאגנוסטית ממוקדת</t>
  </si>
  <si>
    <t>L0820</t>
  </si>
  <si>
    <t>אשפוז יום פסיכיאטרי, מבוגר</t>
  </si>
  <si>
    <t>L0821</t>
  </si>
  <si>
    <t>אשפוז יום פסיכיאטרי, ילדים ונוער</t>
  </si>
  <si>
    <t>L0822</t>
  </si>
  <si>
    <t>טפול יום פסיכיאטרי, מבוגר</t>
  </si>
  <si>
    <t>L0823</t>
  </si>
  <si>
    <t>טפול יום פסיכיאטרי, ילדים ונוער</t>
  </si>
  <si>
    <t>L0830</t>
  </si>
  <si>
    <t>הערכה ראשונית/תקופתית וקביעת תכנית טפול, בצוות, בריאות הנפש</t>
  </si>
  <si>
    <t>L0832</t>
  </si>
  <si>
    <t>טפול יום פסיכיאטרי להפרעות אכילה, מבוגר</t>
  </si>
  <si>
    <t>L0833</t>
  </si>
  <si>
    <t>טפול יום פסיכיאטרי להפרעות אכילה, ילדים ונוער</t>
  </si>
  <si>
    <t>L0834</t>
  </si>
  <si>
    <t>טפול יום פסיכיאטרי להפרעת דחק פוסט טראומטית מורכבת, CPTSD, מבוגר</t>
  </si>
  <si>
    <t>L0841</t>
  </si>
  <si>
    <t>פסיכותרפיה פרטנית</t>
  </si>
  <si>
    <t>L0842</t>
  </si>
  <si>
    <t>פסיכותרפיה פרטנית מרחוק</t>
  </si>
  <si>
    <t>L0845</t>
  </si>
  <si>
    <t>פסיכותרפיה קבוצתית מרחוק</t>
  </si>
  <si>
    <t>L0846</t>
  </si>
  <si>
    <t>טפול/יעוץ זוגי/משפחתי, בריאות הנפש</t>
  </si>
  <si>
    <t>L0849</t>
  </si>
  <si>
    <t>פסיכותרפיה קבוצתית</t>
  </si>
  <si>
    <t>L0862</t>
  </si>
  <si>
    <t>טפול/מעקב פסיכיאטרי תרופתי מרחוק</t>
  </si>
  <si>
    <t>L0882</t>
  </si>
  <si>
    <t>הדרכה של משפחת המטופל, בריאות הנפש</t>
  </si>
  <si>
    <t>L0886</t>
  </si>
  <si>
    <t>הדרכה פרטנית לגורם חוץ ביחידה</t>
  </si>
  <si>
    <t>L0887</t>
  </si>
  <si>
    <t>הדרכה קבוצתית לגורם חוץ ביחידה</t>
  </si>
  <si>
    <t>L0888</t>
  </si>
  <si>
    <t>הדרכה לגורם חוץ מחוץ ליחידה</t>
  </si>
  <si>
    <t>L0889</t>
  </si>
  <si>
    <t>יעוץ לגורם חוץ, בתוך היחידה, בריאות הנפש</t>
  </si>
  <si>
    <t>L0890</t>
  </si>
  <si>
    <t>יעוץ לגורם חוץ, מחוץ ליחידה, בריאות הנפש</t>
  </si>
  <si>
    <t>L0892</t>
  </si>
  <si>
    <t>חוות דעת רפואית פסיכיאטרית לועדת סל שיקום</t>
  </si>
  <si>
    <t>L0898</t>
  </si>
  <si>
    <t>יעוץ טלפוני פרטני ומתועד למוסדות רווחה, חינוך ושיקום, תעריף לשלושה חודשים, בריאות הנפש</t>
  </si>
  <si>
    <t>L0911</t>
  </si>
  <si>
    <t>בדיקת שמיעה מלאה ואנמנזה, ילד</t>
  </si>
  <si>
    <t>L0914</t>
  </si>
  <si>
    <t>משוב ביולוגי - גסטרו, פגישה אחת</t>
  </si>
  <si>
    <t>L0915</t>
  </si>
  <si>
    <t>משוב ביולוגי - גסטרו, 6 פגישות</t>
  </si>
  <si>
    <t>L0934</t>
  </si>
  <si>
    <t>נוגדני קרישה במחזור הדם כגון LAC, לופוס אנטיקואגולנט</t>
  </si>
  <si>
    <t>L0959</t>
  </si>
  <si>
    <t>יעוץ וטפול מיני</t>
  </si>
  <si>
    <t>L0962</t>
  </si>
  <si>
    <t>בדיקה קלינית במלר''ד</t>
  </si>
  <si>
    <t>L0964</t>
  </si>
  <si>
    <t>אגרת מלר''ד</t>
  </si>
  <si>
    <t>L0969</t>
  </si>
  <si>
    <t>התקנת מתלה או צוארון, כולל החומר</t>
  </si>
  <si>
    <t>L1015</t>
  </si>
  <si>
    <t>הפרדת תאים עם בדיקת אנזימים, 6 אנזימים ומעלה</t>
  </si>
  <si>
    <t>L1028</t>
  </si>
  <si>
    <t>US, בדיקה על קולית, עם תיעוד תמונות</t>
  </si>
  <si>
    <t>L1029</t>
  </si>
  <si>
    <t>תוספת עבור חומר ניגוד לבדיקת CEUS ,US</t>
  </si>
  <si>
    <t>L1030</t>
  </si>
  <si>
    <t>FibroScan להערכת הצטלקות הכבד</t>
  </si>
  <si>
    <t>L1031</t>
  </si>
  <si>
    <t>FibroTest - דם</t>
  </si>
  <si>
    <t>L1039</t>
  </si>
  <si>
    <t>CT, טומוגרפיה ממוחשבת, למעט בדיקות להן קוד מיוחד</t>
  </si>
  <si>
    <t>L1040</t>
  </si>
  <si>
    <t>CT / CTA ארתרוגרפיה / CT אורוגרפיה, למעט CTA בית החזה להדגמת העורקים הכליליים, לנבדק ליום</t>
  </si>
  <si>
    <t>L1077</t>
  </si>
  <si>
    <t>אובטורטור מיידי, התאמה והכנה</t>
  </si>
  <si>
    <t>L1079</t>
  </si>
  <si>
    <t>אובטורטור מעבר</t>
  </si>
  <si>
    <t>L1080</t>
  </si>
  <si>
    <t>אובטורטור קבוע</t>
  </si>
  <si>
    <t>L1133</t>
  </si>
  <si>
    <t>קביעת אבהות, כולל חוות דעת רפואית לבית המשפט, לנבדק</t>
  </si>
  <si>
    <t>L1139</t>
  </si>
  <si>
    <t>בדיקת טייס</t>
  </si>
  <si>
    <t>L1275</t>
  </si>
  <si>
    <t>CTA בית החזה להדגמת העורקים הכליליים</t>
  </si>
  <si>
    <t>L1611</t>
  </si>
  <si>
    <t>התקנת/החלפת תותב דיבור לאחר כריתת גרון, לרינקס</t>
  </si>
  <si>
    <t>L1714</t>
  </si>
  <si>
    <t>שטיפת שלפוחית השתן עם חומצה היאלורונית, תעריף לטפול, כולל החומר</t>
  </si>
  <si>
    <t>L1720</t>
  </si>
  <si>
    <t>שטיפת שלפוחית השתן עם מיטומיצין, תעריף לטפול, כולל החומר</t>
  </si>
  <si>
    <t>L1721</t>
  </si>
  <si>
    <t>חימום שלפוחית השתן ושטיפות עם מיטומיצין, תעריף לטפול</t>
  </si>
  <si>
    <t>L1922</t>
  </si>
  <si>
    <t>CT בהרדמה כללית</t>
  </si>
  <si>
    <t>L1996</t>
  </si>
  <si>
    <t>שיכוך כאב כרוני, הסננה</t>
  </si>
  <si>
    <t>L1997</t>
  </si>
  <si>
    <t>שיכוך כאב כרוני, חסימה עצבית בהנחיית שיקוף, עם חומר ניגוד</t>
  </si>
  <si>
    <t>L1998</t>
  </si>
  <si>
    <t>שיכוך כאב כרוני, חסימה עצבית בהנחיית שיקוף, עם חומר הורס</t>
  </si>
  <si>
    <t>L2001</t>
  </si>
  <si>
    <t>טפול בכאב באמצעות גלי רדיו, תעריף לטפול</t>
  </si>
  <si>
    <t>L2002</t>
  </si>
  <si>
    <t>מילוי משאבה לטפול בעוויתות, בקלופן</t>
  </si>
  <si>
    <t>L2003</t>
  </si>
  <si>
    <t>טפול במערכת לריפוי כיבים בעזרת אוזון, ליום</t>
  </si>
  <si>
    <t>L2004</t>
  </si>
  <si>
    <t>טפול במערכת לריפוי כיבים בעזרת לחץ אויר שלילי, תעריף לטפול</t>
  </si>
  <si>
    <t>L2005</t>
  </si>
  <si>
    <t>טפול בהטריה באמצעות רימות, תעריף לטפול</t>
  </si>
  <si>
    <t>L2013</t>
  </si>
  <si>
    <t>אצטילכולינאסטרז, נוגדנים - סרום</t>
  </si>
  <si>
    <t>L2136</t>
  </si>
  <si>
    <t>טומוגרפיה קוהרנטית אופטית, OCT, לנבדק</t>
  </si>
  <si>
    <t>L2190</t>
  </si>
  <si>
    <t>MRI מיילדותי להדגמת העובר, תעריף לעובר אחד</t>
  </si>
  <si>
    <t>L2195</t>
  </si>
  <si>
    <t>MR אנטרוגרפיה, עם חומר ניגוד</t>
  </si>
  <si>
    <t>L2196</t>
  </si>
  <si>
    <t>MRI אגן/אברי מין, למעט ערמונית</t>
  </si>
  <si>
    <t>L2197</t>
  </si>
  <si>
    <t>MRI ערמונית</t>
  </si>
  <si>
    <t>L2250</t>
  </si>
  <si>
    <t>צילום קרקעית העין, שתי עיניים</t>
  </si>
  <si>
    <t>L2340</t>
  </si>
  <si>
    <t>אופטומטריה על ידי אופטומטריסט, לנבדק</t>
  </si>
  <si>
    <t>L2498</t>
  </si>
  <si>
    <t>מיפוי קרנית</t>
  </si>
  <si>
    <t>L2528</t>
  </si>
  <si>
    <t>מדידת פוטנציאל ממברנת האף לאבחון סיסטיק פיברוזיס, CF</t>
  </si>
  <si>
    <t>L2529</t>
  </si>
  <si>
    <t>ביופסיה של החלחולת ובדיקתה לאבחון סיסטיק פיברוזיס, CF, לנבדק</t>
  </si>
  <si>
    <t>L2585</t>
  </si>
  <si>
    <t>סקר שמיעה OAE, ילוד</t>
  </si>
  <si>
    <t>L2586</t>
  </si>
  <si>
    <t>סקר שמיעה AABR, ילוד</t>
  </si>
  <si>
    <t>L2588</t>
  </si>
  <si>
    <t>בדיקת הדים קוכליאריים, OAE, אבחנתית</t>
  </si>
  <si>
    <t>L2589</t>
  </si>
  <si>
    <t>סקר שמיעה AABR, בדיקה חוזרת, תינוק</t>
  </si>
  <si>
    <t>L2699</t>
  </si>
  <si>
    <t>ריסוק אבנים חיצוני בבלוטות רוק על ידי גלי הדף עד לריסוק סופי של האבנים, במסגרת אמבולטורית</t>
  </si>
  <si>
    <t>L2731</t>
  </si>
  <si>
    <t>פיברונקטין שאינו עוברי</t>
  </si>
  <si>
    <t>L2985</t>
  </si>
  <si>
    <t>ארתרוסקופיה של הכתף, פשוטה, במסגרת אמבולטורית</t>
  </si>
  <si>
    <t>L2986</t>
  </si>
  <si>
    <t>ארתרוסקופיה של הכתף, מורכבת, במסגרת אמבולטורית</t>
  </si>
  <si>
    <t>L2987</t>
  </si>
  <si>
    <t>ארתרוסקופיה של המרפק/שורש/כף יד ואצבעות, פשוטה, במסגרת אמבולטורית</t>
  </si>
  <si>
    <t>L2988</t>
  </si>
  <si>
    <t>ארתרוסקופיה של המרפק, מורכבת, במסגרת אמבולטורית</t>
  </si>
  <si>
    <t>L2989</t>
  </si>
  <si>
    <t>ארתרוסקופיה של הירך, פשוטה, במסגרת אמבולטורית</t>
  </si>
  <si>
    <t>L2990</t>
  </si>
  <si>
    <t>ארתרוסקופיה של הירך, מורכבת, במסגרת אמבולטורית</t>
  </si>
  <si>
    <t>L2991</t>
  </si>
  <si>
    <t>ארתרוסקופיה של הברך, פשוטה, במסגרת אמבולטורית</t>
  </si>
  <si>
    <t>L2992</t>
  </si>
  <si>
    <t>ארתרוסקופיה של הברך, מורכבת, במסגרת אמבולטורית</t>
  </si>
  <si>
    <t>L2993</t>
  </si>
  <si>
    <t>ארתרוסקופיה של הקרסול/כף רגל ואצבעות, פשוטה, במסגרת אמבולטורית</t>
  </si>
  <si>
    <t>L2994</t>
  </si>
  <si>
    <t>ארתרוסקופיה של הקרסול, מורכבת, במסגרת אמבולטורית</t>
  </si>
  <si>
    <t>L2995</t>
  </si>
  <si>
    <t>ארתרוסקופיה פשוטה/מורכבת, למעט פעולות להן קוד מיוחד, במסגרת אמבולטורית</t>
  </si>
  <si>
    <t>L3003</t>
  </si>
  <si>
    <t>ניטור ECG בעת הזלפת פלקאיניד, תוך ורידית</t>
  </si>
  <si>
    <t>L3013</t>
  </si>
  <si>
    <t>תבחין אוראז מהיר להליקובקטר פילורי, ילד</t>
  </si>
  <si>
    <t>L3239</t>
  </si>
  <si>
    <t>תוספת ביופסיה ל-EUS, לא כולל EUS</t>
  </si>
  <si>
    <t>L3250</t>
  </si>
  <si>
    <t>סימון אנדוסקופי של פוליפ במעיים, תוספת לאנדוסקופיה, לנבדק</t>
  </si>
  <si>
    <t>L3253</t>
  </si>
  <si>
    <t>טפול בושט על שם בארט באמצעות גלי רדיו, RFA, תעריף לטפול</t>
  </si>
  <si>
    <t>L3255</t>
  </si>
  <si>
    <t>אנדוסקופיה באמצעות בלון של המעי הדק</t>
  </si>
  <si>
    <t>L3307</t>
  </si>
  <si>
    <t>אקוקרדיוגרפיה חיצונית, TTE, ילד</t>
  </si>
  <si>
    <t>L3560</t>
  </si>
  <si>
    <t>צילום פיקה, עד שני מבטים, לצד</t>
  </si>
  <si>
    <t>L3562</t>
  </si>
  <si>
    <t>צילום פיקה, תוספת עבור מבט שלישי ואילך</t>
  </si>
  <si>
    <t>L3620</t>
  </si>
  <si>
    <t>צילום אצבע/ות רגל, עד שני מבטים</t>
  </si>
  <si>
    <t>L3621</t>
  </si>
  <si>
    <t>צילום עקב, עד שני מבטים</t>
  </si>
  <si>
    <t>L3711</t>
  </si>
  <si>
    <t>אפוליפופרוטאין E, גנוטיפ</t>
  </si>
  <si>
    <t>L3727</t>
  </si>
  <si>
    <t>השתלה תת עורית של רשם ECG אוטומטי, כולל הפקת תרשימים ופענוחם, למשתל</t>
  </si>
  <si>
    <t>L3795</t>
  </si>
  <si>
    <t>פעימה נגדית בלחץ חיצוני, ECPT/EECP, למטופל ליום</t>
  </si>
  <si>
    <t>L3799</t>
  </si>
  <si>
    <t>סדנת שיקום לחולה ריאה, לפגישה</t>
  </si>
  <si>
    <t>L3890</t>
  </si>
  <si>
    <t>אפוליפופרוטאין E4, גנוטיפ</t>
  </si>
  <si>
    <t>L3900</t>
  </si>
  <si>
    <t>אבחון טרום לידתי, גיל 33-37, כולל US, דיקור מי שפיר/סיסי שליה ובדיקות מעבדה</t>
  </si>
  <si>
    <t>L3902</t>
  </si>
  <si>
    <t>אבחון טרום לידתי, מעל גיל 37, כולל US, דיקור מי שפיר/סיסי שליה ובדיקות מעבדה</t>
  </si>
  <si>
    <t>L3903</t>
  </si>
  <si>
    <t>אבחון טרום לידתי, מתחת לגיל 33, כולל US, דיקור מי שפיר/סיסי שליה וקריוטיפ</t>
  </si>
  <si>
    <t>L3930</t>
  </si>
  <si>
    <t>מחלות המטולוגיות, NGS, פרופיל - דם/מח עצם</t>
  </si>
  <si>
    <t>L4110</t>
  </si>
  <si>
    <t>פורפובילינוגן דאמינז, כמותי - אריתרוציטים</t>
  </si>
  <si>
    <t>L4152</t>
  </si>
  <si>
    <t>ברית מילה בבית חולים, למעט ילוד, במסגרת אמבולטורית</t>
  </si>
  <si>
    <t>L4233</t>
  </si>
  <si>
    <t>Her-2/neu, אימונוהיסטוכימיה</t>
  </si>
  <si>
    <t>L4234</t>
  </si>
  <si>
    <t>Her-2/neu, בשיטת FISH</t>
  </si>
  <si>
    <t>L4283</t>
  </si>
  <si>
    <t>חוקן</t>
  </si>
  <si>
    <t>L4298</t>
  </si>
  <si>
    <t>אלקטרוליטים, נתרן ואשלגן</t>
  </si>
  <si>
    <t>L4450</t>
  </si>
  <si>
    <t>אורתרוציסטוגרפיה לאחר מילוי רטרוגרדי, תחת טשטוש, שיקוף ו/או צילום שלפוחית השתן והשופכה</t>
  </si>
  <si>
    <t>L4581</t>
  </si>
  <si>
    <t>תוספת עבור האביזר להשתלת אלקטרודה לגירוי עצב שדרתי/שורשי/היקפי</t>
  </si>
  <si>
    <t>L4583</t>
  </si>
  <si>
    <t>תוספת עבור האביזר להשתלת קוצב לגירוי עצב שדרתי/שורשי/היקפי</t>
  </si>
  <si>
    <t>L4612</t>
  </si>
  <si>
    <t>הזרקת בוטולינום טוקסין, 30 יחידות דיספורט</t>
  </si>
  <si>
    <t>L4614</t>
  </si>
  <si>
    <t>הזרקת בוטולינום טוקסין לגף עליון ו/או תחתון בהנחיית US/EMG</t>
  </si>
  <si>
    <t>L4705</t>
  </si>
  <si>
    <t>hCG ו-PAPP-A, כמותיים - סרום</t>
  </si>
  <si>
    <t>L4793</t>
  </si>
  <si>
    <t>בירור אמבולטורי לחשוד בשחפת</t>
  </si>
  <si>
    <t>L4794</t>
  </si>
  <si>
    <t>בדיקה בסיסית לאדם עם מנטו חיובי</t>
  </si>
  <si>
    <t>L4795</t>
  </si>
  <si>
    <t>טפול בשחפת פעילה, 5 חודשים ראשונים</t>
  </si>
  <si>
    <t>L4796</t>
  </si>
  <si>
    <t>טפול בשחפת פעילה, חודש אחרון</t>
  </si>
  <si>
    <t>L4797</t>
  </si>
  <si>
    <t>אבחון במגע הדוק עם חולה שחפת</t>
  </si>
  <si>
    <t>L4798</t>
  </si>
  <si>
    <t>טפול אמבולטורי במגע הדוק עם חולה שחפת, מניעתי</t>
  </si>
  <si>
    <t>L4799</t>
  </si>
  <si>
    <t>טפול אמבולטורי במגע הדוק עם חולה שחפת, חודש אחרון</t>
  </si>
  <si>
    <t>L4990</t>
  </si>
  <si>
    <t>גנוטיפ, זיהוי קריוטיפ</t>
  </si>
  <si>
    <t>L4991</t>
  </si>
  <si>
    <t>גנוטיפ של ממאירויות, היברידיזציה בשיטה הפלורסנצית</t>
  </si>
  <si>
    <t>L4992</t>
  </si>
  <si>
    <t>גנוטיפ של ממאירויות, אינדקס DNA</t>
  </si>
  <si>
    <t>L4999</t>
  </si>
  <si>
    <t>חומצה אורוטית - שתן</t>
  </si>
  <si>
    <t>L5339</t>
  </si>
  <si>
    <t>תוספת לייזר במהלך אנדוסקופיות, לא כולל את האנדוסקופיה עצמה</t>
  </si>
  <si>
    <t>L5378</t>
  </si>
  <si>
    <t>קולונוסקופיה גמישה אבחנתית, עם/ללא לקיחת דגימה</t>
  </si>
  <si>
    <t>L5400</t>
  </si>
  <si>
    <t>טפול אנדוסקופי בלייזר ארגון</t>
  </si>
  <si>
    <t>L5441</t>
  </si>
  <si>
    <t>ראש פמור, מבנק עצם</t>
  </si>
  <si>
    <t>L5461</t>
  </si>
  <si>
    <t>שרשראות Kappa ,Ig או Lambda, חופשי - דם</t>
  </si>
  <si>
    <t>L5799</t>
  </si>
  <si>
    <t>אנגיוגרפיה</t>
  </si>
  <si>
    <t>L5810</t>
  </si>
  <si>
    <t>בדיקת שינה במכון, PSG, ילד</t>
  </si>
  <si>
    <t>L5858</t>
  </si>
  <si>
    <t>מבחן טנסילון למיאסתניה גרביס עם רישום אלקטרומיוגרפי</t>
  </si>
  <si>
    <t>L5872</t>
  </si>
  <si>
    <t>EMG, אלקטרומיוגרפיה של סיב בודד, לנבדק</t>
  </si>
  <si>
    <t>L5925</t>
  </si>
  <si>
    <t>רישום פוטנציאלים מעוררים תחושתיים, לנבדק</t>
  </si>
  <si>
    <t>L5990</t>
  </si>
  <si>
    <t>נתוח אמבולטורי זעיר, כולל הוצאת גופים זרים בהרדמה מקומית</t>
  </si>
  <si>
    <t>L6002</t>
  </si>
  <si>
    <t>ציטוקין</t>
  </si>
  <si>
    <t>L6015</t>
  </si>
  <si>
    <t>גליאדין, נוגדנים</t>
  </si>
  <si>
    <t>L6030</t>
  </si>
  <si>
    <t>הזרקה תוך עינית, ללא עלות החומר</t>
  </si>
  <si>
    <t>L6031</t>
  </si>
  <si>
    <t>הזרקת בבקיזומב, אווסטין, לחלל העין</t>
  </si>
  <si>
    <t>L6073</t>
  </si>
  <si>
    <t>ADAMTS-13, נוגדנים - דם</t>
  </si>
  <si>
    <t>L6074</t>
  </si>
  <si>
    <t>ADAMTS-13, פעילות - דם</t>
  </si>
  <si>
    <t>L6161</t>
  </si>
  <si>
    <t>KRAS ו-NRAS, מוטציות, לנבדק</t>
  </si>
  <si>
    <t>L6171</t>
  </si>
  <si>
    <t>תוספת עבור נקז תוך עיני, כגון Ex-PRESS, לטרבקולקטומיה</t>
  </si>
  <si>
    <t>L6312</t>
  </si>
  <si>
    <t>סמן סרטני CA 72-4</t>
  </si>
  <si>
    <t>L6313</t>
  </si>
  <si>
    <t>סמן סרטני NSE</t>
  </si>
  <si>
    <t>L6316</t>
  </si>
  <si>
    <t>סמן סרטני CA 21-1</t>
  </si>
  <si>
    <t>L6358</t>
  </si>
  <si>
    <t>אפיון תת אוכלוסיות לימפוציטים, מעל 6 אנטיגנים CD</t>
  </si>
  <si>
    <t>L6375</t>
  </si>
  <si>
    <t>קולונוסקופיה וירטואלית באמצעות CT</t>
  </si>
  <si>
    <t>L6414</t>
  </si>
  <si>
    <t>היקמן, החדרה תחת אנגיוגרפיה</t>
  </si>
  <si>
    <t>L6415</t>
  </si>
  <si>
    <t>היקמן, החדרה בהרדמה כללית</t>
  </si>
  <si>
    <t>L6416</t>
  </si>
  <si>
    <t>פורטה-קאת, החדרה תחת אנגיוגרפיה</t>
  </si>
  <si>
    <t>L6417</t>
  </si>
  <si>
    <t>פורטה-קאת, החדרה בהרדמה כללית</t>
  </si>
  <si>
    <t>L6418</t>
  </si>
  <si>
    <t>שטיפת היקמן או פורטה-קאת</t>
  </si>
  <si>
    <t>L6497</t>
  </si>
  <si>
    <t>העתקת סרט וידאו, אקו, צנתור, CD</t>
  </si>
  <si>
    <t>L6498</t>
  </si>
  <si>
    <t>איתור והעתקת צילום מתיק צילומים</t>
  </si>
  <si>
    <t>L6499</t>
  </si>
  <si>
    <t>העתקת כל צילום נוסף מתיק צילומים</t>
  </si>
  <si>
    <t>L6520</t>
  </si>
  <si>
    <t>אפרזיס של ליפופרוטאינים</t>
  </si>
  <si>
    <t>L6538</t>
  </si>
  <si>
    <t>אנטיגן אנושי HLA B57</t>
  </si>
  <si>
    <t>L6539</t>
  </si>
  <si>
    <t>אנטיגן אנושי HLA B5701</t>
  </si>
  <si>
    <t>L6550</t>
  </si>
  <si>
    <t>טפול אונקולוגי, מבוגר, עם תרופות כמותרפיות/ביולוגיות, למטופל ליום</t>
  </si>
  <si>
    <t>L6551</t>
  </si>
  <si>
    <t>טפול אונקולוגי, ילד, עם תרופות כמותרפיות/ביולוגיות, למטופל ליום</t>
  </si>
  <si>
    <t>L6552</t>
  </si>
  <si>
    <t>טפול אונקולוגי/המטולוגי, מבוגר, ללא תרופות כמותרפיות/ביולוגיות, למטופל ליום</t>
  </si>
  <si>
    <t>L6553</t>
  </si>
  <si>
    <t>טפול אונקולוגי/המטולוגי, ילד, ללא תרופות כמותרפיות/ביולוגיות, למטופל ליום</t>
  </si>
  <si>
    <t>L6567</t>
  </si>
  <si>
    <t>טפול פוטודינמי, PDT, בנגעים גידוליים בעור מסוג סולר קרטוזיס</t>
  </si>
  <si>
    <t>L6611</t>
  </si>
  <si>
    <t>ברטונלה הנזלה, שרטת החתול, IgG - דם</t>
  </si>
  <si>
    <t>L6612</t>
  </si>
  <si>
    <t>ברטונלה הנזלה, שרטת החתול, IgM - דם</t>
  </si>
  <si>
    <t>L6689</t>
  </si>
  <si>
    <t>עמידות נגיף HIV או HTLV לתרופות</t>
  </si>
  <si>
    <t>L6705</t>
  </si>
  <si>
    <t>זיהוי נגיפי HCV ,HIV-1 ו-HBV, בדיקת NAT, בבנק הדם</t>
  </si>
  <si>
    <t>L6707</t>
  </si>
  <si>
    <t>דלקת כבד E, נוגדנים</t>
  </si>
  <si>
    <t>L6762</t>
  </si>
  <si>
    <t>נגיף האדמת, IgG או IgM, לכל סוג בנפרד</t>
  </si>
  <si>
    <t>L6776</t>
  </si>
  <si>
    <t>טוקסופלסמה, תבחין צבע סבין פלדמן</t>
  </si>
  <si>
    <t>L6777</t>
  </si>
  <si>
    <t>אימות הדבקה בטוקסופלסמה</t>
  </si>
  <si>
    <t>L6778</t>
  </si>
  <si>
    <t>עוצמת קשר נוגדן אנטיגן לטוקסופלסמה, Avidity</t>
  </si>
  <si>
    <t>L6815</t>
  </si>
  <si>
    <t>US מיילדותי, ללא תיעוד תמונות</t>
  </si>
  <si>
    <t>L6821</t>
  </si>
  <si>
    <t>טפול בלייזר יאג לעיניים, לנבדק</t>
  </si>
  <si>
    <t>L6822</t>
  </si>
  <si>
    <t>טפול בלייזר ארגון לעיניים, לנבדק</t>
  </si>
  <si>
    <t>L6830</t>
  </si>
  <si>
    <t>יצירת נצור עורקי ורידי לדיאליזה עם/ללא שתל מלאכותי, במסגרת אמבולטורית</t>
  </si>
  <si>
    <t>L6831</t>
  </si>
  <si>
    <t>צנתור טפולי של נצור/שתל לדיאליזה, עם/ללא החדרת תומכן, במסגרת אמבולטורית</t>
  </si>
  <si>
    <t>L6849</t>
  </si>
  <si>
    <t>אינטרפרון, נוגדנים</t>
  </si>
  <si>
    <t>L6855</t>
  </si>
  <si>
    <t>US בטן לאבחון מפרצת אאורטה, סקר</t>
  </si>
  <si>
    <t>L6856</t>
  </si>
  <si>
    <t>US אגן, לא מיילדותי, עם תיעוד תמונות, מלא</t>
  </si>
  <si>
    <t>L6857</t>
  </si>
  <si>
    <t>US מפרקי הירכיים</t>
  </si>
  <si>
    <t>L6984</t>
  </si>
  <si>
    <t>השתלת עדשה תוך עינית טורית, מולטיפוקלית או מולטיפוקלית טורית, ללא עלות העדשה, במסגרת אמבולטורית</t>
  </si>
  <si>
    <t>L6986</t>
  </si>
  <si>
    <t>תוספת עבור עדשה תוך עינית טורית, עד צילינדר 9</t>
  </si>
  <si>
    <t>L6987</t>
  </si>
  <si>
    <t>תוספת עבור עדשה תוך עינית טורית, מצילינדר 9 ומעלה</t>
  </si>
  <si>
    <t>L6988</t>
  </si>
  <si>
    <t>תוספת עבור עדשה תוך עינית מולטיפוקלית</t>
  </si>
  <si>
    <t>L6989</t>
  </si>
  <si>
    <t>תוספת עבור עדשה תוך עינית מולטיפוקלית טורית</t>
  </si>
  <si>
    <t>L6999</t>
  </si>
  <si>
    <t>צילוב קולגן בקרנית לטפול בקרטוקונוס וקרטקטזיה</t>
  </si>
  <si>
    <t>L7001</t>
  </si>
  <si>
    <t>פיזיותרפיה, אבחון ובניית תכנית טפול, ילד</t>
  </si>
  <si>
    <t>L7002</t>
  </si>
  <si>
    <t>אבחון ובניית תכנית טפול איזוקינטית</t>
  </si>
  <si>
    <t>L7003</t>
  </si>
  <si>
    <t>ריפוי בעיסוק, אבחון ובניית תכנית טפול, ילד</t>
  </si>
  <si>
    <t>L7004</t>
  </si>
  <si>
    <t>טפול איזוקינטי, תעריף לטפול</t>
  </si>
  <si>
    <t>L7118</t>
  </si>
  <si>
    <t>הגדרת מיקובקטריה שאיננה שחפת NTM</t>
  </si>
  <si>
    <t>L7140</t>
  </si>
  <si>
    <t>פיזיותרפיה/שיקום קבוצתי, עד 4 משתתפים, כולל ילד, למשתתף</t>
  </si>
  <si>
    <t>L7154</t>
  </si>
  <si>
    <t>טוקסופלסמה, אבחון מולקולרי - נוזלי גוף</t>
  </si>
  <si>
    <t>L7172</t>
  </si>
  <si>
    <t>נגיף קורונה RT-PCR ,COVID19, לא כולל לקיחה</t>
  </si>
  <si>
    <t>L7204</t>
  </si>
  <si>
    <t>אמבוליזציה של ורידי האשך, במסגרת אמבולטורית</t>
  </si>
  <si>
    <t>L7210</t>
  </si>
  <si>
    <t>פוטוקואגולציה PDT לרשתית, כולל חומר</t>
  </si>
  <si>
    <t>L7525</t>
  </si>
  <si>
    <t>החלפה/מיקום מחדש של נקז למרה, מלעורי</t>
  </si>
  <si>
    <t>L7619</t>
  </si>
  <si>
    <t>אבחון יתר חום ממאיר על ידי ביופסיה של שריר ו-EMG, אלקטרומיוגרפיה</t>
  </si>
  <si>
    <t>L7751</t>
  </si>
  <si>
    <t>ברכיתרפיה, אברי המין הנקביים</t>
  </si>
  <si>
    <t>L7752</t>
  </si>
  <si>
    <t>ברכיתרפיה, ריאה</t>
  </si>
  <si>
    <t>L7753</t>
  </si>
  <si>
    <t>ברכיתרפיה, ערמונית, במסגרת אמבולטורית</t>
  </si>
  <si>
    <t>L7771</t>
  </si>
  <si>
    <t>ריפוי בעיסוק קבוצתי</t>
  </si>
  <si>
    <t>L7903</t>
  </si>
  <si>
    <t>רדיותרפיה, מוח חלקי, 3D</t>
  </si>
  <si>
    <t>L7904</t>
  </si>
  <si>
    <t>רדיותרפיה, מוח חלקי, IMRT</t>
  </si>
  <si>
    <t>L7905</t>
  </si>
  <si>
    <t>רדיותרפיה, מוח חלקי, VMAT</t>
  </si>
  <si>
    <t>L7906</t>
  </si>
  <si>
    <t>רדיותרפיה, מוח חלקי, סטראוטקטית</t>
  </si>
  <si>
    <t>L7911</t>
  </si>
  <si>
    <t>רדיותרפיה, מוח ותעלת עמוד השדרה ותכולתה, 3D</t>
  </si>
  <si>
    <t>L7912</t>
  </si>
  <si>
    <t>רדיותרפיה, מוח ותעלת עמוד השדרה ותכולתה, IMRT</t>
  </si>
  <si>
    <t>L7913</t>
  </si>
  <si>
    <t>רדיותרפיה, מוח ותעלת עמוד השדרה ותכולתה, VMAT</t>
  </si>
  <si>
    <t>L7914</t>
  </si>
  <si>
    <t>רדיותרפיה, ראש וצואר, 3D</t>
  </si>
  <si>
    <t>L7915</t>
  </si>
  <si>
    <t>רדיותרפיה, ראש וצואר, IMRT</t>
  </si>
  <si>
    <t>L7916</t>
  </si>
  <si>
    <t>רדיותרפיה, ראש וצואר, VMAT</t>
  </si>
  <si>
    <t>L7917</t>
  </si>
  <si>
    <t>רדיותרפיה, ראש וצואר, סטראוטקטית</t>
  </si>
  <si>
    <t>L7918</t>
  </si>
  <si>
    <t>רדיותרפיה, ריאות ומדיאסטינום, 3D</t>
  </si>
  <si>
    <t>L7919</t>
  </si>
  <si>
    <t>רדיותרפיה, ריאות ומדיאסטינום, IMRT</t>
  </si>
  <si>
    <t>L7920</t>
  </si>
  <si>
    <t>רדיותרפיה, ריאות ומדיאסטינום, VMAT</t>
  </si>
  <si>
    <t>L7921</t>
  </si>
  <si>
    <t>רדיותרפיה, ריאות ומדיאסטינום, סטראוטקטית</t>
  </si>
  <si>
    <t>L7928</t>
  </si>
  <si>
    <t>רדיותרפיה, כבד, לבלב, כיס מרה, קיבה, ושט, 3D</t>
  </si>
  <si>
    <t>L7929</t>
  </si>
  <si>
    <t>רדיותרפיה, כבד, לבלב, כיס מרה, קיבה, ושט, IMRT</t>
  </si>
  <si>
    <t>L7930</t>
  </si>
  <si>
    <t>רדיותרפיה, כבד, לבלב, כיס מרה, קיבה, ושט, VMAT</t>
  </si>
  <si>
    <t>L7931</t>
  </si>
  <si>
    <t>רדיותרפיה, כבד, לבלב, כיס מרה, קיבה, ושט, סטראוטקטית</t>
  </si>
  <si>
    <t>L7932</t>
  </si>
  <si>
    <t>רדיותרפיה, חלחולת, 3D</t>
  </si>
  <si>
    <t>L7933</t>
  </si>
  <si>
    <t>רדיותרפיה, חלחולת, IMRT</t>
  </si>
  <si>
    <t>L7934</t>
  </si>
  <si>
    <t>רדיותרפיה, חלחולת, VMAT</t>
  </si>
  <si>
    <t>L7935</t>
  </si>
  <si>
    <t>רדיותרפיה, פי הטבעת, 3D</t>
  </si>
  <si>
    <t>L7936</t>
  </si>
  <si>
    <t>רדיותרפיה, פי הטבעת, IMRT</t>
  </si>
  <si>
    <t>L7937</t>
  </si>
  <si>
    <t>רדיותרפיה, פי הטבעת, VMAT</t>
  </si>
  <si>
    <t>L7938</t>
  </si>
  <si>
    <t>רדיותרפיה, מערכת השתן, למעט ערמונית, 3D</t>
  </si>
  <si>
    <t>L7939</t>
  </si>
  <si>
    <t>רדיותרפיה, מערכת השתן, למעט ערמונית, IMRT</t>
  </si>
  <si>
    <t>L7940</t>
  </si>
  <si>
    <t>רדיותרפיה, מערכת השתן, למעט ערמונית, VMAT</t>
  </si>
  <si>
    <t>L7941</t>
  </si>
  <si>
    <t>רדיותרפיה, ערמונית, ללא בלוטות לימפה, 3D</t>
  </si>
  <si>
    <t>L7942</t>
  </si>
  <si>
    <t>רדיותרפיה, ערמונית, ללא בלוטות לימפה, IMRT</t>
  </si>
  <si>
    <t>L7943</t>
  </si>
  <si>
    <t>רדיותרפיה, ערמונית, ללא בלוטות לימפה, VMAT</t>
  </si>
  <si>
    <t>L7944</t>
  </si>
  <si>
    <t>רדיותרפיה, ערמונית, ללא בלוטות לימפה, סטראוטקטית</t>
  </si>
  <si>
    <t>L7945</t>
  </si>
  <si>
    <t>רדיותרפיה, ערמונית, עם בלוטות לימפה, 3D</t>
  </si>
  <si>
    <t>L7946</t>
  </si>
  <si>
    <t>רדיותרפיה, ערמונית, עם בלוטות לימפה, IMRT</t>
  </si>
  <si>
    <t>L7947</t>
  </si>
  <si>
    <t>רדיותרפיה, ערמונית, עם בלוטות לימפה, VMAT</t>
  </si>
  <si>
    <t>L7948</t>
  </si>
  <si>
    <t>רדיותרפיה, אברי המין הנקביים, 3D</t>
  </si>
  <si>
    <t>L7949</t>
  </si>
  <si>
    <t>רדיותרפיה, אברי המין הנקביים, IMRT</t>
  </si>
  <si>
    <t>L7950</t>
  </si>
  <si>
    <t>רדיותרפיה, אברי המין הנקביים, VMAT</t>
  </si>
  <si>
    <t>L7951</t>
  </si>
  <si>
    <t>רדיותרפיה, עור מלא, 3D</t>
  </si>
  <si>
    <t>L7952</t>
  </si>
  <si>
    <t>רדיותרפיה, עור מלא, IMRT</t>
  </si>
  <si>
    <t>L7953</t>
  </si>
  <si>
    <t>רדיותרפיה, עור מלא, VMAT</t>
  </si>
  <si>
    <t>L7954</t>
  </si>
  <si>
    <t>רדיותרפיה, עור חלקי, 3D</t>
  </si>
  <si>
    <t>L7955</t>
  </si>
  <si>
    <t>רדיותרפיה, עור חלקי, IMRT</t>
  </si>
  <si>
    <t>L7956</t>
  </si>
  <si>
    <t>רדיותרפיה, עור חלקי, VMAT</t>
  </si>
  <si>
    <t>L7957</t>
  </si>
  <si>
    <t>רדיותרפיה, סרקומה, גפיים, 3D</t>
  </si>
  <si>
    <t>L7958</t>
  </si>
  <si>
    <t>רדיותרפיה, סרקומה, גפיים, IMRT</t>
  </si>
  <si>
    <t>L7959</t>
  </si>
  <si>
    <t>רדיותרפיה, סרקומה, גפיים, VMAT</t>
  </si>
  <si>
    <t>L7960</t>
  </si>
  <si>
    <t>רדיותרפיה, גידול שפיר, למעט ראש/צואר/מערכת העצבים, 3D</t>
  </si>
  <si>
    <t>L7961</t>
  </si>
  <si>
    <t>רדיותרפיה, גידול שפיר, למעט ראש/צואר/מערכת העצבים, IMRT</t>
  </si>
  <si>
    <t>L7962</t>
  </si>
  <si>
    <t>רדיותרפיה, גידול שפיר, למעט ראש/צואר/מערכת העצבים, VMAT</t>
  </si>
  <si>
    <t>L7963</t>
  </si>
  <si>
    <t>רדיותרפיה, גרורות ברקמה רכה, 3D</t>
  </si>
  <si>
    <t>L7964</t>
  </si>
  <si>
    <t>רדיותרפיה, גרורות ברקמה רכה, IMRT</t>
  </si>
  <si>
    <t>L7965</t>
  </si>
  <si>
    <t>רדיותרפיה, גרורות ברקמה רכה, VMAT</t>
  </si>
  <si>
    <t>L7966</t>
  </si>
  <si>
    <t>רדיותרפיה, גרורות ברקמה רכה, סטראוטקטית</t>
  </si>
  <si>
    <t>L7967</t>
  </si>
  <si>
    <t>רדיותרפיה, גרורות בעצם, 3D</t>
  </si>
  <si>
    <t>L7968</t>
  </si>
  <si>
    <t>רדיותרפיה, גרורות בעצם, IMRT</t>
  </si>
  <si>
    <t>L7969</t>
  </si>
  <si>
    <t>רדיותרפיה, גרורות בעצם, VMAT</t>
  </si>
  <si>
    <t>L7970</t>
  </si>
  <si>
    <t>רדיותרפיה, גרורות בעצם, סטראוטקטית</t>
  </si>
  <si>
    <t>L7971</t>
  </si>
  <si>
    <t>רדיותרפיה כל גופית למועמד להשתלת מח עצם, 3D</t>
  </si>
  <si>
    <t>L7972</t>
  </si>
  <si>
    <t>רדיותרפיה כל גופית למועמד להשתלת מח עצם, IMRT</t>
  </si>
  <si>
    <t>L7973</t>
  </si>
  <si>
    <t>רדיותרפיה כל גופית למועמד להשתלת מח עצם, VMAT</t>
  </si>
  <si>
    <t>L7974</t>
  </si>
  <si>
    <t>רדיותרפיה, שד, 3D</t>
  </si>
  <si>
    <t>L7975</t>
  </si>
  <si>
    <t>רדיותרפיה, שד, IMRT</t>
  </si>
  <si>
    <t>L7976</t>
  </si>
  <si>
    <t>רדיותרפיה, שד, VMAT</t>
  </si>
  <si>
    <t>L7977</t>
  </si>
  <si>
    <t>רדיותרפיה, מוח מלא, ללא תעלת עמוד השדרה ותכולתה, 3D</t>
  </si>
  <si>
    <t>L7978</t>
  </si>
  <si>
    <t>רדיותרפיה, מוח מלא, ללא תעלת עמוד השדרה ותכולתה, IMRT</t>
  </si>
  <si>
    <t>L7979</t>
  </si>
  <si>
    <t>רדיותרפיה, מוח מלא, ללא תעלת עמוד השדרה ותכולתה, VMAT</t>
  </si>
  <si>
    <t>L7980</t>
  </si>
  <si>
    <t>רדיותרפיה, הקרנה טפולית, לדווח בלבד, ללא חיוב</t>
  </si>
  <si>
    <t>L8074</t>
  </si>
  <si>
    <t>מיפוי יותרת הכליה, מדולה, I-123 MIBG, עד גיל 7</t>
  </si>
  <si>
    <t>L8075</t>
  </si>
  <si>
    <t>מיפוי יותרת הכליה, מדולה, I-123 MIBG, גיל 7 ומעלה</t>
  </si>
  <si>
    <t>L8076</t>
  </si>
  <si>
    <t>מיפוי יותרת הכליה, קורטקס</t>
  </si>
  <si>
    <t>L8170</t>
  </si>
  <si>
    <t>הפקת זרע כירורגית מהאשך, למעט מיקרוכירורגית, Micro TESE</t>
  </si>
  <si>
    <t>L8180</t>
  </si>
  <si>
    <t>עמידות לכמותרפיה, FACS</t>
  </si>
  <si>
    <t>L8181</t>
  </si>
  <si>
    <t>אנטיגנים ממברנליים מסוג CD, עד 4 אנטיגנים</t>
  </si>
  <si>
    <t>L8182</t>
  </si>
  <si>
    <t>נטילת זרע מגופה, במכון לרפואה משפטית</t>
  </si>
  <si>
    <t>L8183</t>
  </si>
  <si>
    <t>הכנת תכשיר פתולוגי ומסירתו, תעריף לתכשיר אחד, במכון לרפואה משפטית</t>
  </si>
  <si>
    <t>L8184</t>
  </si>
  <si>
    <t>DNA בדם נוזלי, רקמה רכה, זרע, במכון לרפואה משפטית</t>
  </si>
  <si>
    <t>L8186</t>
  </si>
  <si>
    <t>DNA בדם יבש, במכון לרפואה משפטית</t>
  </si>
  <si>
    <t>L8188</t>
  </si>
  <si>
    <t>DNA ברקמת עצם, במכון לרפואה משפטית</t>
  </si>
  <si>
    <t>L8190</t>
  </si>
  <si>
    <t>מחיר מסתם לב, בנק ההומוגרפטים</t>
  </si>
  <si>
    <t>L8213</t>
  </si>
  <si>
    <t>חומצה אמינולבולינית דהידרטז, כמותי - אריתרוציטים</t>
  </si>
  <si>
    <t>L8240</t>
  </si>
  <si>
    <t>איסוף ושימור דם טבורי למשפחות בסיכון למשך 4 שנים</t>
  </si>
  <si>
    <t>L8242</t>
  </si>
  <si>
    <t>טפול באמצעות לימפוציטים אלוגנאיים, ללא לימפופרזיס, DLI</t>
  </si>
  <si>
    <t>L8244</t>
  </si>
  <si>
    <t>שגשוג לימפוציטים אלוגנאיים</t>
  </si>
  <si>
    <t>L8245</t>
  </si>
  <si>
    <t>שפעול לימפוציטים אלוגנאיים</t>
  </si>
  <si>
    <t>L8250</t>
  </si>
  <si>
    <t>כרומוזומים 1 ו-19, זיהוי פגמים, לנבדק</t>
  </si>
  <si>
    <t>L8252</t>
  </si>
  <si>
    <t>FLT3 ו-NPM1, זיהוי הכפלות מקריות, PCR</t>
  </si>
  <si>
    <t>L8268</t>
  </si>
  <si>
    <t>מבחן נשימה, C-14, כולל כולילגליצין לספיגת מלחי מרה</t>
  </si>
  <si>
    <t>L8269</t>
  </si>
  <si>
    <t>מבחן נשימה, C-13, להליקובקטר פילורי</t>
  </si>
  <si>
    <t>L8299</t>
  </si>
  <si>
    <t>מיפוי טחול עם כדוריות אדומות מחוממות</t>
  </si>
  <si>
    <t>L8307</t>
  </si>
  <si>
    <t>אבחון מומים בעובר לאחר הפסקת הריון</t>
  </si>
  <si>
    <t>L8379</t>
  </si>
  <si>
    <t>קולטן לגורם שגשוג אפידרמלי, EGFR, מוטציה - רקמה, לנבדק</t>
  </si>
  <si>
    <t>L8381</t>
  </si>
  <si>
    <t>BRAF, מוטציה, לנבדק</t>
  </si>
  <si>
    <t>L8382</t>
  </si>
  <si>
    <t>ALK ו-ROS1, מוטציות, לנבדק</t>
  </si>
  <si>
    <t>L8383</t>
  </si>
  <si>
    <t>אי יציבות גנומית בגידול, dMMR ,MSI</t>
  </si>
  <si>
    <t>L8384</t>
  </si>
  <si>
    <t>FGFR, מוטציה - רקמה, לנבדק</t>
  </si>
  <si>
    <t>L8385</t>
  </si>
  <si>
    <t>MET, מוטציה - רקמה, לנבדק</t>
  </si>
  <si>
    <t>L8386</t>
  </si>
  <si>
    <t>NRG1, מוטציה - רקמה, לנבדק</t>
  </si>
  <si>
    <t>L8387</t>
  </si>
  <si>
    <t>NTRK, מוטציה - רקמה, לנבדק</t>
  </si>
  <si>
    <t>L8388</t>
  </si>
  <si>
    <t>RET, מוטציה - רקמה, לנבדק</t>
  </si>
  <si>
    <t>L8389</t>
  </si>
  <si>
    <t>גידול סרטני, עד 100 גנים, פרופיל מולקולרי מורחב - רקמה</t>
  </si>
  <si>
    <t>L8390</t>
  </si>
  <si>
    <t>גידול סרטני, 100 גנים ומעלה, פרופיל מולקולרי מקיף - רקמה</t>
  </si>
  <si>
    <t>L8393</t>
  </si>
  <si>
    <t>PIK3CA, מוטציות - רקמה, לנבדק</t>
  </si>
  <si>
    <t>L8400</t>
  </si>
  <si>
    <t>הפקת DNA - דם מלא</t>
  </si>
  <si>
    <t>L8410</t>
  </si>
  <si>
    <t>פורפירינים, איכותי - פלסמה</t>
  </si>
  <si>
    <t>L8411</t>
  </si>
  <si>
    <t>פורפירינים, כרומטוגרפיה - פלסמה</t>
  </si>
  <si>
    <t>L8412</t>
  </si>
  <si>
    <t>פורפירינים, כרומטוגרפיה - שתן</t>
  </si>
  <si>
    <t>L8413</t>
  </si>
  <si>
    <t>פורפירינים, כרומטוגרפיה - צואה</t>
  </si>
  <si>
    <t>L8414</t>
  </si>
  <si>
    <t>פורפירינים, כרומטוגרפיה - אריתרוציטים</t>
  </si>
  <si>
    <t>L8599</t>
  </si>
  <si>
    <t>מיפוי ריאות, דינמי, ניטור ופינוי מוקוציליארי</t>
  </si>
  <si>
    <t>L8606</t>
  </si>
  <si>
    <t>מיפוי מוח DatScan</t>
  </si>
  <si>
    <t>L8731</t>
  </si>
  <si>
    <t>NMO, אקוופורין 4 ו-MOG, סקר נוגדנים, CBA - דם</t>
  </si>
  <si>
    <t>L8732</t>
  </si>
  <si>
    <t>NMO, אקוופורין 4, נוגדנים, CBA - דם</t>
  </si>
  <si>
    <t>L8738</t>
  </si>
  <si>
    <t>HIV, נוגדנים ואנטיגן P24, EIA/ELISA, במרפאת HIV המוכרת על ידי משרד הבריאות</t>
  </si>
  <si>
    <t>L8739</t>
  </si>
  <si>
    <t>מסירת תשובה של בדיקת HIV שאינה שלילית על ידי רופא במרפאת HIV המוכרת על ידי משרד הבריאות</t>
  </si>
  <si>
    <t>L8802</t>
  </si>
  <si>
    <t>מיפוי רצפטורים לסומטוסטטין</t>
  </si>
  <si>
    <t>L8812</t>
  </si>
  <si>
    <t>מיפוי PET, חומר מסומן, כגון Ga-68 PSMA ,F-18 FDOPA ,F-18 Choline</t>
  </si>
  <si>
    <t>L8970</t>
  </si>
  <si>
    <t>הפריה חוץ-גופית,IVF שלב א', כולל בדיקות הורמונליות</t>
  </si>
  <si>
    <t>L8971</t>
  </si>
  <si>
    <t>הפריה חוץ-גופית,IVF שלב א', ללא בדיקות הורמונליות</t>
  </si>
  <si>
    <t>L8972</t>
  </si>
  <si>
    <t>הפריה חוץ-גופית,IVF שלב ב', לא כולל ימי אשפוז</t>
  </si>
  <si>
    <t>L8975</t>
  </si>
  <si>
    <t>הקפאת רקמת שחלה</t>
  </si>
  <si>
    <t>L8976</t>
  </si>
  <si>
    <t>שמירת רקמת שחלה מוקפאת למשך 5 שנים</t>
  </si>
  <si>
    <t>L8977</t>
  </si>
  <si>
    <t>שאיבה והקפאת ביציות, כגון בשיטת ויטריפיקציה</t>
  </si>
  <si>
    <t>L8978</t>
  </si>
  <si>
    <t>שמירת ביציות מוקפאות למשך 5 שנים</t>
  </si>
  <si>
    <t>L8979</t>
  </si>
  <si>
    <t>החדרת ביציות שנשמרו בהקפאה לחלל הרחם, לרבות הפשרה והפריה</t>
  </si>
  <si>
    <t>L8990</t>
  </si>
  <si>
    <t>גילוי תאים ממאירים ברקמת שחלה שנשמרה בהקפאה</t>
  </si>
  <si>
    <t>L9000</t>
  </si>
  <si>
    <t>טפול רדיופרמצאוטי בפעילות יתר של בלוטת התריס</t>
  </si>
  <si>
    <t>L9015</t>
  </si>
  <si>
    <t>דגימת סיסי שליה, CVS, לא כולל עבודת המעבדה ותשובת המעבדה</t>
  </si>
  <si>
    <t>L9030</t>
  </si>
  <si>
    <t>מתן יוד רדיואקטיבי להרס בלוטת התריס</t>
  </si>
  <si>
    <t>L9035</t>
  </si>
  <si>
    <t>טפול רדיופרמצאוטי בגרורות של בלוטת התריס</t>
  </si>
  <si>
    <t>L9079</t>
  </si>
  <si>
    <t>הזרקה מיוחדת, כגון חומר נוירוליטי</t>
  </si>
  <si>
    <t>L9080</t>
  </si>
  <si>
    <t>חוות דעת רפואית למינוי אפוטרופוס כולל מילוי טופס וחוות דעת לשימוש משפטי</t>
  </si>
  <si>
    <t>L9183</t>
  </si>
  <si>
    <t>טפול דחוף בתא לחץ חמצני, למעט נפגע צלילה</t>
  </si>
  <si>
    <t>L9184</t>
  </si>
  <si>
    <t>בדיקת התאמה לתא לחץ</t>
  </si>
  <si>
    <t>L9201</t>
  </si>
  <si>
    <t>בדיקת רופא למבוטח קופ''ח אחרת</t>
  </si>
  <si>
    <t>L9211</t>
  </si>
  <si>
    <t>בדיקת רופא לרישוי כלי יריה</t>
  </si>
  <si>
    <t>L9212</t>
  </si>
  <si>
    <t>בדיקת רופא לרישיון נהיגה</t>
  </si>
  <si>
    <t>L9215</t>
  </si>
  <si>
    <t>בדיקת רופא מומחה לרישוי כלי יריה</t>
  </si>
  <si>
    <t>L9230</t>
  </si>
  <si>
    <t>בדיקות שגרה לתורם כליה</t>
  </si>
  <si>
    <t>L9232</t>
  </si>
  <si>
    <t>בדיקות שגרה למועמד להשתלת כליה</t>
  </si>
  <si>
    <t>L9241</t>
  </si>
  <si>
    <t>יעוץ גנטי טרום לידתי</t>
  </si>
  <si>
    <t>L9242</t>
  </si>
  <si>
    <t>בדיקת רופא מומחה למינוי אפוטרופוס לחולה מוכר</t>
  </si>
  <si>
    <t>L9243</t>
  </si>
  <si>
    <t>יעוץ גנטי</t>
  </si>
  <si>
    <t>L9244</t>
  </si>
  <si>
    <t>בדיקת רופא אונקולוג במרפאה</t>
  </si>
  <si>
    <t>L9245</t>
  </si>
  <si>
    <t>בדיקת רופא המטולוג במרפאה</t>
  </si>
  <si>
    <t>L9246</t>
  </si>
  <si>
    <t>בדיקת רופא המטואונקולוג במרפאה</t>
  </si>
  <si>
    <t>L9247</t>
  </si>
  <si>
    <t>בדיקת רופא פנימי במרפאה</t>
  </si>
  <si>
    <t>L9248</t>
  </si>
  <si>
    <t>בדיקת רופא אורולוג במרפאה</t>
  </si>
  <si>
    <t>L9249</t>
  </si>
  <si>
    <t>בדיקת רופא אורתופד במרפאה</t>
  </si>
  <si>
    <t>L9250</t>
  </si>
  <si>
    <t>טפול בגמגום פרטני/קבוצתי, לקורס</t>
  </si>
  <si>
    <t>L9251</t>
  </si>
  <si>
    <t>טפול בגמגום פרטני/קבוצתי, למטופל, לפגישה</t>
  </si>
  <si>
    <t>L9252</t>
  </si>
  <si>
    <t>בדיקת רופא אלרגולוג במרפאה</t>
  </si>
  <si>
    <t>L9253</t>
  </si>
  <si>
    <t>בדיקת רופא אנדוקרינולוג במרפאה</t>
  </si>
  <si>
    <t>L9254</t>
  </si>
  <si>
    <t>בדיקת רופא אף, אוזן וגרון במרפאה</t>
  </si>
  <si>
    <t>L9255</t>
  </si>
  <si>
    <t>בדיקת רופא גינקולוג/מיילד במרפאה</t>
  </si>
  <si>
    <t>L9256</t>
  </si>
  <si>
    <t>בדיקת רופא גנטיקאי במרפאה</t>
  </si>
  <si>
    <t>L9257</t>
  </si>
  <si>
    <t>בדיקת רופא גסטרואנטרולוג במרפאה</t>
  </si>
  <si>
    <t>L9258</t>
  </si>
  <si>
    <t>בדיקת רופא ילדים במרפאה</t>
  </si>
  <si>
    <t>L9259</t>
  </si>
  <si>
    <t>שמירת מנת זרע למשך כל שנה נוספת, עד 5 מבחנות/קשיות</t>
  </si>
  <si>
    <t>L9260</t>
  </si>
  <si>
    <t>בדיקת רופא כירורג במרפאה</t>
  </si>
  <si>
    <t>L9261</t>
  </si>
  <si>
    <t>בדיקת רופא כירורג בית החזה במרפאה</t>
  </si>
  <si>
    <t>L9262</t>
  </si>
  <si>
    <t>בדיקת רופא כירורג כלי דם במרפאה</t>
  </si>
  <si>
    <t>L9263</t>
  </si>
  <si>
    <t>בדיקת רופא כירורג כף יד במרפאה</t>
  </si>
  <si>
    <t>L9264</t>
  </si>
  <si>
    <t>בדיקת רופא כירורג פה ולסת במרפאה</t>
  </si>
  <si>
    <t>L9265</t>
  </si>
  <si>
    <t>בדיקת רופא כירורג פרוקטולוג במרפאה</t>
  </si>
  <si>
    <t>L9266</t>
  </si>
  <si>
    <t>בדיקת רופא כירורג שד במרפאה</t>
  </si>
  <si>
    <t>L9267</t>
  </si>
  <si>
    <t>בדיקת רופא כירורג פלסטי במרפאה</t>
  </si>
  <si>
    <t>L9268</t>
  </si>
  <si>
    <t>בדיקת רופא מרדים במרפאה</t>
  </si>
  <si>
    <t>L9269</t>
  </si>
  <si>
    <t>בדיקת רופא נוירוכירורג במרפאה</t>
  </si>
  <si>
    <t>L9270</t>
  </si>
  <si>
    <t>בדיקת רופא נוירולוג במרפאה</t>
  </si>
  <si>
    <t>L9271</t>
  </si>
  <si>
    <t>יעוץ רופא מומחה</t>
  </si>
  <si>
    <t>L9273</t>
  </si>
  <si>
    <t>בדיקת רופא נפרולוג במרפאה</t>
  </si>
  <si>
    <t>L9274</t>
  </si>
  <si>
    <t>בדיקת רופא עור ומין במרפאה</t>
  </si>
  <si>
    <t>L9275</t>
  </si>
  <si>
    <t>בדיקת רופא עיניים במרפאה</t>
  </si>
  <si>
    <t>L9276</t>
  </si>
  <si>
    <t>בדיקת רופא קרדיולוג במרפאה</t>
  </si>
  <si>
    <t>L9277</t>
  </si>
  <si>
    <t>בדיקת רופא ראומטולוג במרפאה</t>
  </si>
  <si>
    <t>L9278</t>
  </si>
  <si>
    <t>בדיקת רופא ריאות במרפאה</t>
  </si>
  <si>
    <t>L9279</t>
  </si>
  <si>
    <t>בדיקת רופא שיקומי במרפאה</t>
  </si>
  <si>
    <t>L9281</t>
  </si>
  <si>
    <t>בדיקת רופא דחופה במרפאת קופ''ח</t>
  </si>
  <si>
    <t>L9282</t>
  </si>
  <si>
    <t>בדיקת רופא מומחה מרחוק, למעט בדיקות להן קוד מיוחד</t>
  </si>
  <si>
    <t>L9283</t>
  </si>
  <si>
    <t>בדיקת רופא אונקולוג מרחוק</t>
  </si>
  <si>
    <t>L9284</t>
  </si>
  <si>
    <t>בדיקת רופא אורולוג מרחוק</t>
  </si>
  <si>
    <t>L9285</t>
  </si>
  <si>
    <t>בדיקת רופא אורתופד מרחוק</t>
  </si>
  <si>
    <t>L9286</t>
  </si>
  <si>
    <t>בדיקת רופא אלרגולוג מרחוק</t>
  </si>
  <si>
    <t>L9287</t>
  </si>
  <si>
    <t>בדיקת רופא אנדוקרינולוג מרחוק</t>
  </si>
  <si>
    <t>L9288</t>
  </si>
  <si>
    <t>בדיקת רופא אף, אוזן וגרון מרחוק</t>
  </si>
  <si>
    <t>L9289</t>
  </si>
  <si>
    <t>בדיקת רופא גינקולוג/מיילד מרחוק</t>
  </si>
  <si>
    <t>L9290</t>
  </si>
  <si>
    <t>בדיקת רופא גנטיקאי מרחוק</t>
  </si>
  <si>
    <t>L9291</t>
  </si>
  <si>
    <t>בדיקת רופא גסטרואנטרולוג מרחוק</t>
  </si>
  <si>
    <t>L9292</t>
  </si>
  <si>
    <t>בדיקת רופא המטואונקולוג מרחוק</t>
  </si>
  <si>
    <t>L9293</t>
  </si>
  <si>
    <t>בדיקת רופא המטולוג מרחוק</t>
  </si>
  <si>
    <t>L9294</t>
  </si>
  <si>
    <t>בדיקת רופא ילדים מרחוק</t>
  </si>
  <si>
    <t>L9295</t>
  </si>
  <si>
    <t>בדיקת רופא כירורג בית החזה מרחוק</t>
  </si>
  <si>
    <t>L9296</t>
  </si>
  <si>
    <t>בדיקת רופא כירורג מרחוק</t>
  </si>
  <si>
    <t>L9297</t>
  </si>
  <si>
    <t>בדיקת רופא כירורג כלי דם מרחוק</t>
  </si>
  <si>
    <t>L9298</t>
  </si>
  <si>
    <t>בדיקת רופא כירורג כף יד מרחוק</t>
  </si>
  <si>
    <t>L9299</t>
  </si>
  <si>
    <t>בדיקת רופא כירורג פה ולסת מרחוק</t>
  </si>
  <si>
    <t>L9300</t>
  </si>
  <si>
    <t>בדיקת רופא כירורג פלסטי מרחוק</t>
  </si>
  <si>
    <t>L9301</t>
  </si>
  <si>
    <t>בדיקת אחות במרפאה, מבוטח קופ''ח אחרת</t>
  </si>
  <si>
    <t>L9302</t>
  </si>
  <si>
    <t>בדיקת רופא כירורג פרוקטולוג מרחוק</t>
  </si>
  <si>
    <t>L9303</t>
  </si>
  <si>
    <t>בדיקת רופא כירורג שד מרחוק</t>
  </si>
  <si>
    <t>L9304</t>
  </si>
  <si>
    <t>בדיקת רופא נוירוכירורג מרחוק</t>
  </si>
  <si>
    <t>L9305</t>
  </si>
  <si>
    <t>בדיקת רופא נוירולוג מרחוק</t>
  </si>
  <si>
    <t>L9306</t>
  </si>
  <si>
    <t>בדיקת רופא נפרולוג מרחוק</t>
  </si>
  <si>
    <t>L9307</t>
  </si>
  <si>
    <t>בדיקת רופא עור ומין מרחוק</t>
  </si>
  <si>
    <t>L9308</t>
  </si>
  <si>
    <t>בדיקת רופא עיניים מרחוק</t>
  </si>
  <si>
    <t>L9309</t>
  </si>
  <si>
    <t>בדיקת רופא פנימי מרחוק</t>
  </si>
  <si>
    <t>L9311</t>
  </si>
  <si>
    <t>ביקור בית, אחות</t>
  </si>
  <si>
    <t>L9312</t>
  </si>
  <si>
    <t>בדיקת רופא קרדיולוג מרחוק</t>
  </si>
  <si>
    <t>L9313</t>
  </si>
  <si>
    <t>בדיקת רופא ראומטולוג מרחוק</t>
  </si>
  <si>
    <t>L9315</t>
  </si>
  <si>
    <t>בדיקת רופא ריאות מרחוק</t>
  </si>
  <si>
    <t>L9320</t>
  </si>
  <si>
    <t>בדיקת רופא שיקומי מרחוק</t>
  </si>
  <si>
    <t>L9321</t>
  </si>
  <si>
    <t>שירות סוציאלי מחוץ לאשפוז</t>
  </si>
  <si>
    <t>L9331</t>
  </si>
  <si>
    <t>מעון יום שיקומי לחולה - ממושך</t>
  </si>
  <si>
    <t>L9342</t>
  </si>
  <si>
    <t>נפוח תותבות</t>
  </si>
  <si>
    <t>L9343</t>
  </si>
  <si>
    <t>דיור מוגן, ליום</t>
  </si>
  <si>
    <t>L9345</t>
  </si>
  <si>
    <t>הוסטל, ליום</t>
  </si>
  <si>
    <t>L9346</t>
  </si>
  <si>
    <t>הוסטל מתוגבר, ליום</t>
  </si>
  <si>
    <t>L9347</t>
  </si>
  <si>
    <t>נופשון טפולי, ליום</t>
  </si>
  <si>
    <t>L9348</t>
  </si>
  <si>
    <t>מועדון, לחודש, 8 ביקורים לפחות, ילד</t>
  </si>
  <si>
    <t>L9349</t>
  </si>
  <si>
    <t>מעון ילדים - פנימיה טפולית, לחודש</t>
  </si>
  <si>
    <t>L9350</t>
  </si>
  <si>
    <t>מועדון, לחודש, 8 ביקורים לפחות</t>
  </si>
  <si>
    <t>L9351</t>
  </si>
  <si>
    <t>מועדון תעסוקתי, ליום</t>
  </si>
  <si>
    <t>L9352</t>
  </si>
  <si>
    <t>מפעל מוגן, ליום</t>
  </si>
  <si>
    <t>L9353</t>
  </si>
  <si>
    <t>שיקום תעסוקתי מתוגבר, ליום</t>
  </si>
  <si>
    <t>L9354</t>
  </si>
  <si>
    <t>דיור מוגן מתוגבר, ליום</t>
  </si>
  <si>
    <t>L9355</t>
  </si>
  <si>
    <t>אולפנא, לחודש, ילד/מתבגר</t>
  </si>
  <si>
    <t>L9359</t>
  </si>
  <si>
    <t>בדיקה רפואית עפ''י מסמכים</t>
  </si>
  <si>
    <t>L9360</t>
  </si>
  <si>
    <t>הערכת מסוכנות עברייני מין</t>
  </si>
  <si>
    <t>L9377</t>
  </si>
  <si>
    <t>שירות רופא קופ''ח בבית אבות</t>
  </si>
  <si>
    <t>L9379</t>
  </si>
  <si>
    <t>שירות רופא קופ''ח במעון חוסים</t>
  </si>
  <si>
    <t>L9394</t>
  </si>
  <si>
    <t>שירות רופא קופ''ח בפנימית תלמיד</t>
  </si>
  <si>
    <t>L9413</t>
  </si>
  <si>
    <t>תדפיס מחשב מתוך רשומות מידע</t>
  </si>
  <si>
    <t>L9420</t>
  </si>
  <si>
    <t>כיול מכשירי מדידת קרינה SSDL</t>
  </si>
  <si>
    <t>L9480</t>
  </si>
  <si>
    <t>דווח תוצאות, ללא חיוב</t>
  </si>
  <si>
    <t>L9490</t>
  </si>
  <si>
    <t>שירות המשכי בחינם</t>
  </si>
  <si>
    <t>L9499</t>
  </si>
  <si>
    <t>שירות סוציאלי - תיאום, קישור ותיווך</t>
  </si>
  <si>
    <t>L9500</t>
  </si>
  <si>
    <t>בדיקה רפואית ראשונה - התפתחות הילד</t>
  </si>
  <si>
    <t>L9501</t>
  </si>
  <si>
    <t>בדיקה רפואית מעקב - התפתחות הילד</t>
  </si>
  <si>
    <t>L9502</t>
  </si>
  <si>
    <t>אבחון פסיכולוגי קוגניטיבי - התפתחות הילד</t>
  </si>
  <si>
    <t>L9503</t>
  </si>
  <si>
    <t>אבחון משפחתי - התפתחות הילד</t>
  </si>
  <si>
    <t>L9504</t>
  </si>
  <si>
    <t>אבחון נוירופסיכולוגי - התפתחות הילד</t>
  </si>
  <si>
    <t>L9505</t>
  </si>
  <si>
    <t>אבחון קוגניטיבי לשיקום - התפתחות הילד</t>
  </si>
  <si>
    <t>L9506</t>
  </si>
  <si>
    <t>אבחון ליקויי למידה - התפתחות הילד</t>
  </si>
  <si>
    <t>L9507</t>
  </si>
  <si>
    <t>ועדת צוות רב תחומי להתאמת שיקום - התפתחות הילד</t>
  </si>
  <si>
    <t>L9509</t>
  </si>
  <si>
    <t>הצגת מטופל בפני ועדת סל שיקום/פסיכיאטרית מחוזית</t>
  </si>
  <si>
    <t>L9510</t>
  </si>
  <si>
    <t>ריפוי בדיבור, אבחון ובניית תכנית טפול - התפתחות הילד</t>
  </si>
  <si>
    <t>L9511</t>
  </si>
  <si>
    <t>פיזיותרפיה/שיקום קבוצתי בבריכה, הידרותרפיה, עד 4 משתתפים, כולל ילד</t>
  </si>
  <si>
    <t>L9512</t>
  </si>
  <si>
    <t>ריפוי בדיבור פרטני - התפתחות הילד</t>
  </si>
  <si>
    <t>L9513</t>
  </si>
  <si>
    <t>ריפוי בעיסוק פרטני - התפתחות הילד</t>
  </si>
  <si>
    <t>L9514</t>
  </si>
  <si>
    <t>פיזיותרפיה פרטנית - התפתחות הילד</t>
  </si>
  <si>
    <t>L9516</t>
  </si>
  <si>
    <t>טפול נפשי/התנהגותי - התפתחות הילד</t>
  </si>
  <si>
    <t>L9517</t>
  </si>
  <si>
    <t>בדיקה התפתחותית - אחות - התפתחות הילד</t>
  </si>
  <si>
    <t>L9518</t>
  </si>
  <si>
    <t>טפול/יעוץ זוגי/משפחתי - התפתחות הילד</t>
  </si>
  <si>
    <t>L9519</t>
  </si>
  <si>
    <t>משוב ביולוגי - התפתחות הילד</t>
  </si>
  <si>
    <t>L9520</t>
  </si>
  <si>
    <t>הערכה לתקשורת תומכת - התפתחות הילד</t>
  </si>
  <si>
    <t>L9521</t>
  </si>
  <si>
    <t>ישיבת צוות עם הורים - התפתחות הילד</t>
  </si>
  <si>
    <t>L9523</t>
  </si>
  <si>
    <t>יעוץ רב מקצועי להורים - התפתחות הילד</t>
  </si>
  <si>
    <t>L9525</t>
  </si>
  <si>
    <t>יעוץ מתמשך להורים/מטפל - התפתחות הילד</t>
  </si>
  <si>
    <t>L9528</t>
  </si>
  <si>
    <t>פיזיותרפיה קבוצתית - התפתחות הילד</t>
  </si>
  <si>
    <t>L9529</t>
  </si>
  <si>
    <t>ריפוי בדיבור קבוצתי - התפתחות הילד</t>
  </si>
  <si>
    <t>L9530</t>
  </si>
  <si>
    <t>ריפוי בעיסוק קבוצתי - התפתחות הילד</t>
  </si>
  <si>
    <t>L9532</t>
  </si>
  <si>
    <t>ריפוי בדיבור פרטני מרחוק - התפתחות הילד</t>
  </si>
  <si>
    <t>L9533</t>
  </si>
  <si>
    <t>ריפוי בעיסוק פרטני מרחוק - התפתחות הילד</t>
  </si>
  <si>
    <t>L9534</t>
  </si>
  <si>
    <t>פיזיותרפיה פרטנית מרחוק - התפתחות הילד</t>
  </si>
  <si>
    <t>L9535</t>
  </si>
  <si>
    <t>יעוץ מתמשך להורים/מטפל מרחוק - התפתחות הילד</t>
  </si>
  <si>
    <t>L9536</t>
  </si>
  <si>
    <t>טפול נפשי/התנהגותי מרחוק - התפתחות הילד</t>
  </si>
  <si>
    <t>L9537</t>
  </si>
  <si>
    <t>תזונה ודיאטה, יעוץ וטפול - התפתחות הילד</t>
  </si>
  <si>
    <t>L9600</t>
  </si>
  <si>
    <t>ביקור בית, מטפל - התפתחות הילד</t>
  </si>
  <si>
    <t>L9611</t>
  </si>
  <si>
    <t>הערכה פסיכולוגית לטפול תומך עקב מחלה גופנית</t>
  </si>
  <si>
    <t>L9612</t>
  </si>
  <si>
    <t>טפול נפשי תומך פרטני עקב מחלה גופנית</t>
  </si>
  <si>
    <t>L9613</t>
  </si>
  <si>
    <t>טפול נפשי תומך קבוצתי עקב מחלה גופנית</t>
  </si>
  <si>
    <t>L9616</t>
  </si>
  <si>
    <t>אבחון נוירופסיכולוגי מלא</t>
  </si>
  <si>
    <t>L9617</t>
  </si>
  <si>
    <t>אבחון נוירופסיכולוגי ממוקד</t>
  </si>
  <si>
    <t>L9636</t>
  </si>
  <si>
    <t>תוספת עבור פלריקספור, מוזוביל, תעריף לאמפולה</t>
  </si>
  <si>
    <t>L9638</t>
  </si>
  <si>
    <t>תוספת עבור דפיברוטייד, דפיטליו, מבוגר, תעריף למחזור טפול</t>
  </si>
  <si>
    <t>L9639</t>
  </si>
  <si>
    <t>תוספת עבור דפיברוטייד, דפיטליו, ילד, תעריף למחזור טפול</t>
  </si>
  <si>
    <t>L9855</t>
  </si>
  <si>
    <t>הפסקת הריון כירורגית, לרבות גרידה</t>
  </si>
  <si>
    <t>L9856</t>
  </si>
  <si>
    <t>הפסקת הריון תרופתית</t>
  </si>
  <si>
    <t>L9857</t>
  </si>
  <si>
    <t>הפסקת הריון כירורגית לאחר הפסקת הריון תרופתית</t>
  </si>
  <si>
    <t>L9899</t>
  </si>
  <si>
    <t>קורס הכנה ללידה</t>
  </si>
  <si>
    <t>L9900</t>
  </si>
  <si>
    <t>הספקת חומרים רדיואקטיביים</t>
  </si>
  <si>
    <t>L9999</t>
  </si>
  <si>
    <t>טפול רדיופרמצאוטי בפאוכרומוציטומה/נוירובלסטומה, I-131-MIBG</t>
  </si>
  <si>
    <t>G0018</t>
  </si>
  <si>
    <t>הכנסת תומך תוך כבדי באמצעות רדיולוגיה פולשנית</t>
  </si>
  <si>
    <t>G0024</t>
  </si>
  <si>
    <t>אשפוז היולדת והילוד</t>
  </si>
  <si>
    <t>G0026</t>
  </si>
  <si>
    <t>אשפוז פג</t>
  </si>
  <si>
    <t>G0028</t>
  </si>
  <si>
    <t>קריותרפיה/הקפאה עמוקה של סרטן הערמונית</t>
  </si>
  <si>
    <t>G0031</t>
  </si>
  <si>
    <t>טפול במפרצת אאורטה הבטנית באמצעות תומך</t>
  </si>
  <si>
    <t>G0032</t>
  </si>
  <si>
    <t>השתלת מח עצם מתורם הפלואידנטי, כולל הפרדת תאי אב</t>
  </si>
  <si>
    <t>G0033</t>
  </si>
  <si>
    <t>זילוח מבודד לגף בחולה סרקומה</t>
  </si>
  <si>
    <t>G0035</t>
  </si>
  <si>
    <t>סגירת מפרצת מוחית בעזרת נוירולוגיה פולשנית דרך צנתור, לרבות שימוש בתומך, כגון SILK, וסלילים</t>
  </si>
  <si>
    <t>G0036</t>
  </si>
  <si>
    <t>השתלת עדשה תוך עינית, למעט עדשה טורית, מולטיפוקלית או מולטיפוקלית טורית, כולל עלות העדשה, באשפוז</t>
  </si>
  <si>
    <t>G0037</t>
  </si>
  <si>
    <t>תיקון דלף שתן בנשים בעזרת סרט סינטטי</t>
  </si>
  <si>
    <t>G0045</t>
  </si>
  <si>
    <t>כריתת שד מלאה/ חלקית עם בלוטות לימפה, דו צדדית</t>
  </si>
  <si>
    <t>G0047</t>
  </si>
  <si>
    <t>שחזור שד, דו צדדי</t>
  </si>
  <si>
    <t>G0048</t>
  </si>
  <si>
    <t>כריתה ושחזור שד, דו צדדי</t>
  </si>
  <si>
    <t>G0049</t>
  </si>
  <si>
    <t>כריתה ושחזור שד, חד צדדי</t>
  </si>
  <si>
    <t>G0050</t>
  </si>
  <si>
    <t>שחזור שד, חד צדדי, כולל שחזור פטמה</t>
  </si>
  <si>
    <t>G0051</t>
  </si>
  <si>
    <t>כריתת שד מלאה/ חלקית עם בלוטות לימפה, חד צדדית</t>
  </si>
  <si>
    <t>G0054</t>
  </si>
  <si>
    <t>נתוח ורידים בגפיים התחתונים, לרבות נתוח דליות</t>
  </si>
  <si>
    <t>G0055</t>
  </si>
  <si>
    <t>נתוח כלי דם, כולל משתלים מלאכותיים</t>
  </si>
  <si>
    <t>G0057</t>
  </si>
  <si>
    <t>השתלת ריאה</t>
  </si>
  <si>
    <t>G0058</t>
  </si>
  <si>
    <t>השתלת לב-ריאה</t>
  </si>
  <si>
    <t>G0059</t>
  </si>
  <si>
    <t>השתלת מח עצם אלוגנאית</t>
  </si>
  <si>
    <t>G0060</t>
  </si>
  <si>
    <t>השתלת מח עצם אוטולוגית</t>
  </si>
  <si>
    <t>G0061</t>
  </si>
  <si>
    <t>השתלת כליה ו/או לבלב</t>
  </si>
  <si>
    <t>G0062</t>
  </si>
  <si>
    <t>השתלת לב</t>
  </si>
  <si>
    <t>G0063</t>
  </si>
  <si>
    <t>השתלת כבד</t>
  </si>
  <si>
    <t>G0064</t>
  </si>
  <si>
    <t>נתוח קרנית, כולל עלות הקרנית</t>
  </si>
  <si>
    <t>G0066</t>
  </si>
  <si>
    <t>תיקון בקע מפשעתי/פמורלי באשפוז יום</t>
  </si>
  <si>
    <t>G0067</t>
  </si>
  <si>
    <t>נתוח ראש, קרניוטומיה</t>
  </si>
  <si>
    <t>G0070</t>
  </si>
  <si>
    <t>כריתת ערמונית פתוחה</t>
  </si>
  <si>
    <t>G0074</t>
  </si>
  <si>
    <t>צנתור טפולי, למעט צנתור לב</t>
  </si>
  <si>
    <t>G0075</t>
  </si>
  <si>
    <t>כריתת רחם</t>
  </si>
  <si>
    <t>G0077</t>
  </si>
  <si>
    <t>כריתת ערמונית סגורה</t>
  </si>
  <si>
    <t>G0078</t>
  </si>
  <si>
    <t>ברית מילה בבית חולים, למעט ילוד, באשפוז</t>
  </si>
  <si>
    <t>G0083</t>
  </si>
  <si>
    <t>נתוח עמוד שדרה, כולל משתלים לסוגיהם, כריתת דיסק</t>
  </si>
  <si>
    <t>G0084</t>
  </si>
  <si>
    <t>נתוח עמוד שדרה, כולל משתלים לסוגיהם, למעט כריתת דיסק</t>
  </si>
  <si>
    <t>G0089</t>
  </si>
  <si>
    <t>טפול בכוויות קשות</t>
  </si>
  <si>
    <t>G0090</t>
  </si>
  <si>
    <t>טפול בכוויות בינוניות</t>
  </si>
  <si>
    <t>G0096</t>
  </si>
  <si>
    <t>הצרת קיבה לפרוסקופית בעזרת טבעת, לא כולל עלות הטבעת</t>
  </si>
  <si>
    <t>G00A1</t>
  </si>
  <si>
    <t>החדרת תומך שתל לאאורטה בבית החזה</t>
  </si>
  <si>
    <t>G00A2</t>
  </si>
  <si>
    <t>טפול בנפגע צלילה בתא לחץ השוהה עד שמונה שעות</t>
  </si>
  <si>
    <t>G00A3</t>
  </si>
  <si>
    <t>טפול בנפגע צלילה בתא לחץ השוהה מעל שמונה שעות ו/או שימוש בתערובת גזים כגון הליוקס</t>
  </si>
  <si>
    <t>G00A4</t>
  </si>
  <si>
    <t>אמבוליזציה של ורידי האשך, באשפוז</t>
  </si>
  <si>
    <t>G00A5</t>
  </si>
  <si>
    <t>כמותרפיה באשפוז, תוספת למחיר יום אשפוז</t>
  </si>
  <si>
    <t>G00A6</t>
  </si>
  <si>
    <t>קיבוע שבר בעצם צואר הירך באמצעות פלטה או מסמור תוך לשדי, תוך 48 שעות מהאשפוז</t>
  </si>
  <si>
    <t>G00A8</t>
  </si>
  <si>
    <t>השתלת קוצב לב דו חדרי</t>
  </si>
  <si>
    <t>G00A9</t>
  </si>
  <si>
    <t>השתלת קוצב לב או דפיברילטור, ללא עלות המכשיר</t>
  </si>
  <si>
    <t>G00B1</t>
  </si>
  <si>
    <t>נתוח תיקון שפה שסועה</t>
  </si>
  <si>
    <t>G00B2</t>
  </si>
  <si>
    <t>נתוח סגירת חך שסוע</t>
  </si>
  <si>
    <t>G00B3</t>
  </si>
  <si>
    <t>נתוח מתלה הלוע, לחך שסוע</t>
  </si>
  <si>
    <t>G00B4</t>
  </si>
  <si>
    <t>נתוח תיקון אף ושפה, לחך שסוע</t>
  </si>
  <si>
    <t>G00B5</t>
  </si>
  <si>
    <t>נתוח סגירת נצור בפה, לחך שסוע</t>
  </si>
  <si>
    <t>G00B6</t>
  </si>
  <si>
    <t>נתוח השתלת עצם בפנים, לחך שסוע</t>
  </si>
  <si>
    <t>G00B7</t>
  </si>
  <si>
    <t>נתוח מתיחת לסת, ללא עלות מכשיר המתיחה</t>
  </si>
  <si>
    <t>G00C1</t>
  </si>
  <si>
    <t>צנתור חצוצרות אבחנתי/טפולי, באשפוז</t>
  </si>
  <si>
    <t>G00C2</t>
  </si>
  <si>
    <t>הרס נגעים בכבד באמצעות גלי רדיו, RFA</t>
  </si>
  <si>
    <t>G00C3</t>
  </si>
  <si>
    <t>אזופגוסקופיה עם הרחבה והחדרת תותב/תומך, באשפוז</t>
  </si>
  <si>
    <t>G00C5</t>
  </si>
  <si>
    <t>כריתת אוסטאואיד אוסטאומה בהנחיית CT</t>
  </si>
  <si>
    <t>G00C6</t>
  </si>
  <si>
    <t>הפסקת הריון מאוחרת</t>
  </si>
  <si>
    <t>G00C7</t>
  </si>
  <si>
    <t>החלפת מפרק שורש יד</t>
  </si>
  <si>
    <t>G00C8</t>
  </si>
  <si>
    <t>החלפת מפרק באצבעות כף רגל, בוהן</t>
  </si>
  <si>
    <t>G00D1</t>
  </si>
  <si>
    <t>השתלת/החלפת סוגר מלאכותי בשופכה</t>
  </si>
  <si>
    <t>G00D2</t>
  </si>
  <si>
    <t>החדרת מותחני רקמות תת עוריים לשם הכנה לנתוח, למעט שד</t>
  </si>
  <si>
    <t>G00D3</t>
  </si>
  <si>
    <t>ביופסיה סטראוטקטית סגורה של המוח באמצעות Burr holes</t>
  </si>
  <si>
    <t>G00D4</t>
  </si>
  <si>
    <t>אורתופדיה אונקולוגית, רקמות רכות</t>
  </si>
  <si>
    <t>G00D5</t>
  </si>
  <si>
    <t>אורתופדיה אונקולוגית, החלפת משתל</t>
  </si>
  <si>
    <t>G00D6</t>
  </si>
  <si>
    <t>אורתופדיה אונקולוגית, כריתה גבוהה</t>
  </si>
  <si>
    <t>G00D7</t>
  </si>
  <si>
    <t>אורתופדיה אונקולוגית, כריתה ושחזור</t>
  </si>
  <si>
    <t>G00D8</t>
  </si>
  <si>
    <t>נתוח חזה</t>
  </si>
  <si>
    <t>G00E1</t>
  </si>
  <si>
    <t>כמותרפיה תוך עורקית או כמואמבוליזציה, תחת אנגיוגרפיה</t>
  </si>
  <si>
    <t>G00E5</t>
  </si>
  <si>
    <t>השתלת/החלפת קוצב לב חד/דו לשכתי</t>
  </si>
  <si>
    <t>G00E6</t>
  </si>
  <si>
    <t>כריתה רדיקלית של צואר הרחם, טרכלקטומיה, עם כריתת קשריות לימפה</t>
  </si>
  <si>
    <t>G00E7</t>
  </si>
  <si>
    <t>ברכיתרפיה, עין</t>
  </si>
  <si>
    <t>G00E9</t>
  </si>
  <si>
    <t>EEG, אלקטרואנצפלוגרם, באשפוז, תחת וידאו</t>
  </si>
  <si>
    <t>G00F1</t>
  </si>
  <si>
    <t>יצירת נצור עורקי ורידי לדיאליזה עם/ללא שתל מלאכותי, באשפוז</t>
  </si>
  <si>
    <t>G00F2</t>
  </si>
  <si>
    <t>נתוח מעקף קיבה</t>
  </si>
  <si>
    <t>G00F3</t>
  </si>
  <si>
    <t>סימפתקטומיה תורקוסקופית</t>
  </si>
  <si>
    <t>G00F4</t>
  </si>
  <si>
    <t>כריתת בלוטת התריס, חלקית/מלאה</t>
  </si>
  <si>
    <t>G00F5</t>
  </si>
  <si>
    <t>כריתת קיבה, חלקית/מלאה</t>
  </si>
  <si>
    <t>G00F6</t>
  </si>
  <si>
    <t>כריתת תוספתן לפרוסקופית</t>
  </si>
  <si>
    <t>G00F7</t>
  </si>
  <si>
    <t>נתוח על שם ויפל</t>
  </si>
  <si>
    <t>G00F8</t>
  </si>
  <si>
    <t>ורטברופלסטיקה</t>
  </si>
  <si>
    <t>G00F9</t>
  </si>
  <si>
    <t>בדיקת WADA</t>
  </si>
  <si>
    <t>G00G1</t>
  </si>
  <si>
    <t>צנתור, סגירת פגמים במחיצת הלב או PDA בעזרת מתקן דמוי מטריה</t>
  </si>
  <si>
    <t>G00G2</t>
  </si>
  <si>
    <t>קיפופלסטיה</t>
  </si>
  <si>
    <t>G00G3</t>
  </si>
  <si>
    <t>כריתת שד חלקית ללא בלוטות לימפה, למעט ביופסיה</t>
  </si>
  <si>
    <t>G00G4</t>
  </si>
  <si>
    <t>ברכיתרפיה, ערמונית, באשפוז</t>
  </si>
  <si>
    <t>G00G5</t>
  </si>
  <si>
    <t>צנתור טפולי של נצור/שתל לדיאליזה, עם/ללא החדרת תומכן, באשפוז</t>
  </si>
  <si>
    <t>G00G6</t>
  </si>
  <si>
    <t>ריסוק אבנים חיצוני בבלוטות רוק על ידי גלי הדף עד לריסוק סופי של האבנים, באשפוז</t>
  </si>
  <si>
    <t>G00G7</t>
  </si>
  <si>
    <t>הזרקת דפלוקס לטפול ברפלוקס משלפוחית השתן לשופכן, חד צדדי, באשפוז</t>
  </si>
  <si>
    <t>G00G8</t>
  </si>
  <si>
    <t>הזרקת דפלוקס לטפול ברפלוקס משלפוחית השתן לשופכנים, דו צדדי, באשפוז</t>
  </si>
  <si>
    <t>G00G9</t>
  </si>
  <si>
    <t>ריסוק אבנים חיצוני בכליה על ידי גלי הדף, פשוט, באשפוז</t>
  </si>
  <si>
    <t>G00H2</t>
  </si>
  <si>
    <t>יום אשפוז בבית חולים כללי, עד 3 ימים, למעט מחלקות להן קוד מיוחד</t>
  </si>
  <si>
    <t>G00H4</t>
  </si>
  <si>
    <t>יום אשפוז בבית חולים כללי, יום רביעי ואילך, למעט מחלקות להן קוד מיוחד</t>
  </si>
  <si>
    <t>G00H5</t>
  </si>
  <si>
    <t>יום אשפוז, מחלקת עור ומין בבית חולים כללי</t>
  </si>
  <si>
    <t>G00H6</t>
  </si>
  <si>
    <t>יום אשפוז, מחלקות עיניים ועיניים ילדים בבית חולים כללי</t>
  </si>
  <si>
    <t>G00H7</t>
  </si>
  <si>
    <t>יום אשפוז, מחלקת שיקום בבית חולים כללי</t>
  </si>
  <si>
    <t>G00J1</t>
  </si>
  <si>
    <t>יום אשפוז, מחלקת גריאטריה תת חריפה בבתי חולים ומרכזים גריאטריים</t>
  </si>
  <si>
    <t>G00J3</t>
  </si>
  <si>
    <t>יום אשפוז, מחלקות גריאטריה חריפה, ריאות ושחפת בבתי חולים ומרכזים גריאטריים</t>
  </si>
  <si>
    <t>G00J4</t>
  </si>
  <si>
    <t>יום אשפוז, מחלקת גריאטריה שיקום בבתי חולים ומרכזים גריאטריים</t>
  </si>
  <si>
    <t>G00J5</t>
  </si>
  <si>
    <t>יום אשפוז, מחלקת סיעוד מורכב תומך בבתי חולים ומרכזים גריאטריים</t>
  </si>
  <si>
    <t>G00J7</t>
  </si>
  <si>
    <t>יום אשפוז, מחלקות לעצמאיים בבתי חולים ומרכזים גריאטריים</t>
  </si>
  <si>
    <t>G00J8</t>
  </si>
  <si>
    <t>יום אשפוז, מחלקות לתשושים בבתי חולים ומרכזים גריאטריים</t>
  </si>
  <si>
    <t>G00J9</t>
  </si>
  <si>
    <t>תוספת למחיר יום אשפוז עבור מטופל נשא חיידק עמיד בבתי חולים ומרכזים גריאטריים</t>
  </si>
  <si>
    <t>G00M1</t>
  </si>
  <si>
    <t>יום אשפוז, מחלקה פנימית בבית חולים כללי</t>
  </si>
  <si>
    <t>G00M2</t>
  </si>
  <si>
    <t>יום אשפוז, מחלקת ראומטולוגיה בבית חולים כללי</t>
  </si>
  <si>
    <t>G00M3</t>
  </si>
  <si>
    <t>יום אשפוז, מחלקת ריאות בבית חולים כללי</t>
  </si>
  <si>
    <t>G00M4</t>
  </si>
  <si>
    <t>יום אשפוז, מחלקה פנימית גריאטרית בבית חולים כללי</t>
  </si>
  <si>
    <t>G00M5</t>
  </si>
  <si>
    <t>יום אשפוז, מחלקת גסטרואנטרולוגיה בבית חולים כללי</t>
  </si>
  <si>
    <t>G00M6</t>
  </si>
  <si>
    <t>יום אשפוז, מחלקת השהיה בבית חולים כללי</t>
  </si>
  <si>
    <t>G00N1</t>
  </si>
  <si>
    <t>יום אשפוז, מחלקת טפול נמרץ כללי בבית חולים כללי</t>
  </si>
  <si>
    <t>G00N3</t>
  </si>
  <si>
    <t>יום אשפוז, מחלקת טפול נמרץ נשימתי בבית חולים כללי</t>
  </si>
  <si>
    <t>G00N4</t>
  </si>
  <si>
    <t>יום אשפוז, מחלקת טפול נמרץ קורונה בבית חולים כללי</t>
  </si>
  <si>
    <t>G00N5</t>
  </si>
  <si>
    <t>יום אשפוז, מחלקת טפול נמרץ ילדים בבית חולים כללי</t>
  </si>
  <si>
    <t>G00N7</t>
  </si>
  <si>
    <t>יום אשפוז, מחלקת טפול נמרץ נוירוכירורגיה בבית חולים כללי</t>
  </si>
  <si>
    <t>G00N8</t>
  </si>
  <si>
    <t>טפול במכשיר ECMO, תוספת למחיר יום אשפוז</t>
  </si>
  <si>
    <t>G00N9</t>
  </si>
  <si>
    <t>תוספת עבור שהייה במחלקות טפול נמרץ: כללי, נשימתי, ילדים, נוירוכירורגיה וקורונה בבית חולים כללי, עד 4 במהלך אשפוז אחד</t>
  </si>
  <si>
    <t>G00P1</t>
  </si>
  <si>
    <t>יום אשפוז, מחלקת גריאטריה חריפה בבית חולים כללי</t>
  </si>
  <si>
    <t>G00P2</t>
  </si>
  <si>
    <t>יום אשפוז, מחלקת גריאטריה שיקום בבית חולים כללי</t>
  </si>
  <si>
    <t>G00P3</t>
  </si>
  <si>
    <t>יום אשפוז, מחלקת סיעוד מורכב תומך בבית חולים כללי</t>
  </si>
  <si>
    <t>G00Q1</t>
  </si>
  <si>
    <t>יום אשפוז פעיל, מחלקה פסיכיאטרית</t>
  </si>
  <si>
    <t>G00Q2</t>
  </si>
  <si>
    <t>יום אשפוז ממושך, מחלקה פסיכיאטרית</t>
  </si>
  <si>
    <t>G00Q3</t>
  </si>
  <si>
    <t>יום אשפוז, ילדים ונוער, מחלקה פסיכיאטרית</t>
  </si>
  <si>
    <t>G00Q4</t>
  </si>
  <si>
    <t>יום אשפוז, מחלקת פסיכיאטריה בטחון פעילה</t>
  </si>
  <si>
    <t>G00Q5</t>
  </si>
  <si>
    <t>יום חופשת הסתגלות, מבוגר, מחלקה פסיכיאטרית</t>
  </si>
  <si>
    <t>G00Q6</t>
  </si>
  <si>
    <t>יום חופשת הסתגלות, ילדים ונוער, מחלקה פסיכיאטרית</t>
  </si>
  <si>
    <t>G00Q7</t>
  </si>
  <si>
    <t>כבד מלאכותי, כגון MARS, תוספת למחיר יום אשפוז</t>
  </si>
  <si>
    <t>G00Q8</t>
  </si>
  <si>
    <t>יום אשפוז, מונשם כרוני</t>
  </si>
  <si>
    <t>G00R1</t>
  </si>
  <si>
    <t>ריסוק אבנים חיצוני בכליה על ידי גלי הדף, מורכב, עד לריסוק סופי של האבנים, באשפוז</t>
  </si>
  <si>
    <t>G00R2</t>
  </si>
  <si>
    <t>ביופסיה בהנחיית CT, באשפוז</t>
  </si>
  <si>
    <t>G00R3</t>
  </si>
  <si>
    <t>ביופסיה בהנחיית MRI, למעט שד, באשפוז</t>
  </si>
  <si>
    <t>G00R4</t>
  </si>
  <si>
    <t>כמותרפיה לעורק הכבד בהזלפה תוך עורקית ממושכת</t>
  </si>
  <si>
    <t>G00R5</t>
  </si>
  <si>
    <t>כריתה ושחזור חוליות עמוד שדרה</t>
  </si>
  <si>
    <t>G00R6</t>
  </si>
  <si>
    <t>החלפת משתל בחוליה</t>
  </si>
  <si>
    <t>G00R7</t>
  </si>
  <si>
    <t>השתלה משנית של עדשה תוך עינית אחורית</t>
  </si>
  <si>
    <t>G00R8</t>
  </si>
  <si>
    <t>פלסטיקה של האישון, פיופילופלסטיה, לאישון רחב קבוע</t>
  </si>
  <si>
    <t>G00R9</t>
  </si>
  <si>
    <t>כריתת זגוגית העין, ויטרקטומיה</t>
  </si>
  <si>
    <t>G00S4</t>
  </si>
  <si>
    <t>כריתה רדיקלית של קשריות לימפה בצואר, חד/דו צדדית</t>
  </si>
  <si>
    <t>G00S5</t>
  </si>
  <si>
    <t>כריתת אונה בכבד, שלמה</t>
  </si>
  <si>
    <t>G00S6</t>
  </si>
  <si>
    <t>כריתת אונה בכבד, חלקית</t>
  </si>
  <si>
    <t>G00S7</t>
  </si>
  <si>
    <t>כריתת לסת חלקית/מלאה, לרבות התקנת אובטורטור מיידי כירורגי</t>
  </si>
  <si>
    <t>G00S8</t>
  </si>
  <si>
    <t>רדיוכירורגיה במוח בהכוונה סטראוטקטית</t>
  </si>
  <si>
    <t>G00S9</t>
  </si>
  <si>
    <t>השתלת מכשיר עזר ללב</t>
  </si>
  <si>
    <t>G00T3</t>
  </si>
  <si>
    <t>זילוח מבודד לגף בחולה מלנומה</t>
  </si>
  <si>
    <t>G00T4</t>
  </si>
  <si>
    <t>קולונוסקופיה עם הרחבה והחדרת תותב/תומך, באשפוז</t>
  </si>
  <si>
    <t>G00T5</t>
  </si>
  <si>
    <t>הוצאת אלקטרודה/ות של קוצב לב ללא החדרת קוצב חלופי</t>
  </si>
  <si>
    <t>G00T6</t>
  </si>
  <si>
    <t>הוצאת אלקטרודה/ות של קוצב לב והחדרת אלקטרודה/ות וקוצב חד/דו לשכתי חלופיים</t>
  </si>
  <si>
    <t>G00T7</t>
  </si>
  <si>
    <t>נתוח סקוליוזיס/קיפוזיס</t>
  </si>
  <si>
    <t>G00T8</t>
  </si>
  <si>
    <t>צנתור לב טפולי דחוף, כולל תומכנים משחררי תרופה</t>
  </si>
  <si>
    <t>G00T9</t>
  </si>
  <si>
    <t>כריתת רחם רדיקלית, בגישה בטנית/וגינלית</t>
  </si>
  <si>
    <t>G00U1</t>
  </si>
  <si>
    <t>נתוח מעי גס וחלחולת</t>
  </si>
  <si>
    <t>G00U2</t>
  </si>
  <si>
    <t>נתוח להרחבת צנור הדמעות עם בלון</t>
  </si>
  <si>
    <t>G00U3</t>
  </si>
  <si>
    <t>הזרקת rtPA לוריד לטפול בשבץ מוחי חד תוך 4.5 שעות מההסתמנות הקלינית</t>
  </si>
  <si>
    <t>G00U4</t>
  </si>
  <si>
    <t>צנתור טפולי לשבץ מוחי חד תוך 8 שעות מההסתמנות הקלינית</t>
  </si>
  <si>
    <t>G00U5</t>
  </si>
  <si>
    <t>נתוח אנדוסקופי של האף/סינוסים, FESS, פשוט</t>
  </si>
  <si>
    <t>G00U6</t>
  </si>
  <si>
    <t>נתוח אנדוסקופי של האף/סינוסים, FESS, מורכב</t>
  </si>
  <si>
    <t>G00U7</t>
  </si>
  <si>
    <t>כריתת שקדים עם/ללא כריתת אדנואידים</t>
  </si>
  <si>
    <t>G00U9</t>
  </si>
  <si>
    <t>כריתת גלגל העין</t>
  </si>
  <si>
    <t>G00V2</t>
  </si>
  <si>
    <t>נתוח להארכת והתאמת מקבעים בין צלעות או בין צלעות לעמוד השדרה, או בין צלעות לעצמות האגן, להרחבת צלעות</t>
  </si>
  <si>
    <t>G00V3</t>
  </si>
  <si>
    <t>נתוח להחלפת משתלים במערכת מודולרית להרחבת צלעות</t>
  </si>
  <si>
    <t>G00V4</t>
  </si>
  <si>
    <t>החלפה מלעורית של מסתם הריאה, ללא עלות המסתם</t>
  </si>
  <si>
    <t>G00V5</t>
  </si>
  <si>
    <t>החלפה מלעורית של מסתם האאורטה, ללא עלות המסתם</t>
  </si>
  <si>
    <t>G00V6</t>
  </si>
  <si>
    <t>תיקון בקע מפשעתי/פמורלי, חד צדדי, באשפוז</t>
  </si>
  <si>
    <t>G00V7</t>
  </si>
  <si>
    <t>תיקון בקע מפשעתי/פמורלי, דו צדדי, באשפוז</t>
  </si>
  <si>
    <t>G00V8</t>
  </si>
  <si>
    <t>נתוח פלסטי לאחר ירידה ניכרת במשקל</t>
  </si>
  <si>
    <t>G00V9</t>
  </si>
  <si>
    <t>השתלת עצם אוטוגנית מהאגן/גולגולת בלסת עליונה/תחתונה</t>
  </si>
  <si>
    <t>G00W1</t>
  </si>
  <si>
    <t>חיגור רשתית, עם/ללא שתל</t>
  </si>
  <si>
    <t>G00W2</t>
  </si>
  <si>
    <t>טרבקולקטומיה</t>
  </si>
  <si>
    <t>G00W3</t>
  </si>
  <si>
    <t>השתלת מסתם תוך עיני, כגון אחמד, לטפול בגלאוקומה</t>
  </si>
  <si>
    <t>G00W4</t>
  </si>
  <si>
    <t>תיקון צניחת עפעף, עד גיל 18, חד/דו צדדי</t>
  </si>
  <si>
    <t>G00W5</t>
  </si>
  <si>
    <t>תיקון צניחת עפעף, גיל 18 ומעלה, חד/דו צדדי</t>
  </si>
  <si>
    <t>G0100</t>
  </si>
  <si>
    <t>תוספת עבור פעולה דיפרנציאלית בפגיעה מרובת אברים, קבלה ממלר''ד</t>
  </si>
  <si>
    <t>G0101</t>
  </si>
  <si>
    <t>ORIF/CRIF באגן, שבר סגור/פתוח</t>
  </si>
  <si>
    <t>G0102</t>
  </si>
  <si>
    <t>החלפת ראש הרדיוס, למעט שבר פתוח</t>
  </si>
  <si>
    <t>G0103</t>
  </si>
  <si>
    <t>החלפת ראש הרדיוס, שבר פתוח</t>
  </si>
  <si>
    <t>G0104</t>
  </si>
  <si>
    <t>ORIF בכף רגל, שבר סגור, למעט עקב</t>
  </si>
  <si>
    <t>G0105</t>
  </si>
  <si>
    <t>ORIF בכף רגל, שבר פתוח, למעט עקב</t>
  </si>
  <si>
    <t>G0106</t>
  </si>
  <si>
    <t>ORIF בעקב/נתוח בירך, למעט צואר הירך, שבר סגור</t>
  </si>
  <si>
    <t>G0107</t>
  </si>
  <si>
    <t>ORIF בעקב/נתוח בירך, למעט צואר הירך, שבר פתוח</t>
  </si>
  <si>
    <t>G0108</t>
  </si>
  <si>
    <t>נתוח בעצם הבריח/זרוע/אמה, שבר סגור, כולל פריקה סגורה של המפרק האקרומיוכלויקיולרי, למעט זרוע מרוחקת ואמה אמצעית, לרבות שתל עצם</t>
  </si>
  <si>
    <t>G0109</t>
  </si>
  <si>
    <t>נתוח בעצם הבריח/זרוע/אמה, שבר פתוח, כולל פריקה פתוחה של המפרק האקרומיוכלויקיולרי, למעט זרוע מרוחקת ואמה אמצעית</t>
  </si>
  <si>
    <t>G0110</t>
  </si>
  <si>
    <t>ORIF/CRIF/EF בשוק, שבר סגור</t>
  </si>
  <si>
    <t>G0111</t>
  </si>
  <si>
    <t>ORIF/CRIF/EF בשוק, שבר פתוח, לרבות שימוש במח עצם שעבר סירכוז</t>
  </si>
  <si>
    <t>G0112</t>
  </si>
  <si>
    <t>ORIF בפיקה/קרסול / CRIF בעקב, שבר סגור</t>
  </si>
  <si>
    <t>G0113</t>
  </si>
  <si>
    <t>ORIF בפיקה/קרסול / CRIF בעקב, שבר פתוח</t>
  </si>
  <si>
    <t>G0114</t>
  </si>
  <si>
    <t>CRIF בקרסול/כף רגל, שבר סגור, למעט עקב</t>
  </si>
  <si>
    <t>G0115</t>
  </si>
  <si>
    <t>CRIF בקרסול/כף רגל, שבר פתוח, למעט עקב</t>
  </si>
  <si>
    <t>G0116</t>
  </si>
  <si>
    <t>נתוח חקירה של גיד/עצב בגף העליון, לרבות שחרור עצב/ים</t>
  </si>
  <si>
    <t>G0117</t>
  </si>
  <si>
    <t>איחוי גידים מיישרים בכף יד, לרבות איחוי מאוחר</t>
  </si>
  <si>
    <t>G0118</t>
  </si>
  <si>
    <t>איחוי גידים/עצבים בגף העליון, לרבות איחוי מאוחר, למעט גידים מיישרים בכף יד</t>
  </si>
  <si>
    <t>G0120</t>
  </si>
  <si>
    <t>ORIF/EF באצבע יד, שבר סגור, לרבות שתל עצם</t>
  </si>
  <si>
    <t>G0121</t>
  </si>
  <si>
    <t>ORIF/EF באצבע יד, שבר פתוח/מורכב</t>
  </si>
  <si>
    <t>G0122</t>
  </si>
  <si>
    <t>ORIF/EF באצבע יד, עם איחוי גידים/עצבים, שבר סגור/פתוח</t>
  </si>
  <si>
    <t>G0123</t>
  </si>
  <si>
    <t>ORIF/EF באצבעות יד, שברים סגורים, לרבות שתל עצם</t>
  </si>
  <si>
    <t>G0124</t>
  </si>
  <si>
    <t>ORIF/EF באצבעות יד, שברים פתוחים/מורכבים</t>
  </si>
  <si>
    <t>G0125</t>
  </si>
  <si>
    <t>ORIF/EF באצבעות יד, עם איחוי גידים/עצבים, שברים סגורים/פתוחים</t>
  </si>
  <si>
    <t>G0126</t>
  </si>
  <si>
    <t>ORIF/EF במטקרפלית, שבר סגור, לרבות שתל עצם</t>
  </si>
  <si>
    <t>G0127</t>
  </si>
  <si>
    <t>ORIF/EF במטקרפלית, שבר פתוח/מורכב</t>
  </si>
  <si>
    <t>G0128</t>
  </si>
  <si>
    <t>ORIF/EF במטקרפלית, עם איחוי גידים/עצבים, שבר סגור/פתוח</t>
  </si>
  <si>
    <t>G0129</t>
  </si>
  <si>
    <t>ORIF/EF במטקרפליות, שברים סגורים, לרבות שתל עצם</t>
  </si>
  <si>
    <t>G0130</t>
  </si>
  <si>
    <t>ORIF/EF במטקרפליות, שברים פתוחים/מורכבים</t>
  </si>
  <si>
    <t>G0131</t>
  </si>
  <si>
    <t>ORIF/EF במטקרפליות, עם איחוי גידים/עצבים, שברים סגורים/פתוחים</t>
  </si>
  <si>
    <t>G0132</t>
  </si>
  <si>
    <t>ORIF בעצם/ות קרפליות, שבר סגור, לרבות שתל עצם</t>
  </si>
  <si>
    <t>G0133</t>
  </si>
  <si>
    <t>ORIF בעצם/ות קרפליות, שבר פתוח/מורכב, לרבות שתל עצם</t>
  </si>
  <si>
    <t>G0134</t>
  </si>
  <si>
    <t>ORIF בעצם/ות קרפליות, עם איחוי גידים/עצבים, שבר סגור/פתוח, לרבות שתל עצם</t>
  </si>
  <si>
    <t>G0135</t>
  </si>
  <si>
    <t>CRIF בכף יד, עם איחוי גידים/עצבים, שבר/ים סגור/ים/פתוח/ים</t>
  </si>
  <si>
    <t>G0136</t>
  </si>
  <si>
    <t>נתוח פריקה סגורה של שורש יד</t>
  </si>
  <si>
    <t>G0137</t>
  </si>
  <si>
    <t>נתוח פריקה פתוחה/מורכבת של שורש יד</t>
  </si>
  <si>
    <t>G0138</t>
  </si>
  <si>
    <t>נתוח פריקה של שורש יד, עם איחוי גידים/עצבים</t>
  </si>
  <si>
    <t>G0139</t>
  </si>
  <si>
    <t>השתלה מחדש של אבר בגף העליון</t>
  </si>
  <si>
    <t>G0140</t>
  </si>
  <si>
    <t>נתוח שבר/ים בזיגומה/לסת עליונה/תחתונה, לרבות קיבוע פנימי</t>
  </si>
  <si>
    <t>G0141</t>
  </si>
  <si>
    <t>נתוח שברי ארובת העין/ Le Fort סוג 2 או 3 / שבר עם פריקה של מפרק הלסת, עם קיבוע פנימי/שתל עצם</t>
  </si>
  <si>
    <t>G0142</t>
  </si>
  <si>
    <t>נתוח שברים מרוסקים בעצמות הפנים, עם קיבוע פנימי/שתל עצם</t>
  </si>
  <si>
    <t>G0144</t>
  </si>
  <si>
    <t>ORIF בזרוע מרוחקת, שבר סגור, לרבות שתל עצם</t>
  </si>
  <si>
    <t>G0145</t>
  </si>
  <si>
    <t>ORIF בזרוע מרוחקת, שבר פתוח</t>
  </si>
  <si>
    <t>G0146</t>
  </si>
  <si>
    <t>ORIF/EF באמה אמצעית, שבר סגור, לרבות שתל עצם</t>
  </si>
  <si>
    <t>G0147</t>
  </si>
  <si>
    <t>ORIF/EF באמה אמצעית, שבר פתוח</t>
  </si>
  <si>
    <t>G0148</t>
  </si>
  <si>
    <t>CRIF בזרוע מרוחקת/אמה/כף יד, שבר סגור, לרבות שתל עצם</t>
  </si>
  <si>
    <t>G0149</t>
  </si>
  <si>
    <t>CRIF בזרוע מרוחקת/אמה/כף יד, שבר פתוח, לרבות שבר/ים מורכב/ים בכף יד</t>
  </si>
  <si>
    <t>G0150</t>
  </si>
  <si>
    <t>הוצאת טבעת ששימשה להצרת קיבה</t>
  </si>
  <si>
    <t>G0151</t>
  </si>
  <si>
    <t>נתוח שרוול קיבה</t>
  </si>
  <si>
    <t>G0152</t>
  </si>
  <si>
    <t>נתוח שרוול קיבה עם הוצאת טבעת ששימשה להצרת קיבה</t>
  </si>
  <si>
    <t>G0153</t>
  </si>
  <si>
    <t>נתוח שרוול קיבה עם תיקון בקע סרעפתי</t>
  </si>
  <si>
    <t>G0154</t>
  </si>
  <si>
    <t>נתוח שרוול קיבה עם כריתת כיס מרה מלאה</t>
  </si>
  <si>
    <t>G0155</t>
  </si>
  <si>
    <t>נתוח מעקף קיבה עם הוצאת טבעת ששימשה להצרת קיבה</t>
  </si>
  <si>
    <t>G0156</t>
  </si>
  <si>
    <t>נתוח מעקף קיבה עם תיקון בקע סרעפתי</t>
  </si>
  <si>
    <t>G0157</t>
  </si>
  <si>
    <t>נתוח מעקף קיבה עם כריתת כיס מרה מלאה</t>
  </si>
  <si>
    <t>G0158</t>
  </si>
  <si>
    <t>נטילת רקמת שחלה לפרוסקופית</t>
  </si>
  <si>
    <t>G0159</t>
  </si>
  <si>
    <t>השתלת רקמת שחלה שנשמרה בהקפאה</t>
  </si>
  <si>
    <t>G0160</t>
  </si>
  <si>
    <t>השתלת/החלפת/הוצאת שתל קוכליארי, ללא עלות השתל</t>
  </si>
  <si>
    <t>G0161</t>
  </si>
  <si>
    <t>תיקון צניחה של הקיר הקדמי של הנרתיק עם שתל</t>
  </si>
  <si>
    <t>G0162</t>
  </si>
  <si>
    <t>תיקון צניחה של הקיר האחורי של הנרתיק עם שתל</t>
  </si>
  <si>
    <t>G0163</t>
  </si>
  <si>
    <t>תיקון צניחה של הקיר הקדמי והאחורי של הנרתיק עם שתל</t>
  </si>
  <si>
    <t>G0164</t>
  </si>
  <si>
    <t>תיקון צניחה של הקיר הקדמי של הנרתיק עם שתל ותיקון דלף שתן בעזרת סרט סינטטי</t>
  </si>
  <si>
    <t>G0165</t>
  </si>
  <si>
    <t>תיקון צניחה של הקיר האחורי של הנרתיק עם שתל ותיקון דלף שתן בעזרת סרט סינטטי</t>
  </si>
  <si>
    <t>G0166</t>
  </si>
  <si>
    <t>תיקון צניחה של הקיר הקדמי והאחורי של הנרתיק עם שתל ותיקון דלף שתן בעזרת סרט סינטטי</t>
  </si>
  <si>
    <t>G0167</t>
  </si>
  <si>
    <t>השתלה מלעורית של סוגר אוזנית עליה שמאלית, ללא עלות האביזר</t>
  </si>
  <si>
    <t>G0168</t>
  </si>
  <si>
    <t>השתלת קוצב סרעפתי, ללא עלות האביזר</t>
  </si>
  <si>
    <t>G0169</t>
  </si>
  <si>
    <t>בדיקת התאמה להשתלת משאבה לטפול בעוויתות, בקלופן</t>
  </si>
  <si>
    <t>G0170</t>
  </si>
  <si>
    <t>השתלת משאבה לשיכוך כאב כרוני/טפול בעוויתות, עם מילוי בתכשיר, כגון בקלופן/מורפין, ללא עלות המשאבה</t>
  </si>
  <si>
    <t>G0171</t>
  </si>
  <si>
    <t>נתוח לב, מסתמים</t>
  </si>
  <si>
    <t>G0172</t>
  </si>
  <si>
    <t>נתוח לב, מעקפים</t>
  </si>
  <si>
    <t>G0173</t>
  </si>
  <si>
    <t>נתוח לב, מסתמים ומעקפים</t>
  </si>
  <si>
    <t>G0174</t>
  </si>
  <si>
    <t>נתוח לב, למעט מסתמים ומעקפים</t>
  </si>
  <si>
    <t>G0175</t>
  </si>
  <si>
    <t>כריתת כיס מרה פתוחה, חלקית/מלאה</t>
  </si>
  <si>
    <t>G0176</t>
  </si>
  <si>
    <t>כריתת כיס מרה לפרוסקופית, חלקית/מלאה</t>
  </si>
  <si>
    <t>G0177</t>
  </si>
  <si>
    <t>נתוח ראשוני להשתלת מערכת מודולרית להרחבת צלעות, ללא עלות המערכת</t>
  </si>
  <si>
    <t>G0178</t>
  </si>
  <si>
    <t>השתלת מערכת שמיעה מבוססת הולכת עצם, BAHA, ללא עלות המערכת</t>
  </si>
  <si>
    <t>G0179</t>
  </si>
  <si>
    <t>צנתור אבחנתי, למעט צנתור לב</t>
  </si>
  <si>
    <t>G0180</t>
  </si>
  <si>
    <t>השתלת ערכת קוצב וגאלי לטפול באפילפסיה, ללא עלות הקוצב</t>
  </si>
  <si>
    <t>G0181</t>
  </si>
  <si>
    <t>צנתור לב אבחנתי</t>
  </si>
  <si>
    <t>G0182</t>
  </si>
  <si>
    <t>השתלת ערכת קוצב מוחי, לרבות אלקטרודות, או החלפת אלקטרודות, ללא עלות הקוצב והאלקטרודות</t>
  </si>
  <si>
    <t>G0184</t>
  </si>
  <si>
    <t>צנתור לב טפולי, הרס/כריתת נגע/רקמה בלב</t>
  </si>
  <si>
    <t>G0185</t>
  </si>
  <si>
    <t>צנתור לב טפולי, עורקים כליליים</t>
  </si>
  <si>
    <t>G0186</t>
  </si>
  <si>
    <t>תיקון מלעורי של מסתם באמצעות בלון</t>
  </si>
  <si>
    <t>G0187</t>
  </si>
  <si>
    <t>החלפת קוצב מוחי, ללא אלקטרודות, ללא עלות הקוצב</t>
  </si>
  <si>
    <t>G0188</t>
  </si>
  <si>
    <t>כריתת יותרת התריס, פרתירואיד, חלקית</t>
  </si>
  <si>
    <t>G0189</t>
  </si>
  <si>
    <t>כריתת יותרת התריס, פרתירואיד, מלאה</t>
  </si>
  <si>
    <t>G0190</t>
  </si>
  <si>
    <t>טימפנופלסטיקה סוג 2/3, לרבות החלפת עצמות השמע</t>
  </si>
  <si>
    <t>G0191</t>
  </si>
  <si>
    <t>מסטואידקטומיה פשוטה</t>
  </si>
  <si>
    <t>G0192</t>
  </si>
  <si>
    <t>מסטואידקטומיה רדיקלית, לרבות כריתה רדיקלית מותאמת</t>
  </si>
  <si>
    <t>G0193</t>
  </si>
  <si>
    <t>תיקון עור התוף, לרבות סגירת נקב</t>
  </si>
  <si>
    <t>G0194</t>
  </si>
  <si>
    <t>כריתת בלוטות רוק, למעט בלוטת הפרוטיד, חלקית/מלאה</t>
  </si>
  <si>
    <t>G0195</t>
  </si>
  <si>
    <t>הרס/כריתת נגע/רקמה במיתר/י הקול</t>
  </si>
  <si>
    <t>G0196</t>
  </si>
  <si>
    <t>כריתת מיתר/י הקול</t>
  </si>
  <si>
    <t>G0197</t>
  </si>
  <si>
    <t>כריתת לסת ושחזור מיקרוכירורגי</t>
  </si>
  <si>
    <t>G0198</t>
  </si>
  <si>
    <t>כריתת בלוטת הפרוטיד, חלקית/מלאה</t>
  </si>
  <si>
    <t>G01H4</t>
  </si>
  <si>
    <t>יום אשפוז בבית חולים כללי, יום רביעי ואילך, למעט מחלקות להן קוד מיוחד - מחוץ לקפ</t>
  </si>
  <si>
    <t>G01H5</t>
  </si>
  <si>
    <t>יום אשפוז, מחלקת עור ומין בבית חולים כללי - מחוץ לקפ</t>
  </si>
  <si>
    <t>G01H6</t>
  </si>
  <si>
    <t>יום אשפוז, מחלקות עיניים ועיניים ילדים בבית חולים כללי - מחוץ לקפ</t>
  </si>
  <si>
    <t>G01H7</t>
  </si>
  <si>
    <t>יום אשפוז, מחלקת שיקום בבית חולים כללי - מחוץ לקפ</t>
  </si>
  <si>
    <t>G01M1</t>
  </si>
  <si>
    <t>יום אשפוז, מחלקה פנימית בבית חולים כללי - מחוץ לקפ</t>
  </si>
  <si>
    <t>G01M2</t>
  </si>
  <si>
    <t>יום אשפוז, מחלקת ראומטולוגיה בבית חולים כללי - מחוץ לקפ</t>
  </si>
  <si>
    <t>G01M3</t>
  </si>
  <si>
    <t>יום אשפוז, מחלקת ריאות בבית חולים כללי - מחוץ לקפ</t>
  </si>
  <si>
    <t>G01M4</t>
  </si>
  <si>
    <t>יום אשפוז, מחלקה פנימית גריאטרית בבית חולים כללי - מחוץ לקפ</t>
  </si>
  <si>
    <t>G01M5</t>
  </si>
  <si>
    <t>יום אשפוז, מחלקת גסטרואנטרולוגיה בבית חולים כללי - מחוץ לקפ</t>
  </si>
  <si>
    <t>G01M6</t>
  </si>
  <si>
    <t>יום אשפוז, מחלקת השהיה בבית חולים כללי - מחוץ לקפ</t>
  </si>
  <si>
    <t>G01N1</t>
  </si>
  <si>
    <t>יום אשפוז, מחלקת טפול נמרץ כללי בבית חולים כללי - מחוץ לקפ</t>
  </si>
  <si>
    <t>G01N3</t>
  </si>
  <si>
    <t>יום אשפוז, מחלקת טפול נמרץ נשימתי בבית חולים כללי - מחוץ לקפ</t>
  </si>
  <si>
    <t>G01N5</t>
  </si>
  <si>
    <t>יום אשפוז, מחלקת טפול נמרץ ילדים בבית חולים כללי - מחוץ לקפ</t>
  </si>
  <si>
    <t>G01N7</t>
  </si>
  <si>
    <t>יום אשפוז, מחלקת טפול נמרץ נוירוכירורגיה בבית חולים כללי - מחוץ לקפ</t>
  </si>
  <si>
    <t>G01P1</t>
  </si>
  <si>
    <t>יום אשפוז, מחלקת גריאטריה חריפה בבית חולים כללי - מחוץ לקפ</t>
  </si>
  <si>
    <t>G01P2</t>
  </si>
  <si>
    <t>יום אשפוז, מחלקת גריאטריה שיקום בבית חולים כללי - מחוץ לקפ</t>
  </si>
  <si>
    <t>G01P3</t>
  </si>
  <si>
    <t>יום אשפוז, מחלקת סיעוד מורכב תומך בבית חולים כללי - מחוץ לקפ</t>
  </si>
  <si>
    <t>G01Q8</t>
  </si>
  <si>
    <t>יום אשפוז, מונשם כרוני - מחוץ לקפ</t>
  </si>
  <si>
    <t>G0200</t>
  </si>
  <si>
    <t>תיקון בקע בטני לאחר נתוח, POVH, פתוח</t>
  </si>
  <si>
    <t>G0201</t>
  </si>
  <si>
    <t>תיקון בקע בטני לאחר נתוח, POVH, לפרוסקופי</t>
  </si>
  <si>
    <t>G0202</t>
  </si>
  <si>
    <t>תיקון בקע בדופן הבטן, למעט POVH, פתוח</t>
  </si>
  <si>
    <t>G0203</t>
  </si>
  <si>
    <t>תיקון בקע בדופן הבטן, למעט POVH, לפרוסקופי</t>
  </si>
  <si>
    <t>G0204</t>
  </si>
  <si>
    <t>תיקון בקע סרעפתי, לפרוסקופי</t>
  </si>
  <si>
    <t>G0206</t>
  </si>
  <si>
    <t>תיקון בקע טבורי, גיל 5 ומעלה, פתוח</t>
  </si>
  <si>
    <t>G0207</t>
  </si>
  <si>
    <t>תיקון בקע טבורי, גיל 5 ומעלה, לפרוסקופי</t>
  </si>
  <si>
    <t>G0208</t>
  </si>
  <si>
    <t>חיזוק סוגר הושט התחתון</t>
  </si>
  <si>
    <t>G0209</t>
  </si>
  <si>
    <t>כריתת גידולים וגרורות מחלל הפריטונאום והזלפת כמותרפיה מחוממת</t>
  </si>
  <si>
    <t>G0210</t>
  </si>
  <si>
    <t>הוצאה מלעורית של אבנים בכליה, לרבות ריסוק</t>
  </si>
  <si>
    <t>G0211</t>
  </si>
  <si>
    <t>הרס נגעים בכליה באמצעות גלי רדיו, RFA</t>
  </si>
  <si>
    <t>G0213</t>
  </si>
  <si>
    <t>הנצלת כליה מתורם חי, לדווח בלבד, ללא חיוב</t>
  </si>
  <si>
    <t>G0214</t>
  </si>
  <si>
    <t>כריתת כליה חלקית פתוחה</t>
  </si>
  <si>
    <t>G0215</t>
  </si>
  <si>
    <t>כריתת כליה חלקית לפרוסקופית</t>
  </si>
  <si>
    <t>G0216</t>
  </si>
  <si>
    <t>כריתת כליה מלאה, לרבות כריתת שופכן, פתוחה</t>
  </si>
  <si>
    <t>G0217</t>
  </si>
  <si>
    <t>כריתת כליה מלאה, לרבות כריתת שופכן, לפרוסקופית</t>
  </si>
  <si>
    <t>G0220</t>
  </si>
  <si>
    <t>אורטרוסקופיה אבחנתית, עם/ללא ביופסיה</t>
  </si>
  <si>
    <t>G0221</t>
  </si>
  <si>
    <t>אורטרוסקופיה טפולית, לרבות RIRS</t>
  </si>
  <si>
    <t>G0222</t>
  </si>
  <si>
    <t>כריתת שלפוחית השתן ופיום/שחזור שלפוחית</t>
  </si>
  <si>
    <t>G0225</t>
  </si>
  <si>
    <t>כריתה אנדוסקופית של גידול בחלחולת דרך פי הטבעת</t>
  </si>
  <si>
    <t>G0229</t>
  </si>
  <si>
    <t>כריתת טחורים</t>
  </si>
  <si>
    <t>G0230</t>
  </si>
  <si>
    <t>כריתת חצוצרות לפרוסקופית, חד/דו צדדית</t>
  </si>
  <si>
    <t>G0231</t>
  </si>
  <si>
    <t>כריתת שחלות וחצוצרות לפרוסקופית, חד/דו צדדית</t>
  </si>
  <si>
    <t>G0240</t>
  </si>
  <si>
    <t>הקטנת שדיים, אשה, למעט נתוח לאחר ירידה ניכרת במשקל</t>
  </si>
  <si>
    <t>G0241</t>
  </si>
  <si>
    <t>הקטנת שדיים, גבר, למעט נתוח לאחר ירידה ניכרת במשקל</t>
  </si>
  <si>
    <t>G0250</t>
  </si>
  <si>
    <t>נתוח קרנית עם השתלת עדשה תוך עינית, כולל עלות הקרנית והעדשה</t>
  </si>
  <si>
    <t>G0251</t>
  </si>
  <si>
    <t>השתלת עדשה תוך עינית עם טרבקולקטומיה, כולל עלות העדשה</t>
  </si>
  <si>
    <t>G0252</t>
  </si>
  <si>
    <t>כריתת זגוגית העין, ויטרקטומיה, עם השתלת עדשה תוך עינית, כולל עלות העדשה</t>
  </si>
  <si>
    <t>G0253</t>
  </si>
  <si>
    <t>כריתת זגוגית העין, ויטרקטומיה, עם חיגור רשתית, עם/ללא שתל</t>
  </si>
  <si>
    <t>G0254</t>
  </si>
  <si>
    <t>פלסטיקה של האישון עם השתלת עדשה תוך עינית, כולל עלות העדשה</t>
  </si>
  <si>
    <t>G0255</t>
  </si>
  <si>
    <t>פלסטיקה של האישון עם השתלה משנית של עדשה תוך עינית אחורית, כולל עלות העדשה</t>
  </si>
  <si>
    <t>G0256</t>
  </si>
  <si>
    <t>תיקון פגיעה בקרנית</t>
  </si>
  <si>
    <t>G0257</t>
  </si>
  <si>
    <t>תיקון הפרדות רשתית באמצעות הזרקת גז</t>
  </si>
  <si>
    <t>G0258</t>
  </si>
  <si>
    <t>הוצאת גוף זר ממקטע אחורי של העין, עם/ללא שימוש במגנט</t>
  </si>
  <si>
    <t>G0259</t>
  </si>
  <si>
    <t>שאיבה אבחנתית של זגוגית העין</t>
  </si>
  <si>
    <t>G0260</t>
  </si>
  <si>
    <t>כריתת נגע בארובת העין</t>
  </si>
  <si>
    <t>G0261</t>
  </si>
  <si>
    <t>השתלת עדשה תוך עינית טורית, מולטיפוקלית או מולטיפוקלית טורית, ללא עלות העדשה, באשפוז</t>
  </si>
  <si>
    <t>G0265</t>
  </si>
  <si>
    <t>US ממוקד לטפול ברעד ראשוני ופרקינסון בהנחיית MRI</t>
  </si>
  <si>
    <t>G0269</t>
  </si>
  <si>
    <t>הרס נגעים בריאה באמצעות גלי רדיו, RFA</t>
  </si>
  <si>
    <t>G0270</t>
  </si>
  <si>
    <t>כריתת ערמונית רדיקלית פתוחה</t>
  </si>
  <si>
    <t>G0277</t>
  </si>
  <si>
    <t>כריתת ערמונית רדיקלית לפרוסקופית</t>
  </si>
  <si>
    <t>G0280</t>
  </si>
  <si>
    <t>טפול קרינתי פנימי, SIRT, בגידולי כבד באמצעות Y90, ללא עלות החומר</t>
  </si>
  <si>
    <t>G0282</t>
  </si>
  <si>
    <t>טפול באמצעות תאי T מהונדסים גנטית, שלב ב': כמותרפיה כהכנה להשתלה והשתלה</t>
  </si>
  <si>
    <t>G0283</t>
  </si>
  <si>
    <t>טפול רדיופרמצאוטי באמצעות לוטציום, באשפוז</t>
  </si>
  <si>
    <t>G0287</t>
  </si>
  <si>
    <t>נתוח אורתוגנתי של הלסת, למעט נתוח מתיחת לסת</t>
  </si>
  <si>
    <t>G0288</t>
  </si>
  <si>
    <t>נתוח אורתוגנתי של הלסתות לתיקון הפרעה תפקודית קשה מולדת, למעט נתוח מתיחת לסת</t>
  </si>
  <si>
    <t>G0289</t>
  </si>
  <si>
    <t>נתוח אורתוגנתי של הלסתות לתיקון הפרעה תפקודית התפתחותית קשה, למעט נתוח מתיחת לסת</t>
  </si>
  <si>
    <t>G0290</t>
  </si>
  <si>
    <t>כריתת טחול פתוחה, חלקית/מלאה</t>
  </si>
  <si>
    <t>G0291</t>
  </si>
  <si>
    <t>כריתת טחול לפרוסקופית, חלקית/מלאה</t>
  </si>
  <si>
    <t>G0292</t>
  </si>
  <si>
    <t>כריתת לבלב חלקית פתוחה</t>
  </si>
  <si>
    <t>G0293</t>
  </si>
  <si>
    <t>כריתת לבלב חלקית לפרוסקופית</t>
  </si>
  <si>
    <t>G0296</t>
  </si>
  <si>
    <t>נתוח מעקף קיבה בהשקה אחת, מיני מעקף קיבה</t>
  </si>
  <si>
    <t>G0297</t>
  </si>
  <si>
    <t>נתוח מעקף קיבה בהשקה אחת, מיני מעקף קיבה עם תיקון בקע סרעפתי</t>
  </si>
  <si>
    <t>G0298</t>
  </si>
  <si>
    <t>נתוח מעקף קיבה בהשקה אחת, מיני מעקף קיבה עם כריתת כיס מרה מלאה</t>
  </si>
  <si>
    <t>G0300</t>
  </si>
  <si>
    <t>תיקון מלעורי של המסתם הדו צניפי באמצעות התקן, ללא עלות האביזר</t>
  </si>
  <si>
    <t>G0303</t>
  </si>
  <si>
    <t>השתלת מערכת לב מלאכותי דו חדרי, ללא עלות המערכת</t>
  </si>
  <si>
    <t>G0310</t>
  </si>
  <si>
    <t>החלפת מפרק הירך, חלקית, לשבר בצואר הירך, תוך 48 שעות מהאשפוז</t>
  </si>
  <si>
    <t>G0311</t>
  </si>
  <si>
    <t>החלפת מפרק הירך, מלאה, לשבר בצואר הירך, תוך 48 שעות מהאשפוז</t>
  </si>
  <si>
    <t>G0312</t>
  </si>
  <si>
    <t>החלפת מפרק הירך, ראשונית, למעט לשבר</t>
  </si>
  <si>
    <t>G0313</t>
  </si>
  <si>
    <t>החלפת מפרק הברך, מלאה, ראשונית</t>
  </si>
  <si>
    <t>G0314</t>
  </si>
  <si>
    <t>החלפת מפרק הקרסול, מלאה, ראשונית</t>
  </si>
  <si>
    <t>G0315</t>
  </si>
  <si>
    <t>החלפת מפרק הכתף, מלאה, ראשונית</t>
  </si>
  <si>
    <t>G0316</t>
  </si>
  <si>
    <t>החלפת מפרק הכתף, חלקית, ראשונית</t>
  </si>
  <si>
    <t>G0317</t>
  </si>
  <si>
    <t>החלפת מפרק באצבע/ות כף יד, לרבות ארתרופלסטיה ללא שתל</t>
  </si>
  <si>
    <t>G0318</t>
  </si>
  <si>
    <t>החלפת רכיב חיפוי במפרקי הירך והברך, חוזרת</t>
  </si>
  <si>
    <t>G0319</t>
  </si>
  <si>
    <t>החלפת מפרקים, חוזרת, למעט החלפת רכיב חיפוי ושלב ראשון לזיהום</t>
  </si>
  <si>
    <t>G0320</t>
  </si>
  <si>
    <t>החלפת מפרקים, חוזרת, שלב ראשון לזיהום, לרבות השתלת מרווח</t>
  </si>
  <si>
    <t>G0321</t>
  </si>
  <si>
    <t>החלפת מפרקים, חוזרת, בשני שלבים לזיהום, באותו אשפוז</t>
  </si>
  <si>
    <t>G0322</t>
  </si>
  <si>
    <t>חיתוך האגן לטפול בפריקה מולדת/התפתחותית של מפרק הירך, ילד</t>
  </si>
  <si>
    <t>G0323</t>
  </si>
  <si>
    <t>חיתוך הירך לטפול בפריקה מולדת/התפתחותית של מפרק הירך, ילד</t>
  </si>
  <si>
    <t>G0324</t>
  </si>
  <si>
    <t>פתיחת מפרק הירך לטפול בפריקה מולדת/התפתחותית של מפרק הירך, ילד</t>
  </si>
  <si>
    <t>G0325</t>
  </si>
  <si>
    <t>ארתרוסקופיה של הכתף, פשוטה, באשפוז</t>
  </si>
  <si>
    <t>G0326</t>
  </si>
  <si>
    <t>ארתרוסקופיה של הכתף, מורכבת, באשפוז</t>
  </si>
  <si>
    <t>G0327</t>
  </si>
  <si>
    <t>ארתרוסקופיה של המרפק/שורש/כף יד ואצבעות, פשוטה, באשפוז</t>
  </si>
  <si>
    <t>G0328</t>
  </si>
  <si>
    <t>ארתרוסקופיה של המרפק, מורכבת, באשפוז</t>
  </si>
  <si>
    <t>G0329</t>
  </si>
  <si>
    <t>ארתרוסקופיה של הירך, פשוטה, באשפוז</t>
  </si>
  <si>
    <t>G0330</t>
  </si>
  <si>
    <t>ארתרוסקופיה של הירך, מורכבת, באשפוז</t>
  </si>
  <si>
    <t>G0331</t>
  </si>
  <si>
    <t>ארתרוסקופיה של הברך, פשוטה, באשפוז</t>
  </si>
  <si>
    <t>G0332</t>
  </si>
  <si>
    <t>ארתרוסקופיה של הברך, מורכבת, באשפוז</t>
  </si>
  <si>
    <t>G0333</t>
  </si>
  <si>
    <t>ארתרוסקופיה של הקרסול/כף רגל ואצבעות, פשוטה, באשפוז</t>
  </si>
  <si>
    <t>G0334</t>
  </si>
  <si>
    <t>ארתרוסקופיה של הקרסול, מורכבת, באשפוז</t>
  </si>
  <si>
    <t>G0335</t>
  </si>
  <si>
    <t>ארתרוסקופיה פשוטה/מורכבת, למעט פעולות להן קוד מיוחד, באשפוז</t>
  </si>
  <si>
    <t>G0336</t>
  </si>
  <si>
    <t>קיבוע עצם הטלוס לעצם העקב</t>
  </si>
  <si>
    <t>G0337</t>
  </si>
  <si>
    <t>קיבוע עצם הטלוס לעצם העקב, העקב לקובואיד והטלוס לנביקולר</t>
  </si>
  <si>
    <t>G0338</t>
  </si>
  <si>
    <t>קיבוע קרסול, עצם הטלוס לעצמות השוק</t>
  </si>
  <si>
    <t>G0339</t>
  </si>
  <si>
    <t>קיבוע קרסול, עצם הטלוס לעצמות השוק ולעקב</t>
  </si>
  <si>
    <t>G0340</t>
  </si>
  <si>
    <t>קיבוע מידטרסלי/טרסומטטרסלי</t>
  </si>
  <si>
    <t>G0341</t>
  </si>
  <si>
    <t>קיבוע שורש יד, רדיוקרפלי</t>
  </si>
  <si>
    <t>G0342</t>
  </si>
  <si>
    <t>קיבוע שורש יד, קרפומטקרפלי</t>
  </si>
  <si>
    <t>G0343</t>
  </si>
  <si>
    <t>קיבוע שורש יד, מלא</t>
  </si>
  <si>
    <t>G0344</t>
  </si>
  <si>
    <t>שחרור גיד/רצועה, ילד, למעט לרגל קלובה, Clubfoot</t>
  </si>
  <si>
    <t>G0345</t>
  </si>
  <si>
    <t>שחרור גידים/רצועות, ילד, למעט לרגל קלובה, Clubfoot</t>
  </si>
  <si>
    <t>G0346</t>
  </si>
  <si>
    <t>שחרור גיד/רצועה לרגל קלובה, Clubfoot, ילד</t>
  </si>
  <si>
    <t>G0347</t>
  </si>
  <si>
    <t>העברת/השתלת גיד/ים בכף יד</t>
  </si>
  <si>
    <t>G0348</t>
  </si>
  <si>
    <t>העברת/השתלת גיד/ים בכף רגל</t>
  </si>
  <si>
    <t>G0349</t>
  </si>
  <si>
    <t>עצירת צמיחת עצמות הגף התחתון, לרבות קיבוע חיצוני/פנימי</t>
  </si>
  <si>
    <t>G0350</t>
  </si>
  <si>
    <t>הארכת עצמות הגף התחתון לתיקון עיוותים, לרבות קיבוע חיצוני/פנימי</t>
  </si>
  <si>
    <t>G0369</t>
  </si>
  <si>
    <t>בדיקת התאמה להשתלת משאבה לשיכוך כאב כרוני</t>
  </si>
  <si>
    <t>G0371</t>
  </si>
  <si>
    <t>שחזור אפרכסת ואוזן תיכונה, שלב א'</t>
  </si>
  <si>
    <t>G0372</t>
  </si>
  <si>
    <t>שחזור אפרכסת ואוזן תיכונה, שלב ב'</t>
  </si>
  <si>
    <t>G0373</t>
  </si>
  <si>
    <t>שחזור אפרכסת ואוזן תיכונה, שלב ג'</t>
  </si>
  <si>
    <t>G0374</t>
  </si>
  <si>
    <t>שחזור אפרכסת ללא אוזן תיכונה, שלב א'</t>
  </si>
  <si>
    <t>G0375</t>
  </si>
  <si>
    <t>שחזור אפרכסת ללא אוזן תיכונה, שלב ב'</t>
  </si>
  <si>
    <t>G0376</t>
  </si>
  <si>
    <t>שחזור אפרכסת ללא אוזן תיכונה, שלב ג'</t>
  </si>
  <si>
    <t>G0C19</t>
  </si>
  <si>
    <t>יום אשפוז, מחלקת קורונה בבית חולים כללי</t>
  </si>
  <si>
    <t>G0J19</t>
  </si>
  <si>
    <t>יום אשפוז, מחלקת קורונה בבתי חולים ומרכזים גריאטריים למטופל חיובי לנגיף קורונה במצב בינוני, קשה או מונשם</t>
  </si>
  <si>
    <t>לחיפוש יש להזין בתא A1 את קוד השירות</t>
  </si>
  <si>
    <t>עין</t>
  </si>
  <si>
    <t>לחיפוש יש להזין בתא A1 טקסט/חלק מטקסט של שם השירות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</si>
</sst>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[$₪-40D]#,##0"/>
    <numFmt numFmtId="165" formatCode="dd/MM/yyyy"/>
    <numFmt numFmtId="166" formatCode="[$-1010000]d/m/yy"/>
  </numFmts>
  <fonts count="7">
    <font>
      <sz val="11.0"/>
      <color theme="1"/>
      <name val="Arial"/>
      <scheme val="minor"/>
    </font>
    <font>
      <b/>
      <sz val="20.0"/>
      <color theme="1"/>
      <name val="David"/>
    </font>
    <font>
      <color theme="1"/>
      <name val="David"/>
    </font>
    <font/>
    <font>
      <b/>
      <sz val="20.0"/>
      <color theme="1"/>
      <name val="Arial"/>
      <scheme val="minor"/>
    </font>
    <font>
      <b/>
      <color theme="1"/>
      <name val="Arial"/>
      <scheme val="minor"/>
    </font>
    <font>
      <b/>
      <color theme="1"/>
      <name val="David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FCE5CD"/>
        <bgColor rgb="FFFCE5CD"/>
      </patternFill>
    </fill>
  </fills>
  <borders count="5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1" fillId="2" fontId="1" numFmtId="49" xfId="0" applyAlignment="1" applyBorder="1" applyFill="1" applyFont="1" applyNumberFormat="1">
      <alignment horizontal="center" readingOrder="2" shrinkToFit="0" vertical="center" wrapText="1"/>
    </xf>
    <xf borderId="1" fillId="2" fontId="1" numFmtId="164" xfId="0" applyAlignment="1" applyBorder="1" applyFont="1" applyNumberFormat="1">
      <alignment horizontal="center" readingOrder="2" shrinkToFit="0" vertical="center" wrapText="1"/>
    </xf>
    <xf borderId="1" fillId="0" fontId="2" numFmtId="49" xfId="0" applyAlignment="1" applyBorder="1" applyFont="1" applyNumberFormat="1">
      <alignment horizontal="center" readingOrder="1" shrinkToFit="0" vertical="center" wrapText="1"/>
    </xf>
    <xf borderId="1" fillId="0" fontId="2" numFmtId="165" xfId="0" applyAlignment="1" applyBorder="1" applyFont="1" applyNumberFormat="1">
      <alignment horizontal="center" readingOrder="0" shrinkToFit="0" vertical="center" wrapText="1"/>
    </xf>
    <xf borderId="1" fillId="0" fontId="2" numFmtId="164" xfId="0" applyAlignment="1" applyBorder="1" applyFont="1" applyNumberFormat="1">
      <alignment horizontal="center" readingOrder="1" shrinkToFit="0" vertical="center" wrapText="1"/>
    </xf>
    <xf borderId="1" fillId="0" fontId="2" numFmtId="49" xfId="0" applyAlignment="1" applyBorder="1" applyFont="1" applyNumberFormat="1">
      <alignment horizontal="center" readingOrder="2" shrinkToFit="0" vertical="center" wrapText="1"/>
    </xf>
    <xf borderId="1" fillId="0" fontId="2" numFmtId="166" xfId="0" applyAlignment="1" applyBorder="1" applyFont="1" applyNumberFormat="1">
      <alignment horizontal="center" readingOrder="2" shrinkToFit="0" vertical="center" wrapText="1"/>
    </xf>
    <xf borderId="1" fillId="0" fontId="2" numFmtId="0" xfId="0" applyAlignment="1" applyBorder="1" applyFont="1">
      <alignment horizontal="center" readingOrder="2" shrinkToFit="0" vertical="center" wrapText="1"/>
    </xf>
    <xf borderId="1" fillId="3" fontId="1" numFmtId="49" xfId="0" applyAlignment="1" applyBorder="1" applyFill="1" applyFont="1" applyNumberFormat="1">
      <alignment horizontal="center" readingOrder="0" shrinkToFit="0" vertical="center" wrapText="1"/>
    </xf>
    <xf borderId="2" fillId="3" fontId="1" numFmtId="49" xfId="0" applyAlignment="1" applyBorder="1" applyFont="1" applyNumberFormat="1">
      <alignment horizontal="center" readingOrder="0" shrinkToFit="0" vertical="center" wrapText="1"/>
    </xf>
    <xf borderId="3" fillId="0" fontId="3" numFmtId="0" xfId="0" applyBorder="1" applyFont="1"/>
    <xf borderId="4" fillId="0" fontId="3" numFmtId="0" xfId="0" applyBorder="1" applyFont="1"/>
    <xf borderId="0" fillId="0" fontId="4" numFmtId="0" xfId="0" applyAlignment="1" applyFont="1">
      <alignment horizontal="center" vertical="center"/>
    </xf>
    <xf borderId="1" fillId="2" fontId="5" numFmtId="49" xfId="0" applyAlignment="1" applyBorder="1" applyFont="1" applyNumberFormat="1">
      <alignment horizontal="center" vertical="center"/>
    </xf>
    <xf borderId="1" fillId="2" fontId="6" numFmtId="49" xfId="0" applyAlignment="1" applyBorder="1" applyFont="1" applyNumberFormat="1">
      <alignment horizontal="center" readingOrder="2" shrinkToFit="0" vertical="center" wrapText="1"/>
    </xf>
    <xf borderId="1" fillId="2" fontId="6" numFmtId="164" xfId="0" applyAlignment="1" applyBorder="1" applyFont="1" applyNumberFormat="1">
      <alignment horizontal="center" readingOrder="2" shrinkToFit="0" vertical="center" wrapText="1"/>
    </xf>
    <xf borderId="0" fillId="0" fontId="5" numFmtId="0" xfId="0" applyAlignment="1" applyFont="1">
      <alignment horizontal="center" vertical="center"/>
    </xf>
    <xf borderId="1" fillId="0" fontId="6" numFmtId="49" xfId="0" applyAlignment="1" applyBorder="1" applyFont="1" applyNumberFormat="1">
      <alignment horizontal="center" shrinkToFit="0" vertical="center" wrapText="1"/>
    </xf>
    <xf borderId="1" fillId="0" fontId="6" numFmtId="49" xfId="0" applyAlignment="1" applyBorder="1" applyFont="1" applyNumberFormat="1">
      <alignment horizontal="center" readingOrder="2" shrinkToFit="0" vertical="center" wrapText="1"/>
    </xf>
    <xf borderId="1" fillId="0" fontId="6" numFmtId="164" xfId="0" applyAlignment="1" applyBorder="1" applyFont="1" applyNumberFormat="1">
      <alignment horizontal="center" readingOrder="2" shrinkToFit="0" vertical="center" wrapText="1"/>
    </xf>
    <xf borderId="0" fillId="0" fontId="5" numFmtId="164" xfId="0" applyAlignment="1" applyFont="1" applyNumberFormat="1">
      <alignment horizontal="center" vertical="center"/>
    </xf>
    <xf borderId="1" fillId="4" fontId="1" numFmtId="0" xfId="0" applyAlignment="1" applyBorder="1" applyFill="1" applyFont="1">
      <alignment horizontal="center" readingOrder="0" shrinkToFit="0" vertical="center" wrapText="1"/>
    </xf>
    <xf borderId="2" fillId="4" fontId="4" numFmtId="0" xfId="0" applyAlignment="1" applyBorder="1" applyFont="1">
      <alignment horizontal="center" readingOrder="0" shrinkToFit="0" vertical="center" wrapText="1"/>
    </xf>
    <xf borderId="0" fillId="0" fontId="6" numFmtId="49" xfId="0" applyAlignment="1" applyFont="1" applyNumberFormat="1">
      <alignment horizontal="center" readingOrder="0" shrinkToFit="0" vertical="center" wrapText="1"/>
    </xf>
    <xf borderId="0" fillId="0" fontId="6" numFmtId="49" xfId="0" applyAlignment="1" applyFont="1" applyNumberFormat="1">
      <alignment horizontal="center" readingOrder="2" shrinkToFit="0" vertical="center" wrapText="1"/>
    </xf>
    <xf borderId="0" fillId="0" fontId="6" numFmtId="164" xfId="0" applyAlignment="1" applyFont="1" applyNumberFormat="1">
      <alignment horizontal="center" readingOrder="2" shrinkToFit="0" vertical="center" wrapText="1"/>
    </xf>
    <xf borderId="0" fillId="0" fontId="5" numFmtId="49" xfId="0" applyAlignment="1" applyFont="1" applyNumberFormat="1">
      <alignment horizontal="center" vertical="center"/>
    </xf>
    <xf borderId="0" fillId="0" fontId="5" numFmtId="166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pageSetUpPr fitToPage="1"/>
  </sheetPr>
  <sheetViews>
    <sheetView showGridLines="0" rightToLeft="1"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1" width="19.38"/>
    <col customWidth="1" min="2" max="2" width="72.25"/>
    <col customWidth="1" min="3" max="3" width="14.38"/>
    <col customWidth="1" min="4" max="4" width="15.0"/>
    <col customWidth="1" min="5" max="5" width="14.88"/>
    <col customWidth="1" min="6" max="6" width="34.13"/>
  </cols>
  <sheetData>
    <row r="1" ht="36.75" customHeigh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ht="13.5" customHeight="1">
      <c r="A2" s="3" t="s">
        <v>6</v>
      </c>
      <c r="B2" s="4" t="s">
        <v>7</v>
      </c>
      <c r="C2" s="5">
        <v>664.0</v>
      </c>
      <c r="D2" s="5">
        <v>646.0</v>
      </c>
      <c r="E2" s="5">
        <v>664.0</v>
      </c>
      <c r="F2" s="5">
        <v>974.0</v>
      </c>
    </row>
    <row r="3" ht="13.5" customHeight="1">
      <c r="A3" s="3" t="s">
        <v>8</v>
      </c>
      <c r="B3" s="6" t="s">
        <v>9</v>
      </c>
      <c r="C3" s="5">
        <v>1691.0</v>
      </c>
      <c r="D3" s="5">
        <v>1646.0</v>
      </c>
      <c r="E3" s="5">
        <v>1691.0</v>
      </c>
      <c r="F3" s="5">
        <v>2482.0</v>
      </c>
    </row>
    <row r="4" ht="13.5" customHeight="1">
      <c r="A4" s="3" t="s">
        <v>10</v>
      </c>
      <c r="B4" s="6" t="s">
        <v>11</v>
      </c>
      <c r="C4" s="5">
        <v>537.0</v>
      </c>
      <c r="D4" s="5">
        <v>523.0</v>
      </c>
      <c r="E4" s="5">
        <v>537.0</v>
      </c>
      <c r="F4" s="5">
        <v>789.0</v>
      </c>
    </row>
    <row r="5" ht="13.5" customHeight="1">
      <c r="A5" s="3" t="s">
        <v>12</v>
      </c>
      <c r="B5" s="6" t="s">
        <v>13</v>
      </c>
      <c r="C5" s="5">
        <v>256.0</v>
      </c>
      <c r="D5" s="5">
        <v>249.0</v>
      </c>
      <c r="E5" s="5">
        <v>256.0</v>
      </c>
      <c r="F5" s="5">
        <v>376.0</v>
      </c>
    </row>
    <row r="6" ht="13.5" customHeight="1">
      <c r="A6" s="3" t="s">
        <v>14</v>
      </c>
      <c r="B6" s="6" t="s">
        <v>15</v>
      </c>
      <c r="C6" s="5">
        <v>413.0</v>
      </c>
      <c r="D6" s="5">
        <v>402.0</v>
      </c>
      <c r="E6" s="5">
        <v>413.0</v>
      </c>
      <c r="F6" s="5">
        <v>606.0</v>
      </c>
    </row>
    <row r="7" ht="13.5" customHeight="1">
      <c r="A7" s="3" t="s">
        <v>16</v>
      </c>
      <c r="B7" s="6" t="s">
        <v>17</v>
      </c>
      <c r="C7" s="5">
        <v>822.0</v>
      </c>
      <c r="D7" s="5">
        <v>800.0</v>
      </c>
      <c r="E7" s="5">
        <v>822.0</v>
      </c>
      <c r="F7" s="5">
        <v>1207.0</v>
      </c>
    </row>
    <row r="8" ht="13.5" customHeight="1">
      <c r="A8" s="3" t="s">
        <v>18</v>
      </c>
      <c r="B8" s="6" t="s">
        <v>19</v>
      </c>
      <c r="C8" s="5">
        <v>2478.0</v>
      </c>
      <c r="D8" s="5">
        <v>2411.0</v>
      </c>
      <c r="E8" s="5">
        <v>2478.0</v>
      </c>
      <c r="F8" s="5">
        <v>3636.0</v>
      </c>
    </row>
    <row r="9" ht="13.5" customHeight="1">
      <c r="A9" s="3" t="s">
        <v>20</v>
      </c>
      <c r="B9" s="6" t="s">
        <v>21</v>
      </c>
      <c r="C9" s="5">
        <v>232.0</v>
      </c>
      <c r="D9" s="5">
        <v>226.0</v>
      </c>
      <c r="E9" s="5">
        <v>232.0</v>
      </c>
      <c r="F9" s="5">
        <v>341.0</v>
      </c>
    </row>
    <row r="10" ht="13.5" customHeight="1">
      <c r="A10" s="3" t="s">
        <v>22</v>
      </c>
      <c r="B10" s="6" t="s">
        <v>23</v>
      </c>
      <c r="C10" s="5">
        <v>197.0</v>
      </c>
      <c r="D10" s="5">
        <v>192.0</v>
      </c>
      <c r="E10" s="5">
        <v>197.0</v>
      </c>
      <c r="F10" s="5">
        <v>290.0</v>
      </c>
    </row>
    <row r="11" ht="13.5" customHeight="1">
      <c r="A11" s="3" t="s">
        <v>24</v>
      </c>
      <c r="B11" s="6" t="s">
        <v>25</v>
      </c>
      <c r="C11" s="5">
        <v>500.0</v>
      </c>
      <c r="D11" s="5">
        <v>487.0</v>
      </c>
      <c r="E11" s="5">
        <v>500.0</v>
      </c>
      <c r="F11" s="5">
        <v>734.0</v>
      </c>
    </row>
    <row r="12" ht="13.5" customHeight="1">
      <c r="A12" s="3" t="s">
        <v>26</v>
      </c>
      <c r="B12" s="6" t="s">
        <v>27</v>
      </c>
      <c r="C12" s="5">
        <v>256.0</v>
      </c>
      <c r="D12" s="5">
        <v>249.0</v>
      </c>
      <c r="E12" s="5">
        <v>256.0</v>
      </c>
      <c r="F12" s="5">
        <v>376.0</v>
      </c>
    </row>
    <row r="13" ht="13.5" customHeight="1">
      <c r="A13" s="3" t="s">
        <v>28</v>
      </c>
      <c r="B13" s="6" t="s">
        <v>29</v>
      </c>
      <c r="C13" s="5">
        <v>11781.0</v>
      </c>
      <c r="D13" s="5">
        <v>11465.0</v>
      </c>
      <c r="E13" s="5">
        <v>11781.0</v>
      </c>
      <c r="F13" s="5">
        <v>17292.0</v>
      </c>
    </row>
    <row r="14" ht="13.5" customHeight="1">
      <c r="A14" s="3" t="s">
        <v>30</v>
      </c>
      <c r="B14" s="6" t="s">
        <v>31</v>
      </c>
      <c r="C14" s="5">
        <v>256.0</v>
      </c>
      <c r="D14" s="5">
        <v>249.0</v>
      </c>
      <c r="E14" s="5">
        <v>256.0</v>
      </c>
      <c r="F14" s="5">
        <v>376.0</v>
      </c>
    </row>
    <row r="15" ht="13.5" customHeight="1">
      <c r="A15" s="3" t="s">
        <v>32</v>
      </c>
      <c r="B15" s="7" t="s">
        <v>33</v>
      </c>
      <c r="C15" s="5">
        <v>8445.0</v>
      </c>
      <c r="D15" s="5">
        <v>8218.0</v>
      </c>
      <c r="E15" s="5">
        <v>8445.0</v>
      </c>
      <c r="F15" s="5">
        <v>12394.0</v>
      </c>
    </row>
    <row r="16" ht="13.5" customHeight="1">
      <c r="A16" s="3" t="s">
        <v>34</v>
      </c>
      <c r="B16" s="6" t="s">
        <v>35</v>
      </c>
      <c r="C16" s="5">
        <v>256.0</v>
      </c>
      <c r="D16" s="5">
        <v>249.0</v>
      </c>
      <c r="E16" s="5">
        <v>256.0</v>
      </c>
      <c r="F16" s="5">
        <v>376.0</v>
      </c>
    </row>
    <row r="17" ht="13.5" customHeight="1">
      <c r="A17" s="3" t="s">
        <v>36</v>
      </c>
      <c r="B17" s="6" t="s">
        <v>37</v>
      </c>
      <c r="C17" s="5">
        <v>621.0</v>
      </c>
      <c r="D17" s="5">
        <v>604.0</v>
      </c>
      <c r="E17" s="5">
        <v>621.0</v>
      </c>
      <c r="F17" s="5">
        <v>911.0</v>
      </c>
    </row>
    <row r="18" ht="13.5" customHeight="1">
      <c r="A18" s="3" t="s">
        <v>38</v>
      </c>
      <c r="B18" s="6" t="s">
        <v>39</v>
      </c>
      <c r="C18" s="5">
        <v>2957.0</v>
      </c>
      <c r="D18" s="5">
        <v>2878.0</v>
      </c>
      <c r="E18" s="5">
        <v>2957.0</v>
      </c>
      <c r="F18" s="5">
        <v>4341.0</v>
      </c>
    </row>
    <row r="19" ht="13.5" customHeight="1">
      <c r="A19" s="3" t="s">
        <v>40</v>
      </c>
      <c r="B19" s="6" t="s">
        <v>41</v>
      </c>
      <c r="C19" s="5">
        <v>0.0</v>
      </c>
      <c r="D19" s="5">
        <v>0.0</v>
      </c>
      <c r="E19" s="5">
        <v>0.0</v>
      </c>
      <c r="F19" s="5">
        <v>0.0</v>
      </c>
    </row>
    <row r="20" ht="13.5" customHeight="1">
      <c r="A20" s="3" t="s">
        <v>42</v>
      </c>
      <c r="B20" s="6" t="s">
        <v>43</v>
      </c>
      <c r="C20" s="5">
        <v>1466.0</v>
      </c>
      <c r="D20" s="5">
        <v>1427.0</v>
      </c>
      <c r="E20" s="5">
        <v>1466.0</v>
      </c>
      <c r="F20" s="5">
        <v>2152.0</v>
      </c>
    </row>
    <row r="21" ht="13.5" customHeight="1">
      <c r="A21" s="3" t="s">
        <v>44</v>
      </c>
      <c r="B21" s="6" t="s">
        <v>45</v>
      </c>
      <c r="C21" s="5">
        <v>4126.0</v>
      </c>
      <c r="D21" s="5">
        <v>4015.0</v>
      </c>
      <c r="E21" s="5">
        <v>4126.0</v>
      </c>
      <c r="F21" s="5">
        <v>6055.0</v>
      </c>
    </row>
    <row r="22" ht="13.5" customHeight="1">
      <c r="A22" s="3" t="s">
        <v>46</v>
      </c>
      <c r="B22" s="6" t="s">
        <v>47</v>
      </c>
      <c r="C22" s="5">
        <v>337.0</v>
      </c>
      <c r="D22" s="5">
        <v>328.0</v>
      </c>
      <c r="E22" s="5">
        <v>337.0</v>
      </c>
      <c r="F22" s="5">
        <v>495.0</v>
      </c>
    </row>
    <row r="23" ht="13.5" customHeight="1">
      <c r="A23" s="3" t="s">
        <v>48</v>
      </c>
      <c r="B23" s="6" t="s">
        <v>49</v>
      </c>
      <c r="C23" s="5">
        <v>180.0</v>
      </c>
      <c r="D23" s="5">
        <v>175.0</v>
      </c>
      <c r="E23" s="5">
        <v>180.0</v>
      </c>
      <c r="F23" s="5">
        <v>264.0</v>
      </c>
    </row>
    <row r="24" ht="13.5" customHeight="1">
      <c r="A24" s="3" t="s">
        <v>50</v>
      </c>
      <c r="B24" s="6" t="s">
        <v>51</v>
      </c>
      <c r="C24" s="5">
        <v>337.0</v>
      </c>
      <c r="D24" s="5">
        <v>328.0</v>
      </c>
      <c r="E24" s="5">
        <v>337.0</v>
      </c>
      <c r="F24" s="5">
        <v>495.0</v>
      </c>
    </row>
    <row r="25" ht="13.5" customHeight="1">
      <c r="A25" s="3" t="s">
        <v>52</v>
      </c>
      <c r="B25" s="6" t="s">
        <v>53</v>
      </c>
      <c r="C25" s="5">
        <v>337.0</v>
      </c>
      <c r="D25" s="5">
        <v>328.0</v>
      </c>
      <c r="E25" s="5">
        <v>337.0</v>
      </c>
      <c r="F25" s="5">
        <v>495.0</v>
      </c>
    </row>
    <row r="26" ht="13.5" customHeight="1">
      <c r="A26" s="3" t="s">
        <v>54</v>
      </c>
      <c r="B26" s="6" t="s">
        <v>55</v>
      </c>
      <c r="C26" s="5">
        <v>337.0</v>
      </c>
      <c r="D26" s="5">
        <v>328.0</v>
      </c>
      <c r="E26" s="5">
        <v>337.0</v>
      </c>
      <c r="F26" s="5">
        <v>495.0</v>
      </c>
    </row>
    <row r="27" ht="13.5" customHeight="1">
      <c r="A27" s="3" t="s">
        <v>56</v>
      </c>
      <c r="B27" s="6" t="s">
        <v>57</v>
      </c>
      <c r="C27" s="5">
        <v>5442.0</v>
      </c>
      <c r="D27" s="5">
        <v>5296.0</v>
      </c>
      <c r="E27" s="5">
        <v>5442.0</v>
      </c>
      <c r="F27" s="5">
        <v>7987.0</v>
      </c>
    </row>
    <row r="28" ht="13.5" customHeight="1">
      <c r="A28" s="3" t="s">
        <v>58</v>
      </c>
      <c r="B28" s="6" t="s">
        <v>59</v>
      </c>
      <c r="C28" s="5">
        <v>337.0</v>
      </c>
      <c r="D28" s="5">
        <v>328.0</v>
      </c>
      <c r="E28" s="5">
        <v>337.0</v>
      </c>
      <c r="F28" s="5">
        <v>495.0</v>
      </c>
    </row>
    <row r="29" ht="13.5" customHeight="1">
      <c r="A29" s="3" t="s">
        <v>60</v>
      </c>
      <c r="B29" s="6" t="s">
        <v>61</v>
      </c>
      <c r="C29" s="5">
        <v>756.0</v>
      </c>
      <c r="D29" s="5">
        <v>736.0</v>
      </c>
      <c r="E29" s="5">
        <v>756.0</v>
      </c>
      <c r="F29" s="5">
        <v>1110.0</v>
      </c>
    </row>
    <row r="30" ht="13.5" customHeight="1">
      <c r="A30" s="3" t="s">
        <v>62</v>
      </c>
      <c r="B30" s="6" t="s">
        <v>63</v>
      </c>
      <c r="C30" s="5">
        <v>432.0</v>
      </c>
      <c r="D30" s="5">
        <v>420.0</v>
      </c>
      <c r="E30" s="5">
        <v>432.0</v>
      </c>
      <c r="F30" s="5">
        <v>633.0</v>
      </c>
    </row>
    <row r="31" ht="13.5" customHeight="1">
      <c r="A31" s="3" t="s">
        <v>64</v>
      </c>
      <c r="B31" s="6" t="s">
        <v>65</v>
      </c>
      <c r="C31" s="5">
        <v>256.0</v>
      </c>
      <c r="D31" s="5">
        <v>249.0</v>
      </c>
      <c r="E31" s="5">
        <v>256.0</v>
      </c>
      <c r="F31" s="5">
        <v>376.0</v>
      </c>
    </row>
    <row r="32" ht="13.5" customHeight="1">
      <c r="A32" s="3" t="s">
        <v>66</v>
      </c>
      <c r="B32" s="6" t="s">
        <v>67</v>
      </c>
      <c r="C32" s="5">
        <v>180.0</v>
      </c>
      <c r="D32" s="5">
        <v>175.0</v>
      </c>
      <c r="E32" s="5">
        <v>180.0</v>
      </c>
      <c r="F32" s="5">
        <v>264.0</v>
      </c>
    </row>
    <row r="33" ht="13.5" customHeight="1">
      <c r="A33" s="3" t="s">
        <v>68</v>
      </c>
      <c r="B33" s="6" t="s">
        <v>69</v>
      </c>
      <c r="C33" s="5">
        <v>180.0</v>
      </c>
      <c r="D33" s="5">
        <v>175.0</v>
      </c>
      <c r="E33" s="5">
        <v>180.0</v>
      </c>
      <c r="F33" s="5">
        <v>264.0</v>
      </c>
    </row>
    <row r="34" ht="13.5" customHeight="1">
      <c r="A34" s="3" t="s">
        <v>70</v>
      </c>
      <c r="B34" s="6" t="s">
        <v>71</v>
      </c>
      <c r="C34" s="5">
        <v>256.0</v>
      </c>
      <c r="D34" s="5">
        <v>249.0</v>
      </c>
      <c r="E34" s="5">
        <v>256.0</v>
      </c>
      <c r="F34" s="5">
        <v>376.0</v>
      </c>
    </row>
    <row r="35" ht="13.5" customHeight="1">
      <c r="A35" s="3" t="s">
        <v>72</v>
      </c>
      <c r="B35" s="6" t="s">
        <v>73</v>
      </c>
      <c r="C35" s="5">
        <v>180.0</v>
      </c>
      <c r="D35" s="5">
        <v>175.0</v>
      </c>
      <c r="E35" s="5">
        <v>180.0</v>
      </c>
      <c r="F35" s="5">
        <v>264.0</v>
      </c>
    </row>
    <row r="36" ht="13.5" customHeight="1">
      <c r="A36" s="3" t="s">
        <v>74</v>
      </c>
      <c r="B36" s="6" t="s">
        <v>75</v>
      </c>
      <c r="C36" s="5">
        <v>152.0</v>
      </c>
      <c r="D36" s="5">
        <v>148.0</v>
      </c>
      <c r="E36" s="5">
        <v>152.0</v>
      </c>
      <c r="F36" s="5">
        <v>223.0</v>
      </c>
    </row>
    <row r="37" ht="13.5" customHeight="1">
      <c r="A37" s="3" t="s">
        <v>76</v>
      </c>
      <c r="B37" s="6" t="s">
        <v>77</v>
      </c>
      <c r="C37" s="5">
        <v>0.0</v>
      </c>
      <c r="D37" s="5">
        <v>0.0</v>
      </c>
      <c r="E37" s="5">
        <v>0.0</v>
      </c>
      <c r="F37" s="5">
        <v>0.0</v>
      </c>
    </row>
    <row r="38" ht="13.5" customHeight="1">
      <c r="A38" s="3" t="s">
        <v>78</v>
      </c>
      <c r="B38" s="6" t="s">
        <v>79</v>
      </c>
      <c r="C38" s="5">
        <v>337.0</v>
      </c>
      <c r="D38" s="5">
        <v>328.0</v>
      </c>
      <c r="E38" s="5">
        <v>337.0</v>
      </c>
      <c r="F38" s="5">
        <v>495.0</v>
      </c>
    </row>
    <row r="39" ht="13.5" customHeight="1">
      <c r="A39" s="3" t="s">
        <v>80</v>
      </c>
      <c r="B39" s="6" t="s">
        <v>81</v>
      </c>
      <c r="C39" s="5">
        <v>186.0</v>
      </c>
      <c r="D39" s="5">
        <v>181.0</v>
      </c>
      <c r="E39" s="5">
        <v>186.0</v>
      </c>
      <c r="F39" s="5">
        <v>273.0</v>
      </c>
    </row>
    <row r="40" ht="13.5" customHeight="1">
      <c r="A40" s="3" t="s">
        <v>82</v>
      </c>
      <c r="B40" s="6" t="s">
        <v>83</v>
      </c>
      <c r="C40" s="5">
        <v>0.0</v>
      </c>
      <c r="D40" s="5">
        <v>0.0</v>
      </c>
      <c r="E40" s="5">
        <v>0.0</v>
      </c>
      <c r="F40" s="5">
        <v>0.0</v>
      </c>
    </row>
    <row r="41" ht="13.5" customHeight="1">
      <c r="A41" s="3" t="s">
        <v>84</v>
      </c>
      <c r="B41" s="6" t="s">
        <v>85</v>
      </c>
      <c r="C41" s="5">
        <v>337.0</v>
      </c>
      <c r="D41" s="5">
        <v>328.0</v>
      </c>
      <c r="E41" s="5">
        <v>337.0</v>
      </c>
      <c r="F41" s="5">
        <v>495.0</v>
      </c>
    </row>
    <row r="42" ht="13.5" customHeight="1">
      <c r="A42" s="3" t="s">
        <v>86</v>
      </c>
      <c r="B42" s="6" t="s">
        <v>87</v>
      </c>
      <c r="C42" s="5">
        <v>186.0</v>
      </c>
      <c r="D42" s="5">
        <v>181.0</v>
      </c>
      <c r="E42" s="5">
        <v>186.0</v>
      </c>
      <c r="F42" s="5">
        <v>273.0</v>
      </c>
    </row>
    <row r="43" ht="13.5" customHeight="1">
      <c r="A43" s="3" t="s">
        <v>88</v>
      </c>
      <c r="B43" s="6" t="s">
        <v>89</v>
      </c>
      <c r="C43" s="5">
        <v>127.0</v>
      </c>
      <c r="D43" s="5">
        <v>124.0</v>
      </c>
      <c r="E43" s="5">
        <v>127.0</v>
      </c>
      <c r="F43" s="5">
        <v>187.0</v>
      </c>
    </row>
    <row r="44" ht="13.5" customHeight="1">
      <c r="A44" s="3" t="s">
        <v>90</v>
      </c>
      <c r="B44" s="6" t="s">
        <v>91</v>
      </c>
      <c r="C44" s="5">
        <v>213.0</v>
      </c>
      <c r="D44" s="5">
        <v>207.0</v>
      </c>
      <c r="E44" s="5">
        <v>213.0</v>
      </c>
      <c r="F44" s="5">
        <v>312.0</v>
      </c>
    </row>
    <row r="45" ht="13.5" customHeight="1">
      <c r="A45" s="3" t="s">
        <v>92</v>
      </c>
      <c r="B45" s="6" t="s">
        <v>93</v>
      </c>
      <c r="C45" s="5">
        <v>337.0</v>
      </c>
      <c r="D45" s="5">
        <v>328.0</v>
      </c>
      <c r="E45" s="5">
        <v>337.0</v>
      </c>
      <c r="F45" s="5">
        <v>495.0</v>
      </c>
    </row>
    <row r="46" ht="13.5" customHeight="1">
      <c r="A46" s="3" t="s">
        <v>94</v>
      </c>
      <c r="B46" s="6" t="s">
        <v>95</v>
      </c>
      <c r="C46" s="5">
        <v>708.0</v>
      </c>
      <c r="D46" s="5">
        <v>689.0</v>
      </c>
      <c r="E46" s="5">
        <v>708.0</v>
      </c>
      <c r="F46" s="5">
        <v>1039.0</v>
      </c>
    </row>
    <row r="47" ht="13.5" customHeight="1">
      <c r="A47" s="3" t="s">
        <v>96</v>
      </c>
      <c r="B47" s="6" t="s">
        <v>97</v>
      </c>
      <c r="C47" s="5">
        <v>152.0</v>
      </c>
      <c r="D47" s="5">
        <v>148.0</v>
      </c>
      <c r="E47" s="5">
        <v>152.0</v>
      </c>
      <c r="F47" s="5">
        <v>223.0</v>
      </c>
    </row>
    <row r="48" ht="13.5" customHeight="1">
      <c r="A48" s="3" t="s">
        <v>98</v>
      </c>
      <c r="B48" s="6" t="s">
        <v>99</v>
      </c>
      <c r="C48" s="5">
        <v>4847.0</v>
      </c>
      <c r="D48" s="5">
        <v>4717.0</v>
      </c>
      <c r="E48" s="5">
        <v>4847.0</v>
      </c>
      <c r="F48" s="5">
        <v>7114.0</v>
      </c>
    </row>
    <row r="49" ht="13.5" customHeight="1">
      <c r="A49" s="3" t="s">
        <v>100</v>
      </c>
      <c r="B49" s="6" t="s">
        <v>101</v>
      </c>
      <c r="C49" s="5">
        <v>3909.0</v>
      </c>
      <c r="D49" s="5">
        <v>3804.0</v>
      </c>
      <c r="E49" s="5">
        <v>3909.0</v>
      </c>
      <c r="F49" s="5">
        <v>5737.0</v>
      </c>
    </row>
    <row r="50" ht="13.5" customHeight="1">
      <c r="A50" s="3" t="s">
        <v>102</v>
      </c>
      <c r="B50" s="6" t="s">
        <v>103</v>
      </c>
      <c r="C50" s="5">
        <v>12770.0</v>
      </c>
      <c r="D50" s="5">
        <v>12427.0</v>
      </c>
      <c r="E50" s="5">
        <v>12770.0</v>
      </c>
      <c r="F50" s="5">
        <v>18742.0</v>
      </c>
    </row>
    <row r="51" ht="13.5" customHeight="1">
      <c r="A51" s="3" t="s">
        <v>104</v>
      </c>
      <c r="B51" s="6" t="s">
        <v>105</v>
      </c>
      <c r="C51" s="5">
        <v>10271.0</v>
      </c>
      <c r="D51" s="5">
        <v>9995.0</v>
      </c>
      <c r="E51" s="5">
        <v>10271.0</v>
      </c>
      <c r="F51" s="5">
        <v>15074.0</v>
      </c>
    </row>
    <row r="52" ht="13.5" customHeight="1">
      <c r="A52" s="3" t="s">
        <v>106</v>
      </c>
      <c r="B52" s="6" t="s">
        <v>107</v>
      </c>
      <c r="C52" s="5">
        <v>478.0</v>
      </c>
      <c r="D52" s="5">
        <v>465.0</v>
      </c>
      <c r="E52" s="5">
        <v>478.0</v>
      </c>
      <c r="F52" s="5">
        <v>701.0</v>
      </c>
    </row>
    <row r="53" ht="13.5" customHeight="1">
      <c r="A53" s="3" t="s">
        <v>108</v>
      </c>
      <c r="B53" s="6" t="s">
        <v>109</v>
      </c>
      <c r="C53" s="5">
        <v>256.0</v>
      </c>
      <c r="D53" s="5">
        <v>249.0</v>
      </c>
      <c r="E53" s="5">
        <v>256.0</v>
      </c>
      <c r="F53" s="5">
        <v>376.0</v>
      </c>
    </row>
    <row r="54" ht="13.5" customHeight="1">
      <c r="A54" s="3" t="s">
        <v>110</v>
      </c>
      <c r="B54" s="6" t="s">
        <v>111</v>
      </c>
      <c r="C54" s="5">
        <v>535.0</v>
      </c>
      <c r="D54" s="5">
        <v>521.0</v>
      </c>
      <c r="E54" s="5">
        <v>535.0</v>
      </c>
      <c r="F54" s="5">
        <v>786.0</v>
      </c>
    </row>
    <row r="55" ht="13.5" customHeight="1">
      <c r="A55" s="3" t="s">
        <v>112</v>
      </c>
      <c r="B55" s="6" t="s">
        <v>113</v>
      </c>
      <c r="C55" s="5">
        <v>535.0</v>
      </c>
      <c r="D55" s="5">
        <v>521.0</v>
      </c>
      <c r="E55" s="5">
        <v>535.0</v>
      </c>
      <c r="F55" s="5">
        <v>786.0</v>
      </c>
    </row>
    <row r="56" ht="13.5" customHeight="1">
      <c r="A56" s="3" t="s">
        <v>114</v>
      </c>
      <c r="B56" s="6" t="s">
        <v>115</v>
      </c>
      <c r="C56" s="5">
        <v>256.0</v>
      </c>
      <c r="D56" s="5">
        <v>249.0</v>
      </c>
      <c r="E56" s="5">
        <v>256.0</v>
      </c>
      <c r="F56" s="5">
        <v>376.0</v>
      </c>
    </row>
    <row r="57" ht="13.5" customHeight="1">
      <c r="A57" s="3" t="s">
        <v>116</v>
      </c>
      <c r="B57" s="6" t="s">
        <v>117</v>
      </c>
      <c r="C57" s="5">
        <v>238.0</v>
      </c>
      <c r="D57" s="5">
        <v>232.0</v>
      </c>
      <c r="E57" s="5">
        <v>238.0</v>
      </c>
      <c r="F57" s="5">
        <v>350.0</v>
      </c>
    </row>
    <row r="58" ht="13.5" customHeight="1">
      <c r="A58" s="3" t="s">
        <v>118</v>
      </c>
      <c r="B58" s="6" t="s">
        <v>119</v>
      </c>
      <c r="C58" s="5">
        <v>580.0</v>
      </c>
      <c r="D58" s="5">
        <v>564.0</v>
      </c>
      <c r="E58" s="5">
        <v>580.0</v>
      </c>
      <c r="F58" s="5">
        <v>851.0</v>
      </c>
    </row>
    <row r="59" ht="13.5" customHeight="1">
      <c r="A59" s="3" t="s">
        <v>120</v>
      </c>
      <c r="B59" s="6" t="s">
        <v>121</v>
      </c>
      <c r="C59" s="5">
        <v>802.0</v>
      </c>
      <c r="D59" s="5">
        <v>780.0</v>
      </c>
      <c r="E59" s="5">
        <v>802.0</v>
      </c>
      <c r="F59" s="5">
        <v>1176.0</v>
      </c>
    </row>
    <row r="60" ht="13.5" customHeight="1">
      <c r="A60" s="3" t="s">
        <v>122</v>
      </c>
      <c r="B60" s="6" t="s">
        <v>123</v>
      </c>
      <c r="C60" s="5">
        <v>10395.0</v>
      </c>
      <c r="D60" s="5">
        <v>10116.0</v>
      </c>
      <c r="E60" s="5">
        <v>10395.0</v>
      </c>
      <c r="F60" s="5">
        <v>15257.0</v>
      </c>
    </row>
    <row r="61" ht="13.5" customHeight="1">
      <c r="A61" s="3" t="s">
        <v>124</v>
      </c>
      <c r="B61" s="6" t="s">
        <v>125</v>
      </c>
      <c r="C61" s="5">
        <v>337.0</v>
      </c>
      <c r="D61" s="5">
        <v>328.0</v>
      </c>
      <c r="E61" s="5">
        <v>337.0</v>
      </c>
      <c r="F61" s="5">
        <v>495.0</v>
      </c>
    </row>
    <row r="62" ht="13.5" customHeight="1">
      <c r="A62" s="3" t="s">
        <v>126</v>
      </c>
      <c r="B62" s="6" t="s">
        <v>127</v>
      </c>
      <c r="C62" s="5">
        <v>0.0</v>
      </c>
      <c r="D62" s="5">
        <v>0.0</v>
      </c>
      <c r="E62" s="5">
        <v>0.0</v>
      </c>
      <c r="F62" s="5">
        <v>0.0</v>
      </c>
    </row>
    <row r="63" ht="13.5" customHeight="1">
      <c r="A63" s="3" t="s">
        <v>128</v>
      </c>
      <c r="B63" s="6" t="s">
        <v>129</v>
      </c>
      <c r="C63" s="5">
        <v>392.0</v>
      </c>
      <c r="D63" s="5">
        <v>381.0</v>
      </c>
      <c r="E63" s="5">
        <v>392.0</v>
      </c>
      <c r="F63" s="5">
        <v>575.0</v>
      </c>
    </row>
    <row r="64" ht="13.5" customHeight="1">
      <c r="A64" s="3" t="s">
        <v>130</v>
      </c>
      <c r="B64" s="6" t="s">
        <v>131</v>
      </c>
      <c r="C64" s="5">
        <v>4804.0</v>
      </c>
      <c r="D64" s="5">
        <v>4675.0</v>
      </c>
      <c r="E64" s="5">
        <v>4804.0</v>
      </c>
      <c r="F64" s="5">
        <v>7051.0</v>
      </c>
    </row>
    <row r="65" ht="13.5" customHeight="1">
      <c r="A65" s="3" t="s">
        <v>132</v>
      </c>
      <c r="B65" s="6" t="s">
        <v>133</v>
      </c>
      <c r="C65" s="5">
        <v>23259.0</v>
      </c>
      <c r="D65" s="5">
        <v>22634.0</v>
      </c>
      <c r="E65" s="5">
        <v>23259.0</v>
      </c>
      <c r="F65" s="5">
        <v>34137.0</v>
      </c>
    </row>
    <row r="66" ht="13.5" customHeight="1">
      <c r="A66" s="3" t="s">
        <v>134</v>
      </c>
      <c r="B66" s="6" t="s">
        <v>135</v>
      </c>
      <c r="C66" s="5">
        <v>1621.0</v>
      </c>
      <c r="D66" s="5">
        <v>1577.0</v>
      </c>
      <c r="E66" s="5">
        <v>1621.0</v>
      </c>
      <c r="F66" s="5">
        <v>2378.0</v>
      </c>
    </row>
    <row r="67" ht="13.5" customHeight="1">
      <c r="A67" s="3" t="s">
        <v>136</v>
      </c>
      <c r="B67" s="6" t="s">
        <v>137</v>
      </c>
      <c r="C67" s="5">
        <v>13271.0</v>
      </c>
      <c r="D67" s="5">
        <v>12915.0</v>
      </c>
      <c r="E67" s="5">
        <v>13271.0</v>
      </c>
      <c r="F67" s="5">
        <v>19478.0</v>
      </c>
    </row>
    <row r="68" ht="13.5" customHeight="1">
      <c r="A68" s="3" t="s">
        <v>138</v>
      </c>
      <c r="B68" s="6" t="s">
        <v>139</v>
      </c>
      <c r="C68" s="5">
        <v>1951.0</v>
      </c>
      <c r="D68" s="5">
        <v>1899.0</v>
      </c>
      <c r="E68" s="5">
        <v>1951.0</v>
      </c>
      <c r="F68" s="5">
        <v>2864.0</v>
      </c>
    </row>
    <row r="69" ht="13.5" customHeight="1">
      <c r="A69" s="3" t="s">
        <v>140</v>
      </c>
      <c r="B69" s="6" t="s">
        <v>141</v>
      </c>
      <c r="C69" s="5">
        <v>5214.0</v>
      </c>
      <c r="D69" s="5">
        <v>5074.0</v>
      </c>
      <c r="E69" s="5">
        <v>5214.0</v>
      </c>
      <c r="F69" s="5">
        <v>7653.0</v>
      </c>
    </row>
    <row r="70" ht="13.5" customHeight="1">
      <c r="A70" s="3" t="s">
        <v>142</v>
      </c>
      <c r="B70" s="6" t="s">
        <v>143</v>
      </c>
      <c r="C70" s="5">
        <v>8848.0</v>
      </c>
      <c r="D70" s="5">
        <v>8610.0</v>
      </c>
      <c r="E70" s="5">
        <v>8848.0</v>
      </c>
      <c r="F70" s="5">
        <v>12986.0</v>
      </c>
    </row>
    <row r="71" ht="13.5" customHeight="1">
      <c r="A71" s="3" t="s">
        <v>144</v>
      </c>
      <c r="B71" s="6" t="s">
        <v>145</v>
      </c>
      <c r="C71" s="5">
        <v>392.0</v>
      </c>
      <c r="D71" s="5">
        <v>381.0</v>
      </c>
      <c r="E71" s="5">
        <v>392.0</v>
      </c>
      <c r="F71" s="5">
        <v>575.0</v>
      </c>
    </row>
    <row r="72" ht="13.5" customHeight="1">
      <c r="A72" s="3" t="s">
        <v>146</v>
      </c>
      <c r="B72" s="6" t="s">
        <v>147</v>
      </c>
      <c r="C72" s="5">
        <v>3187.0</v>
      </c>
      <c r="D72" s="5">
        <v>3101.0</v>
      </c>
      <c r="E72" s="5">
        <v>3187.0</v>
      </c>
      <c r="F72" s="5">
        <v>4677.0</v>
      </c>
    </row>
    <row r="73" ht="13.5" customHeight="1">
      <c r="A73" s="3" t="s">
        <v>148</v>
      </c>
      <c r="B73" s="6" t="s">
        <v>149</v>
      </c>
      <c r="C73" s="5">
        <v>1747.0</v>
      </c>
      <c r="D73" s="5">
        <v>1700.0</v>
      </c>
      <c r="E73" s="5">
        <v>1747.0</v>
      </c>
      <c r="F73" s="5">
        <v>2564.0</v>
      </c>
    </row>
    <row r="74" ht="13.5" customHeight="1">
      <c r="A74" s="3" t="s">
        <v>150</v>
      </c>
      <c r="B74" s="6" t="s">
        <v>151</v>
      </c>
      <c r="C74" s="5">
        <v>3614.0</v>
      </c>
      <c r="D74" s="5">
        <v>3517.0</v>
      </c>
      <c r="E74" s="5">
        <v>3614.0</v>
      </c>
      <c r="F74" s="5">
        <v>5304.0</v>
      </c>
    </row>
    <row r="75" ht="13.5" customHeight="1">
      <c r="A75" s="3" t="s">
        <v>152</v>
      </c>
      <c r="B75" s="6" t="s">
        <v>153</v>
      </c>
      <c r="C75" s="5">
        <v>284.0</v>
      </c>
      <c r="D75" s="5">
        <v>276.0</v>
      </c>
      <c r="E75" s="5">
        <v>284.0</v>
      </c>
      <c r="F75" s="5">
        <v>416.0</v>
      </c>
    </row>
    <row r="76" ht="13.5" customHeight="1">
      <c r="A76" s="3" t="s">
        <v>154</v>
      </c>
      <c r="B76" s="6" t="s">
        <v>155</v>
      </c>
      <c r="C76" s="5">
        <v>934.0</v>
      </c>
      <c r="D76" s="5">
        <v>909.0</v>
      </c>
      <c r="E76" s="5">
        <v>934.0</v>
      </c>
      <c r="F76" s="5">
        <v>1371.0</v>
      </c>
    </row>
    <row r="77" ht="13.5" customHeight="1">
      <c r="A77" s="3" t="s">
        <v>156</v>
      </c>
      <c r="B77" s="6" t="s">
        <v>157</v>
      </c>
      <c r="C77" s="5">
        <v>1457.0</v>
      </c>
      <c r="D77" s="5">
        <v>1418.0</v>
      </c>
      <c r="E77" s="5">
        <v>1457.0</v>
      </c>
      <c r="F77" s="5">
        <v>2139.0</v>
      </c>
    </row>
    <row r="78" ht="13.5" customHeight="1">
      <c r="A78" s="3" t="s">
        <v>158</v>
      </c>
      <c r="B78" s="6" t="s">
        <v>159</v>
      </c>
      <c r="C78" s="5">
        <v>2986.0</v>
      </c>
      <c r="D78" s="5">
        <v>2906.0</v>
      </c>
      <c r="E78" s="5">
        <v>2986.0</v>
      </c>
      <c r="F78" s="5">
        <v>4383.0</v>
      </c>
    </row>
    <row r="79" ht="13.5" customHeight="1">
      <c r="A79" s="3" t="s">
        <v>160</v>
      </c>
      <c r="B79" s="6" t="s">
        <v>161</v>
      </c>
      <c r="C79" s="5">
        <v>23259.0</v>
      </c>
      <c r="D79" s="5">
        <v>22634.0</v>
      </c>
      <c r="E79" s="5">
        <v>23259.0</v>
      </c>
      <c r="F79" s="5">
        <v>34137.0</v>
      </c>
    </row>
    <row r="80" ht="13.5" customHeight="1">
      <c r="A80" s="3" t="s">
        <v>162</v>
      </c>
      <c r="B80" s="6" t="s">
        <v>163</v>
      </c>
      <c r="C80" s="5">
        <v>443.0</v>
      </c>
      <c r="D80" s="5">
        <v>431.0</v>
      </c>
      <c r="E80" s="5">
        <v>443.0</v>
      </c>
      <c r="F80" s="5">
        <v>650.0</v>
      </c>
    </row>
    <row r="81" ht="13.5" customHeight="1">
      <c r="A81" s="3" t="s">
        <v>164</v>
      </c>
      <c r="B81" s="6" t="s">
        <v>165</v>
      </c>
      <c r="C81" s="5">
        <v>2813.0</v>
      </c>
      <c r="D81" s="5">
        <v>2737.0</v>
      </c>
      <c r="E81" s="5">
        <v>2813.0</v>
      </c>
      <c r="F81" s="5">
        <v>4128.0</v>
      </c>
    </row>
    <row r="82" ht="13.5" customHeight="1">
      <c r="A82" s="3" t="s">
        <v>166</v>
      </c>
      <c r="B82" s="6" t="s">
        <v>167</v>
      </c>
      <c r="C82" s="5">
        <v>152.0</v>
      </c>
      <c r="D82" s="5">
        <v>148.0</v>
      </c>
      <c r="E82" s="5">
        <v>152.0</v>
      </c>
      <c r="F82" s="5">
        <v>223.0</v>
      </c>
    </row>
    <row r="83" ht="13.5" customHeight="1">
      <c r="A83" s="3" t="s">
        <v>168</v>
      </c>
      <c r="B83" s="6" t="s">
        <v>169</v>
      </c>
      <c r="C83" s="5">
        <v>116.0</v>
      </c>
      <c r="D83" s="5">
        <v>113.0</v>
      </c>
      <c r="E83" s="5">
        <v>116.0</v>
      </c>
      <c r="F83" s="5">
        <v>170.0</v>
      </c>
    </row>
    <row r="84" ht="13.5" customHeight="1">
      <c r="A84" s="3" t="s">
        <v>170</v>
      </c>
      <c r="B84" s="6" t="s">
        <v>171</v>
      </c>
      <c r="C84" s="5">
        <v>8590.0</v>
      </c>
      <c r="D84" s="5">
        <v>8359.0</v>
      </c>
      <c r="E84" s="5">
        <v>8590.0</v>
      </c>
      <c r="F84" s="5">
        <v>12607.0</v>
      </c>
    </row>
    <row r="85" ht="13.5" customHeight="1">
      <c r="A85" s="3" t="s">
        <v>172</v>
      </c>
      <c r="B85" s="6" t="s">
        <v>173</v>
      </c>
      <c r="C85" s="5">
        <v>7891.0</v>
      </c>
      <c r="D85" s="5">
        <v>7679.0</v>
      </c>
      <c r="E85" s="5">
        <v>7891.0</v>
      </c>
      <c r="F85" s="5">
        <v>11581.0</v>
      </c>
    </row>
    <row r="86" ht="13.5" customHeight="1">
      <c r="A86" s="3" t="s">
        <v>174</v>
      </c>
      <c r="B86" s="6" t="s">
        <v>175</v>
      </c>
      <c r="C86" s="5">
        <v>3719.0</v>
      </c>
      <c r="D86" s="5">
        <v>3619.0</v>
      </c>
      <c r="E86" s="5">
        <v>3719.0</v>
      </c>
      <c r="F86" s="5">
        <v>5458.0</v>
      </c>
    </row>
    <row r="87" ht="13.5" customHeight="1">
      <c r="A87" s="3" t="s">
        <v>176</v>
      </c>
      <c r="B87" s="6" t="s">
        <v>177</v>
      </c>
      <c r="C87" s="5">
        <v>2218.0</v>
      </c>
      <c r="D87" s="5">
        <v>2158.0</v>
      </c>
      <c r="E87" s="5">
        <v>2218.0</v>
      </c>
      <c r="F87" s="5">
        <v>3255.0</v>
      </c>
    </row>
    <row r="88" ht="13.5" customHeight="1">
      <c r="A88" s="3" t="s">
        <v>178</v>
      </c>
      <c r="B88" s="6" t="s">
        <v>179</v>
      </c>
      <c r="C88" s="5">
        <v>8915.0</v>
      </c>
      <c r="D88" s="5">
        <v>8676.0</v>
      </c>
      <c r="E88" s="5">
        <v>8915.0</v>
      </c>
      <c r="F88" s="5">
        <v>13085.0</v>
      </c>
    </row>
    <row r="89" ht="13.5" customHeight="1">
      <c r="A89" s="3" t="s">
        <v>180</v>
      </c>
      <c r="B89" s="6" t="s">
        <v>181</v>
      </c>
      <c r="C89" s="5">
        <v>3719.0</v>
      </c>
      <c r="D89" s="5">
        <v>3619.0</v>
      </c>
      <c r="E89" s="5">
        <v>3719.0</v>
      </c>
      <c r="F89" s="5">
        <v>5458.0</v>
      </c>
    </row>
    <row r="90" ht="13.5" customHeight="1">
      <c r="A90" s="3" t="s">
        <v>182</v>
      </c>
      <c r="B90" s="6" t="s">
        <v>183</v>
      </c>
      <c r="C90" s="5">
        <v>180.0</v>
      </c>
      <c r="D90" s="5">
        <v>175.0</v>
      </c>
      <c r="E90" s="5">
        <v>180.0</v>
      </c>
      <c r="F90" s="5">
        <v>264.0</v>
      </c>
    </row>
    <row r="91" ht="13.5" customHeight="1">
      <c r="A91" s="3" t="s">
        <v>184</v>
      </c>
      <c r="B91" s="6" t="s">
        <v>185</v>
      </c>
      <c r="C91" s="5">
        <v>186.0</v>
      </c>
      <c r="D91" s="5">
        <v>181.0</v>
      </c>
      <c r="E91" s="5">
        <v>186.0</v>
      </c>
      <c r="F91" s="5">
        <v>273.0</v>
      </c>
    </row>
    <row r="92" ht="13.5" customHeight="1">
      <c r="A92" s="3" t="s">
        <v>186</v>
      </c>
      <c r="B92" s="6" t="s">
        <v>187</v>
      </c>
      <c r="C92" s="5">
        <v>477.0</v>
      </c>
      <c r="D92" s="5">
        <v>464.0</v>
      </c>
      <c r="E92" s="5">
        <v>477.0</v>
      </c>
      <c r="F92" s="5">
        <v>700.0</v>
      </c>
    </row>
    <row r="93" ht="13.5" customHeight="1">
      <c r="A93" s="3" t="s">
        <v>188</v>
      </c>
      <c r="B93" s="6" t="s">
        <v>189</v>
      </c>
      <c r="C93" s="5">
        <v>708.0</v>
      </c>
      <c r="D93" s="5">
        <v>689.0</v>
      </c>
      <c r="E93" s="5">
        <v>708.0</v>
      </c>
      <c r="F93" s="5">
        <v>1039.0</v>
      </c>
    </row>
    <row r="94" ht="13.5" customHeight="1">
      <c r="A94" s="3" t="s">
        <v>190</v>
      </c>
      <c r="B94" s="6" t="s">
        <v>191</v>
      </c>
      <c r="C94" s="5">
        <v>337.0</v>
      </c>
      <c r="D94" s="5">
        <v>328.0</v>
      </c>
      <c r="E94" s="5">
        <v>337.0</v>
      </c>
      <c r="F94" s="5">
        <v>495.0</v>
      </c>
    </row>
    <row r="95" ht="13.5" customHeight="1">
      <c r="A95" s="3" t="s">
        <v>192</v>
      </c>
      <c r="B95" s="6" t="s">
        <v>193</v>
      </c>
      <c r="C95" s="5">
        <v>2320.0</v>
      </c>
      <c r="D95" s="5">
        <v>2258.0</v>
      </c>
      <c r="E95" s="5">
        <v>2320.0</v>
      </c>
      <c r="F95" s="5">
        <v>3406.0</v>
      </c>
    </row>
    <row r="96" ht="13.5" customHeight="1">
      <c r="A96" s="3" t="s">
        <v>194</v>
      </c>
      <c r="B96" s="6" t="s">
        <v>195</v>
      </c>
      <c r="C96" s="5">
        <v>708.0</v>
      </c>
      <c r="D96" s="5">
        <v>689.0</v>
      </c>
      <c r="E96" s="5">
        <v>708.0</v>
      </c>
      <c r="F96" s="5">
        <v>1039.0</v>
      </c>
    </row>
    <row r="97" ht="13.5" customHeight="1">
      <c r="A97" s="3" t="s">
        <v>196</v>
      </c>
      <c r="B97" s="6" t="s">
        <v>197</v>
      </c>
      <c r="C97" s="5">
        <v>708.0</v>
      </c>
      <c r="D97" s="5">
        <v>689.0</v>
      </c>
      <c r="E97" s="5">
        <v>708.0</v>
      </c>
      <c r="F97" s="5">
        <v>1039.0</v>
      </c>
    </row>
    <row r="98" ht="13.5" customHeight="1">
      <c r="A98" s="3" t="s">
        <v>198</v>
      </c>
      <c r="B98" s="6" t="s">
        <v>199</v>
      </c>
      <c r="C98" s="5">
        <v>694.0</v>
      </c>
      <c r="D98" s="5">
        <v>675.0</v>
      </c>
      <c r="E98" s="5">
        <v>694.0</v>
      </c>
      <c r="F98" s="5">
        <v>1018.0</v>
      </c>
    </row>
    <row r="99" ht="13.5" customHeight="1">
      <c r="A99" s="3" t="s">
        <v>200</v>
      </c>
      <c r="B99" s="6" t="s">
        <v>201</v>
      </c>
      <c r="C99" s="5">
        <v>1804.0</v>
      </c>
      <c r="D99" s="5">
        <v>1756.0</v>
      </c>
      <c r="E99" s="5">
        <v>1804.0</v>
      </c>
      <c r="F99" s="5">
        <v>2648.0</v>
      </c>
    </row>
    <row r="100" ht="13.5" customHeight="1">
      <c r="A100" s="3" t="s">
        <v>202</v>
      </c>
      <c r="B100" s="6" t="s">
        <v>203</v>
      </c>
      <c r="C100" s="5">
        <v>694.0</v>
      </c>
      <c r="D100" s="5">
        <v>675.0</v>
      </c>
      <c r="E100" s="5">
        <v>694.0</v>
      </c>
      <c r="F100" s="5">
        <v>1018.0</v>
      </c>
    </row>
    <row r="101" ht="13.5" customHeight="1">
      <c r="A101" s="3" t="s">
        <v>204</v>
      </c>
      <c r="B101" s="6" t="s">
        <v>205</v>
      </c>
      <c r="C101" s="5">
        <v>6284.0</v>
      </c>
      <c r="D101" s="5">
        <v>6115.0</v>
      </c>
      <c r="E101" s="5">
        <v>6284.0</v>
      </c>
      <c r="F101" s="5">
        <v>9223.0</v>
      </c>
    </row>
    <row r="102" ht="13.5" customHeight="1">
      <c r="A102" s="3" t="s">
        <v>206</v>
      </c>
      <c r="B102" s="6" t="s">
        <v>207</v>
      </c>
      <c r="C102" s="5">
        <v>4339.0</v>
      </c>
      <c r="D102" s="5">
        <v>4222.0</v>
      </c>
      <c r="E102" s="5">
        <v>4339.0</v>
      </c>
      <c r="F102" s="5">
        <v>6368.0</v>
      </c>
    </row>
    <row r="103" ht="13.5" customHeight="1">
      <c r="A103" s="3" t="s">
        <v>208</v>
      </c>
      <c r="B103" s="6" t="s">
        <v>209</v>
      </c>
      <c r="C103" s="5">
        <v>131.0</v>
      </c>
      <c r="D103" s="5">
        <v>127.0</v>
      </c>
      <c r="E103" s="5">
        <v>131.0</v>
      </c>
      <c r="F103" s="5">
        <v>192.0</v>
      </c>
    </row>
    <row r="104" ht="13.5" customHeight="1">
      <c r="A104" s="3" t="s">
        <v>210</v>
      </c>
      <c r="B104" s="6" t="s">
        <v>211</v>
      </c>
      <c r="C104" s="5">
        <v>1815.0</v>
      </c>
      <c r="D104" s="5">
        <v>1766.0</v>
      </c>
      <c r="E104" s="5">
        <v>1815.0</v>
      </c>
      <c r="F104" s="5">
        <v>2663.0</v>
      </c>
    </row>
    <row r="105" ht="13.5" customHeight="1">
      <c r="A105" s="3" t="s">
        <v>212</v>
      </c>
      <c r="B105" s="6" t="s">
        <v>213</v>
      </c>
      <c r="C105" s="5">
        <v>392.0</v>
      </c>
      <c r="D105" s="5">
        <v>381.0</v>
      </c>
      <c r="E105" s="5">
        <v>392.0</v>
      </c>
      <c r="F105" s="5">
        <v>575.0</v>
      </c>
    </row>
    <row r="106" ht="13.5" customHeight="1">
      <c r="A106" s="3" t="s">
        <v>214</v>
      </c>
      <c r="B106" s="6" t="s">
        <v>215</v>
      </c>
      <c r="C106" s="5">
        <v>2483.0</v>
      </c>
      <c r="D106" s="5">
        <v>2416.0</v>
      </c>
      <c r="E106" s="5">
        <v>2483.0</v>
      </c>
      <c r="F106" s="5">
        <v>3644.0</v>
      </c>
    </row>
    <row r="107" ht="13.5" customHeight="1">
      <c r="A107" s="3" t="s">
        <v>216</v>
      </c>
      <c r="B107" s="6" t="s">
        <v>217</v>
      </c>
      <c r="C107" s="5">
        <v>8712.0</v>
      </c>
      <c r="D107" s="5">
        <v>8478.0</v>
      </c>
      <c r="E107" s="5">
        <v>8712.0</v>
      </c>
      <c r="F107" s="5">
        <v>12787.0</v>
      </c>
    </row>
    <row r="108" ht="13.5" customHeight="1">
      <c r="A108" s="3" t="s">
        <v>218</v>
      </c>
      <c r="B108" s="6" t="s">
        <v>219</v>
      </c>
      <c r="C108" s="5">
        <v>177.0</v>
      </c>
      <c r="D108" s="5">
        <v>172.0</v>
      </c>
      <c r="E108" s="5">
        <v>177.0</v>
      </c>
      <c r="F108" s="5">
        <v>259.0</v>
      </c>
    </row>
    <row r="109" ht="13.5" customHeight="1">
      <c r="A109" s="3" t="s">
        <v>220</v>
      </c>
      <c r="B109" s="6" t="s">
        <v>221</v>
      </c>
      <c r="C109" s="5">
        <v>180.0</v>
      </c>
      <c r="D109" s="5">
        <v>175.0</v>
      </c>
      <c r="E109" s="5">
        <v>180.0</v>
      </c>
      <c r="F109" s="5">
        <v>264.0</v>
      </c>
    </row>
    <row r="110" ht="13.5" customHeight="1">
      <c r="A110" s="3" t="s">
        <v>222</v>
      </c>
      <c r="B110" s="6" t="s">
        <v>223</v>
      </c>
      <c r="C110" s="5">
        <v>3702.0</v>
      </c>
      <c r="D110" s="5">
        <v>3603.0</v>
      </c>
      <c r="E110" s="5">
        <v>3702.0</v>
      </c>
      <c r="F110" s="5">
        <v>5434.0</v>
      </c>
    </row>
    <row r="111" ht="13.5" customHeight="1">
      <c r="A111" s="3" t="s">
        <v>224</v>
      </c>
      <c r="B111" s="6" t="s">
        <v>225</v>
      </c>
      <c r="C111" s="5">
        <v>392.0</v>
      </c>
      <c r="D111" s="5">
        <v>381.0</v>
      </c>
      <c r="E111" s="5">
        <v>392.0</v>
      </c>
      <c r="F111" s="5">
        <v>575.0</v>
      </c>
    </row>
    <row r="112" ht="13.5" customHeight="1">
      <c r="A112" s="3" t="s">
        <v>226</v>
      </c>
      <c r="B112" s="6" t="s">
        <v>227</v>
      </c>
      <c r="C112" s="5">
        <v>180.0</v>
      </c>
      <c r="D112" s="5">
        <v>175.0</v>
      </c>
      <c r="E112" s="5">
        <v>180.0</v>
      </c>
      <c r="F112" s="5">
        <v>264.0</v>
      </c>
    </row>
    <row r="113" ht="13.5" customHeight="1">
      <c r="A113" s="3" t="s">
        <v>228</v>
      </c>
      <c r="B113" s="6" t="s">
        <v>229</v>
      </c>
      <c r="C113" s="5">
        <v>180.0</v>
      </c>
      <c r="D113" s="5">
        <v>175.0</v>
      </c>
      <c r="E113" s="5">
        <v>180.0</v>
      </c>
      <c r="F113" s="5">
        <v>264.0</v>
      </c>
    </row>
    <row r="114" ht="13.5" customHeight="1">
      <c r="A114" s="3" t="s">
        <v>230</v>
      </c>
      <c r="B114" s="6" t="s">
        <v>231</v>
      </c>
      <c r="C114" s="5">
        <v>248.0</v>
      </c>
      <c r="D114" s="5">
        <v>241.0</v>
      </c>
      <c r="E114" s="5">
        <v>248.0</v>
      </c>
      <c r="F114" s="5">
        <v>363.0</v>
      </c>
    </row>
    <row r="115" ht="13.5" customHeight="1">
      <c r="A115" s="3" t="s">
        <v>232</v>
      </c>
      <c r="B115" s="6" t="s">
        <v>233</v>
      </c>
      <c r="C115" s="5">
        <v>757.0</v>
      </c>
      <c r="D115" s="5">
        <v>737.0</v>
      </c>
      <c r="E115" s="5">
        <v>757.0</v>
      </c>
      <c r="F115" s="5">
        <v>1112.0</v>
      </c>
    </row>
    <row r="116" ht="13.5" customHeight="1">
      <c r="A116" s="3" t="s">
        <v>234</v>
      </c>
      <c r="B116" s="6" t="s">
        <v>235</v>
      </c>
      <c r="C116" s="5">
        <v>5487.0</v>
      </c>
      <c r="D116" s="5">
        <v>5340.0</v>
      </c>
      <c r="E116" s="5">
        <v>5487.0</v>
      </c>
      <c r="F116" s="5">
        <v>8054.0</v>
      </c>
    </row>
    <row r="117" ht="13.5" customHeight="1">
      <c r="A117" s="3" t="s">
        <v>236</v>
      </c>
      <c r="B117" s="6" t="s">
        <v>237</v>
      </c>
      <c r="C117" s="5">
        <v>694.0</v>
      </c>
      <c r="D117" s="5">
        <v>675.0</v>
      </c>
      <c r="E117" s="5">
        <v>694.0</v>
      </c>
      <c r="F117" s="5">
        <v>1018.0</v>
      </c>
    </row>
    <row r="118" ht="13.5" customHeight="1">
      <c r="A118" s="3" t="s">
        <v>238</v>
      </c>
      <c r="B118" s="6" t="s">
        <v>239</v>
      </c>
      <c r="C118" s="5">
        <v>1260.0</v>
      </c>
      <c r="D118" s="5">
        <v>1226.0</v>
      </c>
      <c r="E118" s="5">
        <v>1260.0</v>
      </c>
      <c r="F118" s="5">
        <v>1849.0</v>
      </c>
    </row>
    <row r="119" ht="13.5" customHeight="1">
      <c r="A119" s="3" t="s">
        <v>240</v>
      </c>
      <c r="B119" s="6" t="s">
        <v>241</v>
      </c>
      <c r="C119" s="5">
        <v>8106.0</v>
      </c>
      <c r="D119" s="5">
        <v>7888.0</v>
      </c>
      <c r="E119" s="5">
        <v>8106.0</v>
      </c>
      <c r="F119" s="5">
        <v>11897.0</v>
      </c>
    </row>
    <row r="120" ht="13.5" customHeight="1">
      <c r="A120" s="3" t="s">
        <v>242</v>
      </c>
      <c r="B120" s="6" t="s">
        <v>243</v>
      </c>
      <c r="C120" s="5">
        <v>5535.0</v>
      </c>
      <c r="D120" s="5">
        <v>5386.0</v>
      </c>
      <c r="E120" s="5">
        <v>5535.0</v>
      </c>
      <c r="F120" s="5">
        <v>8123.0</v>
      </c>
    </row>
    <row r="121" ht="13.5" customHeight="1">
      <c r="A121" s="3" t="s">
        <v>244</v>
      </c>
      <c r="B121" s="6" t="s">
        <v>245</v>
      </c>
      <c r="C121" s="5">
        <v>345.0</v>
      </c>
      <c r="D121" s="5">
        <v>336.0</v>
      </c>
      <c r="E121" s="5">
        <v>345.0</v>
      </c>
      <c r="F121" s="5">
        <v>507.0</v>
      </c>
    </row>
    <row r="122" ht="13.5" customHeight="1">
      <c r="A122" s="3" t="s">
        <v>246</v>
      </c>
      <c r="B122" s="6" t="s">
        <v>247</v>
      </c>
      <c r="C122" s="5">
        <v>3898.0</v>
      </c>
      <c r="D122" s="5">
        <v>3793.0</v>
      </c>
      <c r="E122" s="5">
        <v>3898.0</v>
      </c>
      <c r="F122" s="5">
        <v>5721.0</v>
      </c>
    </row>
    <row r="123" ht="13.5" customHeight="1">
      <c r="A123" s="3" t="s">
        <v>248</v>
      </c>
      <c r="B123" s="6" t="s">
        <v>249</v>
      </c>
      <c r="C123" s="5">
        <v>997.0</v>
      </c>
      <c r="D123" s="5">
        <v>970.0</v>
      </c>
      <c r="E123" s="5">
        <v>997.0</v>
      </c>
      <c r="F123" s="5">
        <v>1463.0</v>
      </c>
    </row>
    <row r="124" ht="13.5" customHeight="1">
      <c r="A124" s="3" t="s">
        <v>250</v>
      </c>
      <c r="B124" s="6" t="s">
        <v>251</v>
      </c>
      <c r="C124" s="5">
        <v>468.0</v>
      </c>
      <c r="D124" s="5">
        <v>455.0</v>
      </c>
      <c r="E124" s="5">
        <v>468.0</v>
      </c>
      <c r="F124" s="5">
        <v>686.0</v>
      </c>
    </row>
    <row r="125" ht="13.5" customHeight="1">
      <c r="A125" s="3" t="s">
        <v>252</v>
      </c>
      <c r="B125" s="6" t="s">
        <v>253</v>
      </c>
      <c r="C125" s="5">
        <v>3702.0</v>
      </c>
      <c r="D125" s="5">
        <v>3603.0</v>
      </c>
      <c r="E125" s="5">
        <v>3702.0</v>
      </c>
      <c r="F125" s="5">
        <v>5434.0</v>
      </c>
    </row>
    <row r="126" ht="13.5" customHeight="1">
      <c r="A126" s="3" t="s">
        <v>254</v>
      </c>
      <c r="B126" s="6" t="s">
        <v>255</v>
      </c>
      <c r="C126" s="5">
        <v>256.0</v>
      </c>
      <c r="D126" s="5">
        <v>249.0</v>
      </c>
      <c r="E126" s="5">
        <v>256.0</v>
      </c>
      <c r="F126" s="5">
        <v>376.0</v>
      </c>
    </row>
    <row r="127" ht="13.5" customHeight="1">
      <c r="A127" s="3" t="s">
        <v>256</v>
      </c>
      <c r="B127" s="6" t="s">
        <v>257</v>
      </c>
      <c r="C127" s="5">
        <v>943.0</v>
      </c>
      <c r="D127" s="5">
        <v>918.0</v>
      </c>
      <c r="E127" s="5">
        <v>943.0</v>
      </c>
      <c r="F127" s="5">
        <v>1385.0</v>
      </c>
    </row>
    <row r="128" ht="13.5" customHeight="1">
      <c r="A128" s="3" t="s">
        <v>258</v>
      </c>
      <c r="B128" s="6" t="s">
        <v>259</v>
      </c>
      <c r="C128" s="5">
        <v>943.0</v>
      </c>
      <c r="D128" s="5">
        <v>918.0</v>
      </c>
      <c r="E128" s="5">
        <v>943.0</v>
      </c>
      <c r="F128" s="5">
        <v>1385.0</v>
      </c>
    </row>
    <row r="129" ht="13.5" customHeight="1">
      <c r="A129" s="3" t="s">
        <v>260</v>
      </c>
      <c r="B129" s="6" t="s">
        <v>261</v>
      </c>
      <c r="C129" s="5">
        <v>664.0</v>
      </c>
      <c r="D129" s="5">
        <v>646.0</v>
      </c>
      <c r="E129" s="5">
        <v>664.0</v>
      </c>
      <c r="F129" s="5">
        <v>974.0</v>
      </c>
    </row>
    <row r="130" ht="13.5" customHeight="1">
      <c r="A130" s="3" t="s">
        <v>262</v>
      </c>
      <c r="B130" s="6" t="s">
        <v>263</v>
      </c>
      <c r="C130" s="5">
        <v>664.0</v>
      </c>
      <c r="D130" s="5">
        <v>646.0</v>
      </c>
      <c r="E130" s="5">
        <v>664.0</v>
      </c>
      <c r="F130" s="5">
        <v>974.0</v>
      </c>
    </row>
    <row r="131" ht="13.5" customHeight="1">
      <c r="A131" s="3" t="s">
        <v>264</v>
      </c>
      <c r="B131" s="6" t="s">
        <v>265</v>
      </c>
      <c r="C131" s="5">
        <v>325.0</v>
      </c>
      <c r="D131" s="5">
        <v>316.0</v>
      </c>
      <c r="E131" s="5">
        <v>325.0</v>
      </c>
      <c r="F131" s="5">
        <v>477.0</v>
      </c>
    </row>
    <row r="132" ht="13.5" customHeight="1">
      <c r="A132" s="3" t="s">
        <v>266</v>
      </c>
      <c r="B132" s="6" t="s">
        <v>267</v>
      </c>
      <c r="C132" s="5">
        <v>186.0</v>
      </c>
      <c r="D132" s="5">
        <v>181.0</v>
      </c>
      <c r="E132" s="5">
        <v>186.0</v>
      </c>
      <c r="F132" s="5">
        <v>273.0</v>
      </c>
    </row>
    <row r="133" ht="13.5" customHeight="1">
      <c r="A133" s="3" t="s">
        <v>268</v>
      </c>
      <c r="B133" s="6" t="s">
        <v>269</v>
      </c>
      <c r="C133" s="5">
        <v>337.0</v>
      </c>
      <c r="D133" s="5">
        <v>328.0</v>
      </c>
      <c r="E133" s="5">
        <v>337.0</v>
      </c>
      <c r="F133" s="5">
        <v>495.0</v>
      </c>
    </row>
    <row r="134" ht="13.5" customHeight="1">
      <c r="A134" s="3" t="s">
        <v>270</v>
      </c>
      <c r="B134" s="6" t="s">
        <v>271</v>
      </c>
      <c r="C134" s="5">
        <v>359.0</v>
      </c>
      <c r="D134" s="5">
        <v>349.0</v>
      </c>
      <c r="E134" s="5">
        <v>359.0</v>
      </c>
      <c r="F134" s="5">
        <v>526.0</v>
      </c>
    </row>
    <row r="135" ht="13.5" customHeight="1">
      <c r="A135" s="3" t="s">
        <v>272</v>
      </c>
      <c r="B135" s="6" t="s">
        <v>273</v>
      </c>
      <c r="C135" s="5">
        <v>0.0</v>
      </c>
      <c r="D135" s="5">
        <v>0.0</v>
      </c>
      <c r="E135" s="5">
        <v>0.0</v>
      </c>
      <c r="F135" s="5">
        <v>0.0</v>
      </c>
    </row>
    <row r="136" ht="13.5" customHeight="1">
      <c r="A136" s="3" t="s">
        <v>274</v>
      </c>
      <c r="B136" s="6" t="s">
        <v>275</v>
      </c>
      <c r="C136" s="5">
        <v>7420.0</v>
      </c>
      <c r="D136" s="5">
        <v>7221.0</v>
      </c>
      <c r="E136" s="5">
        <v>7420.0</v>
      </c>
      <c r="F136" s="5">
        <v>10891.0</v>
      </c>
    </row>
    <row r="137" ht="13.5" customHeight="1">
      <c r="A137" s="3" t="s">
        <v>276</v>
      </c>
      <c r="B137" s="6" t="s">
        <v>277</v>
      </c>
      <c r="C137" s="5">
        <v>9713.0</v>
      </c>
      <c r="D137" s="5">
        <v>9452.0</v>
      </c>
      <c r="E137" s="5">
        <v>9713.0</v>
      </c>
      <c r="F137" s="5">
        <v>14256.0</v>
      </c>
    </row>
    <row r="138" ht="13.5" customHeight="1">
      <c r="A138" s="3" t="s">
        <v>278</v>
      </c>
      <c r="B138" s="6" t="s">
        <v>279</v>
      </c>
      <c r="C138" s="5">
        <v>2512.0</v>
      </c>
      <c r="D138" s="5">
        <v>2445.0</v>
      </c>
      <c r="E138" s="5">
        <v>2512.0</v>
      </c>
      <c r="F138" s="5">
        <v>3688.0</v>
      </c>
    </row>
    <row r="139" ht="13.5" customHeight="1">
      <c r="A139" s="3" t="s">
        <v>280</v>
      </c>
      <c r="B139" s="6" t="s">
        <v>281</v>
      </c>
      <c r="C139" s="5">
        <v>6416.0</v>
      </c>
      <c r="D139" s="5">
        <v>6244.0</v>
      </c>
      <c r="E139" s="5">
        <v>6416.0</v>
      </c>
      <c r="F139" s="5">
        <v>9417.0</v>
      </c>
    </row>
    <row r="140" ht="13.5" customHeight="1">
      <c r="A140" s="3" t="s">
        <v>282</v>
      </c>
      <c r="B140" s="6" t="s">
        <v>283</v>
      </c>
      <c r="C140" s="5">
        <v>1757.0</v>
      </c>
      <c r="D140" s="5">
        <v>1710.0</v>
      </c>
      <c r="E140" s="5">
        <v>1757.0</v>
      </c>
      <c r="F140" s="5">
        <v>2579.0</v>
      </c>
    </row>
    <row r="141" ht="13.5" customHeight="1">
      <c r="A141" s="3" t="s">
        <v>284</v>
      </c>
      <c r="B141" s="6" t="s">
        <v>285</v>
      </c>
      <c r="C141" s="5">
        <v>4750.0</v>
      </c>
      <c r="D141" s="5">
        <v>4622.0</v>
      </c>
      <c r="E141" s="5">
        <v>4750.0</v>
      </c>
      <c r="F141" s="5">
        <v>6971.0</v>
      </c>
    </row>
    <row r="142" ht="13.5" customHeight="1">
      <c r="A142" s="3" t="s">
        <v>286</v>
      </c>
      <c r="B142" s="6" t="s">
        <v>287</v>
      </c>
      <c r="C142" s="5">
        <v>337.0</v>
      </c>
      <c r="D142" s="5">
        <v>328.0</v>
      </c>
      <c r="E142" s="5">
        <v>337.0</v>
      </c>
      <c r="F142" s="5">
        <v>495.0</v>
      </c>
    </row>
    <row r="143" ht="13.5" customHeight="1">
      <c r="A143" s="3" t="s">
        <v>288</v>
      </c>
      <c r="B143" s="6" t="s">
        <v>289</v>
      </c>
      <c r="C143" s="5">
        <v>0.0</v>
      </c>
      <c r="D143" s="5">
        <v>0.0</v>
      </c>
      <c r="E143" s="5">
        <v>0.0</v>
      </c>
      <c r="F143" s="5">
        <v>0.0</v>
      </c>
    </row>
    <row r="144" ht="13.5" customHeight="1">
      <c r="A144" s="3" t="s">
        <v>290</v>
      </c>
      <c r="B144" s="6" t="s">
        <v>291</v>
      </c>
      <c r="C144" s="5">
        <v>186.0</v>
      </c>
      <c r="D144" s="5">
        <v>181.0</v>
      </c>
      <c r="E144" s="5">
        <v>186.0</v>
      </c>
      <c r="F144" s="5">
        <v>273.0</v>
      </c>
    </row>
    <row r="145" ht="13.5" customHeight="1">
      <c r="A145" s="3" t="s">
        <v>292</v>
      </c>
      <c r="B145" s="6" t="s">
        <v>293</v>
      </c>
      <c r="C145" s="5">
        <v>337.0</v>
      </c>
      <c r="D145" s="5">
        <v>328.0</v>
      </c>
      <c r="E145" s="5">
        <v>337.0</v>
      </c>
      <c r="F145" s="5">
        <v>495.0</v>
      </c>
    </row>
    <row r="146" ht="13.5" customHeight="1">
      <c r="A146" s="3" t="s">
        <v>294</v>
      </c>
      <c r="B146" s="6" t="s">
        <v>295</v>
      </c>
      <c r="C146" s="5">
        <v>2028.0</v>
      </c>
      <c r="D146" s="5">
        <v>1974.0</v>
      </c>
      <c r="E146" s="5">
        <v>2028.0</v>
      </c>
      <c r="F146" s="5">
        <v>2977.0</v>
      </c>
    </row>
    <row r="147" ht="13.5" customHeight="1">
      <c r="A147" s="3" t="s">
        <v>296</v>
      </c>
      <c r="B147" s="6" t="s">
        <v>297</v>
      </c>
      <c r="C147" s="5">
        <v>405.0</v>
      </c>
      <c r="D147" s="5">
        <v>394.0</v>
      </c>
      <c r="E147" s="5">
        <v>405.0</v>
      </c>
      <c r="F147" s="5">
        <v>594.0</v>
      </c>
    </row>
    <row r="148" ht="13.5" customHeight="1">
      <c r="A148" s="3" t="s">
        <v>298</v>
      </c>
      <c r="B148" s="6" t="s">
        <v>299</v>
      </c>
      <c r="C148" s="5">
        <v>342.0</v>
      </c>
      <c r="D148" s="5">
        <v>333.0</v>
      </c>
      <c r="E148" s="5">
        <v>342.0</v>
      </c>
      <c r="F148" s="5">
        <v>502.0</v>
      </c>
    </row>
    <row r="149" ht="13.5" customHeight="1">
      <c r="A149" s="3" t="s">
        <v>300</v>
      </c>
      <c r="B149" s="6" t="s">
        <v>301</v>
      </c>
      <c r="C149" s="5">
        <v>180.0</v>
      </c>
      <c r="D149" s="5">
        <v>175.0</v>
      </c>
      <c r="E149" s="5">
        <v>180.0</v>
      </c>
      <c r="F149" s="5">
        <v>264.0</v>
      </c>
    </row>
    <row r="150" ht="13.5" customHeight="1">
      <c r="A150" s="3" t="s">
        <v>302</v>
      </c>
      <c r="B150" s="6" t="s">
        <v>303</v>
      </c>
      <c r="C150" s="5">
        <v>248.0</v>
      </c>
      <c r="D150" s="5">
        <v>241.0</v>
      </c>
      <c r="E150" s="5">
        <v>248.0</v>
      </c>
      <c r="F150" s="5">
        <v>363.0</v>
      </c>
    </row>
    <row r="151" ht="13.5" customHeight="1">
      <c r="A151" s="3" t="s">
        <v>304</v>
      </c>
      <c r="B151" s="6" t="s">
        <v>305</v>
      </c>
      <c r="C151" s="5">
        <v>243.0</v>
      </c>
      <c r="D151" s="5">
        <v>236.0</v>
      </c>
      <c r="E151" s="5">
        <v>243.0</v>
      </c>
      <c r="F151" s="5">
        <v>356.0</v>
      </c>
    </row>
    <row r="152" ht="13.5" customHeight="1">
      <c r="A152" s="3" t="s">
        <v>306</v>
      </c>
      <c r="B152" s="6" t="s">
        <v>307</v>
      </c>
      <c r="C152" s="5">
        <v>239.0</v>
      </c>
      <c r="D152" s="5">
        <v>233.0</v>
      </c>
      <c r="E152" s="5">
        <v>239.0</v>
      </c>
      <c r="F152" s="5">
        <v>351.0</v>
      </c>
    </row>
    <row r="153" ht="13.5" customHeight="1">
      <c r="A153" s="3" t="s">
        <v>308</v>
      </c>
      <c r="B153" s="6" t="s">
        <v>309</v>
      </c>
      <c r="C153" s="5">
        <v>337.0</v>
      </c>
      <c r="D153" s="5">
        <v>328.0</v>
      </c>
      <c r="E153" s="5">
        <v>337.0</v>
      </c>
      <c r="F153" s="5">
        <v>495.0</v>
      </c>
    </row>
    <row r="154" ht="13.5" customHeight="1">
      <c r="A154" s="3" t="s">
        <v>310</v>
      </c>
      <c r="B154" s="6" t="s">
        <v>311</v>
      </c>
      <c r="C154" s="5">
        <v>166.0</v>
      </c>
      <c r="D154" s="5">
        <v>162.0</v>
      </c>
      <c r="E154" s="5">
        <v>166.0</v>
      </c>
      <c r="F154" s="5">
        <v>244.0</v>
      </c>
    </row>
    <row r="155" ht="13.5" customHeight="1">
      <c r="A155" s="3" t="s">
        <v>312</v>
      </c>
      <c r="B155" s="6" t="s">
        <v>313</v>
      </c>
      <c r="C155" s="5">
        <v>432.0</v>
      </c>
      <c r="D155" s="5">
        <v>420.0</v>
      </c>
      <c r="E155" s="5">
        <v>432.0</v>
      </c>
      <c r="F155" s="5">
        <v>633.0</v>
      </c>
    </row>
    <row r="156" ht="13.5" customHeight="1">
      <c r="A156" s="3" t="s">
        <v>314</v>
      </c>
      <c r="B156" s="6" t="s">
        <v>315</v>
      </c>
      <c r="C156" s="5">
        <v>2441.0</v>
      </c>
      <c r="D156" s="5">
        <v>2375.0</v>
      </c>
      <c r="E156" s="5">
        <v>2441.0</v>
      </c>
      <c r="F156" s="5">
        <v>3582.0</v>
      </c>
    </row>
    <row r="157" ht="13.5" customHeight="1">
      <c r="A157" s="3" t="s">
        <v>316</v>
      </c>
      <c r="B157" s="6" t="s">
        <v>317</v>
      </c>
      <c r="C157" s="5">
        <v>537.0</v>
      </c>
      <c r="D157" s="5">
        <v>523.0</v>
      </c>
      <c r="E157" s="5">
        <v>537.0</v>
      </c>
      <c r="F157" s="5">
        <v>789.0</v>
      </c>
    </row>
    <row r="158" ht="13.5" customHeight="1">
      <c r="A158" s="3" t="s">
        <v>318</v>
      </c>
      <c r="B158" s="6" t="s">
        <v>319</v>
      </c>
      <c r="C158" s="5">
        <v>509.0</v>
      </c>
      <c r="D158" s="5">
        <v>495.0</v>
      </c>
      <c r="E158" s="5">
        <v>509.0</v>
      </c>
      <c r="F158" s="5">
        <v>747.0</v>
      </c>
    </row>
    <row r="159" ht="13.5" customHeight="1">
      <c r="A159" s="3" t="s">
        <v>320</v>
      </c>
      <c r="B159" s="6" t="s">
        <v>321</v>
      </c>
      <c r="C159" s="5">
        <v>2441.0</v>
      </c>
      <c r="D159" s="5">
        <v>2375.0</v>
      </c>
      <c r="E159" s="5">
        <v>2441.0</v>
      </c>
      <c r="F159" s="5">
        <v>3582.0</v>
      </c>
    </row>
    <row r="160" ht="13.5" customHeight="1">
      <c r="A160" s="3" t="s">
        <v>322</v>
      </c>
      <c r="B160" s="7" t="s">
        <v>323</v>
      </c>
      <c r="C160" s="5">
        <v>2664.0</v>
      </c>
      <c r="D160" s="5">
        <v>2592.0</v>
      </c>
      <c r="E160" s="5">
        <v>2664.0</v>
      </c>
      <c r="F160" s="5">
        <v>3909.0</v>
      </c>
    </row>
    <row r="161" ht="13.5" customHeight="1">
      <c r="A161" s="3" t="s">
        <v>324</v>
      </c>
      <c r="B161" s="7" t="s">
        <v>325</v>
      </c>
      <c r="C161" s="5">
        <v>2664.0</v>
      </c>
      <c r="D161" s="5">
        <v>2592.0</v>
      </c>
      <c r="E161" s="5">
        <v>2664.0</v>
      </c>
      <c r="F161" s="5">
        <v>3909.0</v>
      </c>
    </row>
    <row r="162" ht="13.5" customHeight="1">
      <c r="A162" s="3" t="s">
        <v>326</v>
      </c>
      <c r="B162" s="6" t="s">
        <v>327</v>
      </c>
      <c r="C162" s="5">
        <v>2441.0</v>
      </c>
      <c r="D162" s="5">
        <v>2375.0</v>
      </c>
      <c r="E162" s="5">
        <v>2441.0</v>
      </c>
      <c r="F162" s="5">
        <v>3582.0</v>
      </c>
    </row>
    <row r="163" ht="13.5" customHeight="1">
      <c r="A163" s="3" t="s">
        <v>328</v>
      </c>
      <c r="B163" s="6" t="s">
        <v>329</v>
      </c>
      <c r="C163" s="5">
        <v>155.0</v>
      </c>
      <c r="D163" s="5">
        <v>151.0</v>
      </c>
      <c r="E163" s="5">
        <v>155.0</v>
      </c>
      <c r="F163" s="5">
        <v>228.0</v>
      </c>
    </row>
    <row r="164" ht="13.5" customHeight="1">
      <c r="A164" s="3" t="s">
        <v>330</v>
      </c>
      <c r="B164" s="6" t="s">
        <v>331</v>
      </c>
      <c r="C164" s="5">
        <v>477.0</v>
      </c>
      <c r="D164" s="5">
        <v>464.0</v>
      </c>
      <c r="E164" s="5">
        <v>477.0</v>
      </c>
      <c r="F164" s="5">
        <v>700.0</v>
      </c>
    </row>
    <row r="165" ht="13.5" customHeight="1">
      <c r="A165" s="3" t="s">
        <v>332</v>
      </c>
      <c r="B165" s="6" t="s">
        <v>333</v>
      </c>
      <c r="C165" s="5">
        <v>235.0</v>
      </c>
      <c r="D165" s="5">
        <v>229.0</v>
      </c>
      <c r="E165" s="5">
        <v>235.0</v>
      </c>
      <c r="F165" s="5">
        <v>345.0</v>
      </c>
    </row>
    <row r="166" ht="13.5" customHeight="1">
      <c r="A166" s="3" t="s">
        <v>334</v>
      </c>
      <c r="B166" s="6" t="s">
        <v>335</v>
      </c>
      <c r="C166" s="5">
        <v>248.0</v>
      </c>
      <c r="D166" s="5">
        <v>241.0</v>
      </c>
      <c r="E166" s="5">
        <v>248.0</v>
      </c>
      <c r="F166" s="5">
        <v>363.0</v>
      </c>
    </row>
    <row r="167" ht="13.5" customHeight="1">
      <c r="A167" s="3" t="s">
        <v>336</v>
      </c>
      <c r="B167" s="6" t="s">
        <v>337</v>
      </c>
      <c r="C167" s="5">
        <v>2441.0</v>
      </c>
      <c r="D167" s="5">
        <v>2375.0</v>
      </c>
      <c r="E167" s="5">
        <v>2441.0</v>
      </c>
      <c r="F167" s="5">
        <v>3582.0</v>
      </c>
    </row>
    <row r="168" ht="13.5" customHeight="1">
      <c r="A168" s="3" t="s">
        <v>338</v>
      </c>
      <c r="B168" s="7" t="s">
        <v>339</v>
      </c>
      <c r="C168" s="5">
        <v>2664.0</v>
      </c>
      <c r="D168" s="5">
        <v>2592.0</v>
      </c>
      <c r="E168" s="5">
        <v>2664.0</v>
      </c>
      <c r="F168" s="5">
        <v>3909.0</v>
      </c>
    </row>
    <row r="169" ht="13.5" customHeight="1">
      <c r="A169" s="3" t="s">
        <v>340</v>
      </c>
      <c r="B169" s="6" t="s">
        <v>341</v>
      </c>
      <c r="C169" s="5">
        <v>243.0</v>
      </c>
      <c r="D169" s="5">
        <v>236.0</v>
      </c>
      <c r="E169" s="5">
        <v>243.0</v>
      </c>
      <c r="F169" s="5">
        <v>356.0</v>
      </c>
    </row>
    <row r="170" ht="13.5" customHeight="1">
      <c r="A170" s="3" t="s">
        <v>342</v>
      </c>
      <c r="B170" s="6" t="s">
        <v>343</v>
      </c>
      <c r="C170" s="5">
        <v>166.0</v>
      </c>
      <c r="D170" s="5">
        <v>162.0</v>
      </c>
      <c r="E170" s="5">
        <v>166.0</v>
      </c>
      <c r="F170" s="5">
        <v>244.0</v>
      </c>
    </row>
    <row r="171" ht="13.5" customHeight="1">
      <c r="A171" s="3" t="s">
        <v>344</v>
      </c>
      <c r="B171" s="6" t="s">
        <v>345</v>
      </c>
      <c r="C171" s="5">
        <v>166.0</v>
      </c>
      <c r="D171" s="5">
        <v>162.0</v>
      </c>
      <c r="E171" s="5">
        <v>166.0</v>
      </c>
      <c r="F171" s="5">
        <v>244.0</v>
      </c>
    </row>
    <row r="172" ht="13.5" customHeight="1">
      <c r="A172" s="3" t="s">
        <v>346</v>
      </c>
      <c r="B172" s="6" t="s">
        <v>347</v>
      </c>
      <c r="C172" s="5">
        <v>166.0</v>
      </c>
      <c r="D172" s="5">
        <v>162.0</v>
      </c>
      <c r="E172" s="5">
        <v>166.0</v>
      </c>
      <c r="F172" s="5">
        <v>244.0</v>
      </c>
    </row>
    <row r="173" ht="13.5" customHeight="1">
      <c r="A173" s="3" t="s">
        <v>348</v>
      </c>
      <c r="B173" s="6" t="s">
        <v>349</v>
      </c>
      <c r="C173" s="5">
        <v>166.0</v>
      </c>
      <c r="D173" s="5">
        <v>162.0</v>
      </c>
      <c r="E173" s="5">
        <v>166.0</v>
      </c>
      <c r="F173" s="5">
        <v>244.0</v>
      </c>
    </row>
    <row r="174" ht="13.5" customHeight="1">
      <c r="A174" s="3" t="s">
        <v>350</v>
      </c>
      <c r="B174" s="6" t="s">
        <v>351</v>
      </c>
      <c r="C174" s="5">
        <v>2441.0</v>
      </c>
      <c r="D174" s="5">
        <v>2375.0</v>
      </c>
      <c r="E174" s="5">
        <v>2441.0</v>
      </c>
      <c r="F174" s="5">
        <v>3582.0</v>
      </c>
    </row>
    <row r="175" ht="13.5" customHeight="1">
      <c r="A175" s="3" t="s">
        <v>352</v>
      </c>
      <c r="B175" s="6" t="s">
        <v>353</v>
      </c>
      <c r="C175" s="5">
        <v>2441.0</v>
      </c>
      <c r="D175" s="5">
        <v>2375.0</v>
      </c>
      <c r="E175" s="5">
        <v>2441.0</v>
      </c>
      <c r="F175" s="5">
        <v>3582.0</v>
      </c>
    </row>
    <row r="176" ht="13.5" customHeight="1">
      <c r="A176" s="3" t="s">
        <v>354</v>
      </c>
      <c r="B176" s="6" t="s">
        <v>355</v>
      </c>
      <c r="C176" s="5">
        <v>2441.0</v>
      </c>
      <c r="D176" s="5">
        <v>2375.0</v>
      </c>
      <c r="E176" s="5">
        <v>2441.0</v>
      </c>
      <c r="F176" s="5">
        <v>3582.0</v>
      </c>
    </row>
    <row r="177" ht="13.5" customHeight="1">
      <c r="A177" s="3" t="s">
        <v>356</v>
      </c>
      <c r="B177" s="7" t="s">
        <v>357</v>
      </c>
      <c r="C177" s="5">
        <v>2664.0</v>
      </c>
      <c r="D177" s="5">
        <v>2592.0</v>
      </c>
      <c r="E177" s="5">
        <v>2664.0</v>
      </c>
      <c r="F177" s="5">
        <v>3909.0</v>
      </c>
    </row>
    <row r="178" ht="13.5" customHeight="1">
      <c r="A178" s="3" t="s">
        <v>358</v>
      </c>
      <c r="B178" s="6" t="s">
        <v>359</v>
      </c>
      <c r="C178" s="5">
        <v>185.0</v>
      </c>
      <c r="D178" s="5">
        <v>180.0</v>
      </c>
      <c r="E178" s="5">
        <v>185.0</v>
      </c>
      <c r="F178" s="5">
        <v>271.0</v>
      </c>
    </row>
    <row r="179" ht="13.5" customHeight="1">
      <c r="A179" s="3" t="s">
        <v>360</v>
      </c>
      <c r="B179" s="7" t="s">
        <v>361</v>
      </c>
      <c r="C179" s="5">
        <v>2664.0</v>
      </c>
      <c r="D179" s="5">
        <v>2592.0</v>
      </c>
      <c r="E179" s="5">
        <v>2664.0</v>
      </c>
      <c r="F179" s="5">
        <v>3909.0</v>
      </c>
    </row>
    <row r="180" ht="13.5" customHeight="1">
      <c r="A180" s="3" t="s">
        <v>362</v>
      </c>
      <c r="B180" s="6" t="s">
        <v>363</v>
      </c>
      <c r="C180" s="5">
        <v>248.0</v>
      </c>
      <c r="D180" s="5">
        <v>241.0</v>
      </c>
      <c r="E180" s="5">
        <v>248.0</v>
      </c>
      <c r="F180" s="5">
        <v>363.0</v>
      </c>
    </row>
    <row r="181" ht="13.5" customHeight="1">
      <c r="A181" s="3" t="s">
        <v>364</v>
      </c>
      <c r="B181" s="6" t="s">
        <v>365</v>
      </c>
      <c r="C181" s="5">
        <v>1925.0</v>
      </c>
      <c r="D181" s="5">
        <v>1873.0</v>
      </c>
      <c r="E181" s="5">
        <v>1925.0</v>
      </c>
      <c r="F181" s="5">
        <v>2825.0</v>
      </c>
    </row>
    <row r="182" ht="13.5" customHeight="1">
      <c r="A182" s="3" t="s">
        <v>366</v>
      </c>
      <c r="B182" s="6" t="s">
        <v>367</v>
      </c>
      <c r="C182" s="5">
        <v>200.0</v>
      </c>
      <c r="D182" s="5">
        <v>195.0</v>
      </c>
      <c r="E182" s="5">
        <v>200.0</v>
      </c>
      <c r="F182" s="5">
        <v>294.0</v>
      </c>
    </row>
    <row r="183" ht="13.5" customHeight="1">
      <c r="A183" s="3" t="s">
        <v>368</v>
      </c>
      <c r="B183" s="6" t="s">
        <v>369</v>
      </c>
      <c r="C183" s="5">
        <v>200.0</v>
      </c>
      <c r="D183" s="5">
        <v>195.0</v>
      </c>
      <c r="E183" s="5">
        <v>200.0</v>
      </c>
      <c r="F183" s="5">
        <v>294.0</v>
      </c>
    </row>
    <row r="184" ht="13.5" customHeight="1">
      <c r="A184" s="3" t="s">
        <v>370</v>
      </c>
      <c r="B184" s="6" t="s">
        <v>371</v>
      </c>
      <c r="C184" s="5">
        <v>180.0</v>
      </c>
      <c r="D184" s="5">
        <v>175.0</v>
      </c>
      <c r="E184" s="5">
        <v>180.0</v>
      </c>
      <c r="F184" s="5">
        <v>264.0</v>
      </c>
    </row>
    <row r="185" ht="13.5" customHeight="1">
      <c r="A185" s="3" t="s">
        <v>372</v>
      </c>
      <c r="B185" s="6" t="s">
        <v>373</v>
      </c>
      <c r="C185" s="5">
        <v>432.0</v>
      </c>
      <c r="D185" s="5">
        <v>420.0</v>
      </c>
      <c r="E185" s="5">
        <v>432.0</v>
      </c>
      <c r="F185" s="5">
        <v>633.0</v>
      </c>
    </row>
    <row r="186" ht="13.5" customHeight="1">
      <c r="A186" s="3" t="s">
        <v>374</v>
      </c>
      <c r="B186" s="6" t="s">
        <v>375</v>
      </c>
      <c r="C186" s="5">
        <v>166.0</v>
      </c>
      <c r="D186" s="5">
        <v>162.0</v>
      </c>
      <c r="E186" s="5">
        <v>166.0</v>
      </c>
      <c r="F186" s="5">
        <v>244.0</v>
      </c>
    </row>
    <row r="187" ht="13.5" customHeight="1">
      <c r="A187" s="3" t="s">
        <v>376</v>
      </c>
      <c r="B187" s="6" t="s">
        <v>377</v>
      </c>
      <c r="C187" s="5">
        <v>166.0</v>
      </c>
      <c r="D187" s="5">
        <v>162.0</v>
      </c>
      <c r="E187" s="5">
        <v>166.0</v>
      </c>
      <c r="F187" s="5">
        <v>244.0</v>
      </c>
    </row>
    <row r="188" ht="13.5" customHeight="1">
      <c r="A188" s="3" t="s">
        <v>378</v>
      </c>
      <c r="B188" s="6" t="s">
        <v>379</v>
      </c>
      <c r="C188" s="5">
        <v>432.0</v>
      </c>
      <c r="D188" s="5">
        <v>420.0</v>
      </c>
      <c r="E188" s="5">
        <v>432.0</v>
      </c>
      <c r="F188" s="5">
        <v>633.0</v>
      </c>
    </row>
    <row r="189" ht="13.5" customHeight="1">
      <c r="A189" s="3" t="s">
        <v>380</v>
      </c>
      <c r="B189" s="6" t="s">
        <v>381</v>
      </c>
      <c r="C189" s="5">
        <v>166.0</v>
      </c>
      <c r="D189" s="5">
        <v>162.0</v>
      </c>
      <c r="E189" s="5">
        <v>166.0</v>
      </c>
      <c r="F189" s="5">
        <v>244.0</v>
      </c>
    </row>
    <row r="190" ht="13.5" customHeight="1">
      <c r="A190" s="3" t="s">
        <v>382</v>
      </c>
      <c r="B190" s="6" t="s">
        <v>383</v>
      </c>
      <c r="C190" s="5">
        <v>166.0</v>
      </c>
      <c r="D190" s="5">
        <v>162.0</v>
      </c>
      <c r="E190" s="5">
        <v>166.0</v>
      </c>
      <c r="F190" s="5">
        <v>244.0</v>
      </c>
    </row>
    <row r="191" ht="13.5" customHeight="1">
      <c r="A191" s="3" t="s">
        <v>384</v>
      </c>
      <c r="B191" s="6" t="s">
        <v>385</v>
      </c>
      <c r="C191" s="5">
        <v>166.0</v>
      </c>
      <c r="D191" s="5">
        <v>162.0</v>
      </c>
      <c r="E191" s="5">
        <v>166.0</v>
      </c>
      <c r="F191" s="5">
        <v>244.0</v>
      </c>
    </row>
    <row r="192" ht="13.5" customHeight="1">
      <c r="A192" s="3" t="s">
        <v>386</v>
      </c>
      <c r="B192" s="6" t="s">
        <v>387</v>
      </c>
      <c r="C192" s="5">
        <v>432.0</v>
      </c>
      <c r="D192" s="5">
        <v>420.0</v>
      </c>
      <c r="E192" s="5">
        <v>432.0</v>
      </c>
      <c r="F192" s="5">
        <v>633.0</v>
      </c>
    </row>
    <row r="193" ht="13.5" customHeight="1">
      <c r="A193" s="3" t="s">
        <v>388</v>
      </c>
      <c r="B193" s="6" t="s">
        <v>389</v>
      </c>
      <c r="C193" s="5">
        <v>166.0</v>
      </c>
      <c r="D193" s="5">
        <v>162.0</v>
      </c>
      <c r="E193" s="5">
        <v>166.0</v>
      </c>
      <c r="F193" s="5">
        <v>244.0</v>
      </c>
    </row>
    <row r="194" ht="13.5" customHeight="1">
      <c r="A194" s="3" t="s">
        <v>390</v>
      </c>
      <c r="B194" s="6" t="s">
        <v>391</v>
      </c>
      <c r="C194" s="5">
        <v>166.0</v>
      </c>
      <c r="D194" s="5">
        <v>162.0</v>
      </c>
      <c r="E194" s="5">
        <v>166.0</v>
      </c>
      <c r="F194" s="5">
        <v>244.0</v>
      </c>
    </row>
    <row r="195" ht="13.5" customHeight="1">
      <c r="A195" s="3" t="s">
        <v>392</v>
      </c>
      <c r="B195" s="6" t="s">
        <v>393</v>
      </c>
      <c r="C195" s="5">
        <v>2441.0</v>
      </c>
      <c r="D195" s="5">
        <v>2375.0</v>
      </c>
      <c r="E195" s="5">
        <v>2441.0</v>
      </c>
      <c r="F195" s="5">
        <v>3582.0</v>
      </c>
    </row>
    <row r="196" ht="13.5" customHeight="1">
      <c r="A196" s="3" t="s">
        <v>394</v>
      </c>
      <c r="B196" s="7" t="s">
        <v>395</v>
      </c>
      <c r="C196" s="5">
        <v>2664.0</v>
      </c>
      <c r="D196" s="5">
        <v>2592.0</v>
      </c>
      <c r="E196" s="5">
        <v>2664.0</v>
      </c>
      <c r="F196" s="5">
        <v>3909.0</v>
      </c>
    </row>
    <row r="197" ht="13.5" customHeight="1">
      <c r="A197" s="3" t="s">
        <v>396</v>
      </c>
      <c r="B197" s="6" t="s">
        <v>397</v>
      </c>
      <c r="C197" s="5">
        <v>166.0</v>
      </c>
      <c r="D197" s="5">
        <v>162.0</v>
      </c>
      <c r="E197" s="5">
        <v>166.0</v>
      </c>
      <c r="F197" s="5">
        <v>244.0</v>
      </c>
    </row>
    <row r="198" ht="13.5" customHeight="1">
      <c r="A198" s="3" t="s">
        <v>398</v>
      </c>
      <c r="B198" s="6" t="s">
        <v>399</v>
      </c>
      <c r="C198" s="5">
        <v>166.0</v>
      </c>
      <c r="D198" s="5">
        <v>162.0</v>
      </c>
      <c r="E198" s="5">
        <v>166.0</v>
      </c>
      <c r="F198" s="5">
        <v>244.0</v>
      </c>
    </row>
    <row r="199" ht="13.5" customHeight="1">
      <c r="A199" s="3" t="s">
        <v>400</v>
      </c>
      <c r="B199" s="6" t="s">
        <v>401</v>
      </c>
      <c r="C199" s="5">
        <v>432.0</v>
      </c>
      <c r="D199" s="5">
        <v>420.0</v>
      </c>
      <c r="E199" s="5">
        <v>432.0</v>
      </c>
      <c r="F199" s="5">
        <v>633.0</v>
      </c>
    </row>
    <row r="200" ht="13.5" customHeight="1">
      <c r="A200" s="3" t="s">
        <v>402</v>
      </c>
      <c r="B200" s="6" t="s">
        <v>403</v>
      </c>
      <c r="C200" s="5">
        <v>432.0</v>
      </c>
      <c r="D200" s="5">
        <v>420.0</v>
      </c>
      <c r="E200" s="5">
        <v>432.0</v>
      </c>
      <c r="F200" s="5">
        <v>633.0</v>
      </c>
    </row>
    <row r="201" ht="13.5" customHeight="1">
      <c r="A201" s="3" t="s">
        <v>404</v>
      </c>
      <c r="B201" s="6" t="s">
        <v>405</v>
      </c>
      <c r="C201" s="5">
        <v>166.0</v>
      </c>
      <c r="D201" s="5">
        <v>162.0</v>
      </c>
      <c r="E201" s="5">
        <v>166.0</v>
      </c>
      <c r="F201" s="5">
        <v>244.0</v>
      </c>
    </row>
    <row r="202" ht="13.5" customHeight="1">
      <c r="A202" s="3" t="s">
        <v>406</v>
      </c>
      <c r="B202" s="6" t="s">
        <v>407</v>
      </c>
      <c r="C202" s="5">
        <v>166.0</v>
      </c>
      <c r="D202" s="5">
        <v>162.0</v>
      </c>
      <c r="E202" s="5">
        <v>166.0</v>
      </c>
      <c r="F202" s="5">
        <v>244.0</v>
      </c>
    </row>
    <row r="203" ht="13.5" customHeight="1">
      <c r="A203" s="3" t="s">
        <v>408</v>
      </c>
      <c r="B203" s="6" t="s">
        <v>409</v>
      </c>
      <c r="C203" s="5">
        <v>180.0</v>
      </c>
      <c r="D203" s="5">
        <v>175.0</v>
      </c>
      <c r="E203" s="5">
        <v>180.0</v>
      </c>
      <c r="F203" s="5">
        <v>264.0</v>
      </c>
    </row>
    <row r="204" ht="13.5" customHeight="1">
      <c r="A204" s="3" t="s">
        <v>410</v>
      </c>
      <c r="B204" s="6" t="s">
        <v>411</v>
      </c>
      <c r="C204" s="5">
        <v>432.0</v>
      </c>
      <c r="D204" s="5">
        <v>420.0</v>
      </c>
      <c r="E204" s="5">
        <v>432.0</v>
      </c>
      <c r="F204" s="5">
        <v>633.0</v>
      </c>
    </row>
    <row r="205" ht="13.5" customHeight="1">
      <c r="A205" s="3" t="s">
        <v>412</v>
      </c>
      <c r="B205" s="6" t="s">
        <v>413</v>
      </c>
      <c r="C205" s="5">
        <v>166.0</v>
      </c>
      <c r="D205" s="5">
        <v>162.0</v>
      </c>
      <c r="E205" s="5">
        <v>166.0</v>
      </c>
      <c r="F205" s="5">
        <v>244.0</v>
      </c>
    </row>
    <row r="206" ht="13.5" customHeight="1">
      <c r="A206" s="3" t="s">
        <v>414</v>
      </c>
      <c r="B206" s="6" t="s">
        <v>415</v>
      </c>
      <c r="C206" s="5">
        <v>166.0</v>
      </c>
      <c r="D206" s="5">
        <v>162.0</v>
      </c>
      <c r="E206" s="5">
        <v>166.0</v>
      </c>
      <c r="F206" s="5">
        <v>244.0</v>
      </c>
    </row>
    <row r="207" ht="13.5" customHeight="1">
      <c r="A207" s="3" t="s">
        <v>416</v>
      </c>
      <c r="B207" s="6" t="s">
        <v>417</v>
      </c>
      <c r="C207" s="5">
        <v>166.0</v>
      </c>
      <c r="D207" s="5">
        <v>162.0</v>
      </c>
      <c r="E207" s="5">
        <v>166.0</v>
      </c>
      <c r="F207" s="5">
        <v>244.0</v>
      </c>
    </row>
    <row r="208" ht="13.5" customHeight="1">
      <c r="A208" s="3" t="s">
        <v>418</v>
      </c>
      <c r="B208" s="6" t="s">
        <v>419</v>
      </c>
      <c r="C208" s="5">
        <v>432.0</v>
      </c>
      <c r="D208" s="5">
        <v>420.0</v>
      </c>
      <c r="E208" s="5">
        <v>432.0</v>
      </c>
      <c r="F208" s="5">
        <v>633.0</v>
      </c>
    </row>
    <row r="209" ht="13.5" customHeight="1">
      <c r="A209" s="3" t="s">
        <v>420</v>
      </c>
      <c r="B209" s="6" t="s">
        <v>421</v>
      </c>
      <c r="C209" s="5">
        <v>166.0</v>
      </c>
      <c r="D209" s="5">
        <v>162.0</v>
      </c>
      <c r="E209" s="5">
        <v>166.0</v>
      </c>
      <c r="F209" s="5">
        <v>244.0</v>
      </c>
    </row>
    <row r="210" ht="13.5" customHeight="1">
      <c r="A210" s="3" t="s">
        <v>422</v>
      </c>
      <c r="B210" s="6" t="s">
        <v>423</v>
      </c>
      <c r="C210" s="5">
        <v>2441.0</v>
      </c>
      <c r="D210" s="5">
        <v>2375.0</v>
      </c>
      <c r="E210" s="5">
        <v>2441.0</v>
      </c>
      <c r="F210" s="5">
        <v>3582.0</v>
      </c>
    </row>
    <row r="211" ht="13.5" customHeight="1">
      <c r="A211" s="3" t="s">
        <v>424</v>
      </c>
      <c r="B211" s="7" t="s">
        <v>425</v>
      </c>
      <c r="C211" s="5">
        <v>2664.0</v>
      </c>
      <c r="D211" s="5">
        <v>2592.0</v>
      </c>
      <c r="E211" s="5">
        <v>2664.0</v>
      </c>
      <c r="F211" s="5">
        <v>3909.0</v>
      </c>
    </row>
    <row r="212" ht="13.5" customHeight="1">
      <c r="A212" s="3" t="s">
        <v>426</v>
      </c>
      <c r="B212" s="6" t="s">
        <v>427</v>
      </c>
      <c r="C212" s="5">
        <v>239.0</v>
      </c>
      <c r="D212" s="5">
        <v>233.0</v>
      </c>
      <c r="E212" s="5">
        <v>239.0</v>
      </c>
      <c r="F212" s="5">
        <v>351.0</v>
      </c>
    </row>
    <row r="213" ht="13.5" customHeight="1">
      <c r="A213" s="3" t="s">
        <v>428</v>
      </c>
      <c r="B213" s="6" t="s">
        <v>429</v>
      </c>
      <c r="C213" s="5">
        <v>2441.0</v>
      </c>
      <c r="D213" s="5">
        <v>2375.0</v>
      </c>
      <c r="E213" s="5">
        <v>2441.0</v>
      </c>
      <c r="F213" s="5">
        <v>3582.0</v>
      </c>
    </row>
    <row r="214" ht="13.5" customHeight="1">
      <c r="A214" s="3" t="s">
        <v>430</v>
      </c>
      <c r="B214" s="7" t="s">
        <v>431</v>
      </c>
      <c r="C214" s="5">
        <v>2664.0</v>
      </c>
      <c r="D214" s="5">
        <v>2592.0</v>
      </c>
      <c r="E214" s="5">
        <v>2664.0</v>
      </c>
      <c r="F214" s="5">
        <v>3909.0</v>
      </c>
    </row>
    <row r="215" ht="13.5" customHeight="1">
      <c r="A215" s="3" t="s">
        <v>432</v>
      </c>
      <c r="B215" s="6" t="s">
        <v>433</v>
      </c>
      <c r="C215" s="5">
        <v>596.0</v>
      </c>
      <c r="D215" s="5">
        <v>580.0</v>
      </c>
      <c r="E215" s="5">
        <v>596.0</v>
      </c>
      <c r="F215" s="5">
        <v>875.0</v>
      </c>
    </row>
    <row r="216" ht="13.5" customHeight="1">
      <c r="A216" s="3" t="s">
        <v>434</v>
      </c>
      <c r="B216" s="6" t="s">
        <v>435</v>
      </c>
      <c r="C216" s="5">
        <v>947.0</v>
      </c>
      <c r="D216" s="5">
        <v>922.0</v>
      </c>
      <c r="E216" s="5">
        <v>947.0</v>
      </c>
      <c r="F216" s="5">
        <v>1391.0</v>
      </c>
    </row>
    <row r="217" ht="13.5" customHeight="1">
      <c r="A217" s="3" t="s">
        <v>436</v>
      </c>
      <c r="B217" s="6" t="s">
        <v>437</v>
      </c>
      <c r="C217" s="5">
        <v>997.0</v>
      </c>
      <c r="D217" s="5">
        <v>970.0</v>
      </c>
      <c r="E217" s="5">
        <v>997.0</v>
      </c>
      <c r="F217" s="5">
        <v>1463.0</v>
      </c>
    </row>
    <row r="218" ht="13.5" customHeight="1">
      <c r="A218" s="3" t="s">
        <v>438</v>
      </c>
      <c r="B218" s="6" t="s">
        <v>439</v>
      </c>
      <c r="C218" s="5">
        <v>1228.0</v>
      </c>
      <c r="D218" s="5">
        <v>1195.0</v>
      </c>
      <c r="E218" s="5">
        <v>1228.0</v>
      </c>
      <c r="F218" s="5">
        <v>1802.0</v>
      </c>
    </row>
    <row r="219" ht="13.5" customHeight="1">
      <c r="A219" s="3" t="s">
        <v>440</v>
      </c>
      <c r="B219" s="6" t="s">
        <v>441</v>
      </c>
      <c r="C219" s="5">
        <v>596.0</v>
      </c>
      <c r="D219" s="5">
        <v>580.0</v>
      </c>
      <c r="E219" s="5">
        <v>596.0</v>
      </c>
      <c r="F219" s="5">
        <v>875.0</v>
      </c>
    </row>
    <row r="220" ht="13.5" customHeight="1">
      <c r="A220" s="3" t="s">
        <v>442</v>
      </c>
      <c r="B220" s="6" t="s">
        <v>443</v>
      </c>
      <c r="C220" s="5">
        <v>708.0</v>
      </c>
      <c r="D220" s="5">
        <v>689.0</v>
      </c>
      <c r="E220" s="5">
        <v>708.0</v>
      </c>
      <c r="F220" s="5">
        <v>1039.0</v>
      </c>
    </row>
    <row r="221" ht="13.5" customHeight="1">
      <c r="A221" s="3" t="s">
        <v>444</v>
      </c>
      <c r="B221" s="6" t="s">
        <v>445</v>
      </c>
      <c r="C221" s="5">
        <v>1139.0</v>
      </c>
      <c r="D221" s="5">
        <v>1108.0</v>
      </c>
      <c r="E221" s="5">
        <v>1139.0</v>
      </c>
      <c r="F221" s="5">
        <v>1671.0</v>
      </c>
    </row>
    <row r="222" ht="13.5" customHeight="1">
      <c r="A222" s="3" t="s">
        <v>446</v>
      </c>
      <c r="B222" s="6" t="s">
        <v>447</v>
      </c>
      <c r="C222" s="5">
        <v>592.0</v>
      </c>
      <c r="D222" s="5">
        <v>576.0</v>
      </c>
      <c r="E222" s="5">
        <v>592.0</v>
      </c>
      <c r="F222" s="5">
        <v>869.0</v>
      </c>
    </row>
    <row r="223" ht="13.5" customHeight="1">
      <c r="A223" s="3" t="s">
        <v>448</v>
      </c>
      <c r="B223" s="6" t="s">
        <v>449</v>
      </c>
      <c r="C223" s="5">
        <v>7915.0</v>
      </c>
      <c r="D223" s="5">
        <v>7702.0</v>
      </c>
      <c r="E223" s="5">
        <v>7915.0</v>
      </c>
      <c r="F223" s="5">
        <v>11616.0</v>
      </c>
    </row>
    <row r="224" ht="13.5" customHeight="1">
      <c r="A224" s="3" t="s">
        <v>450</v>
      </c>
      <c r="B224" s="6" t="s">
        <v>451</v>
      </c>
      <c r="C224" s="5">
        <v>880.0</v>
      </c>
      <c r="D224" s="5">
        <v>856.0</v>
      </c>
      <c r="E224" s="5">
        <v>880.0</v>
      </c>
      <c r="F224" s="5">
        <v>1291.0</v>
      </c>
    </row>
    <row r="225" ht="13.5" customHeight="1">
      <c r="A225" s="3" t="s">
        <v>452</v>
      </c>
      <c r="B225" s="6" t="s">
        <v>453</v>
      </c>
      <c r="C225" s="5">
        <v>722.0</v>
      </c>
      <c r="D225" s="5">
        <v>703.0</v>
      </c>
      <c r="E225" s="5">
        <v>722.0</v>
      </c>
      <c r="F225" s="5">
        <v>1060.0</v>
      </c>
    </row>
    <row r="226" ht="13.5" customHeight="1">
      <c r="A226" s="3" t="s">
        <v>454</v>
      </c>
      <c r="B226" s="6" t="s">
        <v>455</v>
      </c>
      <c r="C226" s="5">
        <v>558.0</v>
      </c>
      <c r="D226" s="5">
        <v>543.0</v>
      </c>
      <c r="E226" s="5">
        <v>558.0</v>
      </c>
      <c r="F226" s="5">
        <v>819.0</v>
      </c>
    </row>
    <row r="227" ht="13.5" customHeight="1">
      <c r="A227" s="3" t="s">
        <v>456</v>
      </c>
      <c r="B227" s="6" t="s">
        <v>457</v>
      </c>
      <c r="C227" s="5">
        <v>700.0</v>
      </c>
      <c r="D227" s="5">
        <v>681.0</v>
      </c>
      <c r="E227" s="5">
        <v>700.0</v>
      </c>
      <c r="F227" s="5">
        <v>1027.0</v>
      </c>
    </row>
    <row r="228" ht="13.5" customHeight="1">
      <c r="A228" s="3" t="s">
        <v>458</v>
      </c>
      <c r="B228" s="6" t="s">
        <v>459</v>
      </c>
      <c r="C228" s="5">
        <v>727.0</v>
      </c>
      <c r="D228" s="5">
        <v>707.0</v>
      </c>
      <c r="E228" s="5">
        <v>727.0</v>
      </c>
      <c r="F228" s="5">
        <v>1066.0</v>
      </c>
    </row>
    <row r="229" ht="13.5" customHeight="1">
      <c r="A229" s="3" t="s">
        <v>460</v>
      </c>
      <c r="B229" s="6" t="s">
        <v>461</v>
      </c>
      <c r="C229" s="5">
        <v>5482.0</v>
      </c>
      <c r="D229" s="5">
        <v>5335.0</v>
      </c>
      <c r="E229" s="5">
        <v>5482.0</v>
      </c>
      <c r="F229" s="5">
        <v>8046.0</v>
      </c>
    </row>
    <row r="230" ht="13.5" customHeight="1">
      <c r="A230" s="3" t="s">
        <v>462</v>
      </c>
      <c r="B230" s="6" t="s">
        <v>463</v>
      </c>
      <c r="C230" s="5">
        <v>5482.0</v>
      </c>
      <c r="D230" s="5">
        <v>5335.0</v>
      </c>
      <c r="E230" s="5">
        <v>5482.0</v>
      </c>
      <c r="F230" s="5">
        <v>8046.0</v>
      </c>
    </row>
    <row r="231" ht="13.5" customHeight="1">
      <c r="A231" s="3" t="s">
        <v>464</v>
      </c>
      <c r="B231" s="6" t="s">
        <v>465</v>
      </c>
      <c r="C231" s="5">
        <v>2804.0</v>
      </c>
      <c r="D231" s="5">
        <v>2729.0</v>
      </c>
      <c r="E231" s="5">
        <v>2804.0</v>
      </c>
      <c r="F231" s="5">
        <v>4116.0</v>
      </c>
    </row>
    <row r="232" ht="13.5" customHeight="1">
      <c r="A232" s="3" t="s">
        <v>466</v>
      </c>
      <c r="B232" s="6" t="s">
        <v>467</v>
      </c>
      <c r="C232" s="5">
        <v>943.0</v>
      </c>
      <c r="D232" s="5">
        <v>918.0</v>
      </c>
      <c r="E232" s="5">
        <v>943.0</v>
      </c>
      <c r="F232" s="5">
        <v>1385.0</v>
      </c>
    </row>
    <row r="233" ht="13.5" customHeight="1">
      <c r="A233" s="3" t="s">
        <v>468</v>
      </c>
      <c r="B233" s="6" t="s">
        <v>469</v>
      </c>
      <c r="C233" s="5">
        <v>152.0</v>
      </c>
      <c r="D233" s="5">
        <v>148.0</v>
      </c>
      <c r="E233" s="5">
        <v>152.0</v>
      </c>
      <c r="F233" s="5">
        <v>223.0</v>
      </c>
    </row>
    <row r="234" ht="13.5" customHeight="1">
      <c r="A234" s="3" t="s">
        <v>470</v>
      </c>
      <c r="B234" s="6" t="s">
        <v>471</v>
      </c>
      <c r="C234" s="5">
        <v>7124.0</v>
      </c>
      <c r="D234" s="5">
        <v>6933.0</v>
      </c>
      <c r="E234" s="5">
        <v>7124.0</v>
      </c>
      <c r="F234" s="5">
        <v>10456.0</v>
      </c>
    </row>
    <row r="235" ht="13.5" customHeight="1">
      <c r="A235" s="3" t="s">
        <v>472</v>
      </c>
      <c r="B235" s="6" t="s">
        <v>473</v>
      </c>
      <c r="C235" s="5">
        <v>180.0</v>
      </c>
      <c r="D235" s="5">
        <v>175.0</v>
      </c>
      <c r="E235" s="5">
        <v>180.0</v>
      </c>
      <c r="F235" s="5">
        <v>264.0</v>
      </c>
    </row>
    <row r="236" ht="13.5" customHeight="1">
      <c r="A236" s="3" t="s">
        <v>474</v>
      </c>
      <c r="B236" s="6" t="s">
        <v>475</v>
      </c>
      <c r="C236" s="5">
        <v>3540.0</v>
      </c>
      <c r="D236" s="5">
        <v>3445.0</v>
      </c>
      <c r="E236" s="5">
        <v>3540.0</v>
      </c>
      <c r="F236" s="5">
        <v>5196.0</v>
      </c>
    </row>
    <row r="237" ht="13.5" customHeight="1">
      <c r="A237" s="3" t="s">
        <v>476</v>
      </c>
      <c r="B237" s="6" t="s">
        <v>477</v>
      </c>
      <c r="C237" s="5">
        <v>235.0</v>
      </c>
      <c r="D237" s="5">
        <v>229.0</v>
      </c>
      <c r="E237" s="5">
        <v>235.0</v>
      </c>
      <c r="F237" s="5">
        <v>345.0</v>
      </c>
    </row>
    <row r="238" ht="13.5" customHeight="1">
      <c r="A238" s="3" t="s">
        <v>478</v>
      </c>
      <c r="B238" s="6" t="s">
        <v>479</v>
      </c>
      <c r="C238" s="5">
        <v>134.0</v>
      </c>
      <c r="D238" s="5">
        <v>130.0</v>
      </c>
      <c r="E238" s="5">
        <v>134.0</v>
      </c>
      <c r="F238" s="5">
        <v>196.0</v>
      </c>
    </row>
    <row r="239" ht="13.5" customHeight="1">
      <c r="A239" s="3" t="s">
        <v>480</v>
      </c>
      <c r="B239" s="6" t="s">
        <v>481</v>
      </c>
      <c r="C239" s="5">
        <v>468.0</v>
      </c>
      <c r="D239" s="5">
        <v>455.0</v>
      </c>
      <c r="E239" s="5">
        <v>468.0</v>
      </c>
      <c r="F239" s="5">
        <v>686.0</v>
      </c>
    </row>
    <row r="240" ht="13.5" customHeight="1">
      <c r="A240" s="3" t="s">
        <v>482</v>
      </c>
      <c r="B240" s="6" t="s">
        <v>483</v>
      </c>
      <c r="C240" s="5">
        <v>807.0</v>
      </c>
      <c r="D240" s="5">
        <v>785.0</v>
      </c>
      <c r="E240" s="5">
        <v>807.0</v>
      </c>
      <c r="F240" s="5">
        <v>1184.0</v>
      </c>
    </row>
    <row r="241" ht="13.5" customHeight="1">
      <c r="A241" s="3" t="s">
        <v>484</v>
      </c>
      <c r="B241" s="6" t="s">
        <v>485</v>
      </c>
      <c r="C241" s="5">
        <v>329.0</v>
      </c>
      <c r="D241" s="5">
        <v>320.0</v>
      </c>
      <c r="E241" s="5">
        <v>329.0</v>
      </c>
      <c r="F241" s="5">
        <v>483.0</v>
      </c>
    </row>
    <row r="242" ht="13.5" customHeight="1">
      <c r="A242" s="3" t="s">
        <v>486</v>
      </c>
      <c r="B242" s="6" t="s">
        <v>487</v>
      </c>
      <c r="C242" s="5">
        <v>468.0</v>
      </c>
      <c r="D242" s="5">
        <v>455.0</v>
      </c>
      <c r="E242" s="5">
        <v>468.0</v>
      </c>
      <c r="F242" s="5">
        <v>686.0</v>
      </c>
    </row>
    <row r="243" ht="13.5" customHeight="1">
      <c r="A243" s="3" t="s">
        <v>488</v>
      </c>
      <c r="B243" s="6" t="s">
        <v>489</v>
      </c>
      <c r="C243" s="5">
        <v>1205.0</v>
      </c>
      <c r="D243" s="5">
        <v>1173.0</v>
      </c>
      <c r="E243" s="5">
        <v>1205.0</v>
      </c>
      <c r="F243" s="5">
        <v>1769.0</v>
      </c>
    </row>
    <row r="244" ht="13.5" customHeight="1">
      <c r="A244" s="3" t="s">
        <v>490</v>
      </c>
      <c r="B244" s="6" t="s">
        <v>491</v>
      </c>
      <c r="C244" s="5">
        <v>492.0</v>
      </c>
      <c r="D244" s="5">
        <v>479.0</v>
      </c>
      <c r="E244" s="5">
        <v>492.0</v>
      </c>
      <c r="F244" s="5">
        <v>722.0</v>
      </c>
    </row>
    <row r="245" ht="13.5" customHeight="1">
      <c r="A245" s="3" t="s">
        <v>492</v>
      </c>
      <c r="B245" s="6" t="s">
        <v>493</v>
      </c>
      <c r="C245" s="5">
        <v>329.0</v>
      </c>
      <c r="D245" s="5">
        <v>320.0</v>
      </c>
      <c r="E245" s="5">
        <v>329.0</v>
      </c>
      <c r="F245" s="5">
        <v>483.0</v>
      </c>
    </row>
    <row r="246" ht="13.5" customHeight="1">
      <c r="A246" s="3" t="s">
        <v>494</v>
      </c>
      <c r="B246" s="6" t="s">
        <v>495</v>
      </c>
      <c r="C246" s="5">
        <v>664.0</v>
      </c>
      <c r="D246" s="5">
        <v>646.0</v>
      </c>
      <c r="E246" s="5">
        <v>664.0</v>
      </c>
      <c r="F246" s="5">
        <v>974.0</v>
      </c>
    </row>
    <row r="247" ht="13.5" customHeight="1">
      <c r="A247" s="3" t="s">
        <v>496</v>
      </c>
      <c r="B247" s="6" t="s">
        <v>497</v>
      </c>
      <c r="C247" s="5">
        <v>1380.0</v>
      </c>
      <c r="D247" s="5">
        <v>1343.0</v>
      </c>
      <c r="E247" s="5">
        <v>1380.0</v>
      </c>
      <c r="F247" s="5">
        <v>2026.0</v>
      </c>
    </row>
    <row r="248" ht="13.5" customHeight="1">
      <c r="A248" s="3" t="s">
        <v>498</v>
      </c>
      <c r="B248" s="6" t="s">
        <v>499</v>
      </c>
      <c r="C248" s="5">
        <v>1707.0</v>
      </c>
      <c r="D248" s="5">
        <v>1661.0</v>
      </c>
      <c r="E248" s="5">
        <v>1707.0</v>
      </c>
      <c r="F248" s="5">
        <v>2505.0</v>
      </c>
    </row>
    <row r="249" ht="13.5" customHeight="1">
      <c r="A249" s="3" t="s">
        <v>500</v>
      </c>
      <c r="B249" s="6" t="s">
        <v>501</v>
      </c>
      <c r="C249" s="5">
        <v>386.0</v>
      </c>
      <c r="D249" s="5">
        <v>376.0</v>
      </c>
      <c r="E249" s="5">
        <v>386.0</v>
      </c>
      <c r="F249" s="5">
        <v>567.0</v>
      </c>
    </row>
    <row r="250" ht="13.5" customHeight="1">
      <c r="A250" s="3" t="s">
        <v>502</v>
      </c>
      <c r="B250" s="6" t="s">
        <v>503</v>
      </c>
      <c r="C250" s="5">
        <v>1337.0</v>
      </c>
      <c r="D250" s="5">
        <v>1301.0</v>
      </c>
      <c r="E250" s="5">
        <v>1337.0</v>
      </c>
      <c r="F250" s="5">
        <v>1962.0</v>
      </c>
    </row>
    <row r="251" ht="13.5" customHeight="1">
      <c r="A251" s="3" t="s">
        <v>504</v>
      </c>
      <c r="B251" s="6" t="s">
        <v>505</v>
      </c>
      <c r="C251" s="5">
        <v>246.0</v>
      </c>
      <c r="D251" s="5">
        <v>239.0</v>
      </c>
      <c r="E251" s="5">
        <v>246.0</v>
      </c>
      <c r="F251" s="5">
        <v>360.0</v>
      </c>
    </row>
    <row r="252" ht="13.5" customHeight="1">
      <c r="A252" s="3" t="s">
        <v>506</v>
      </c>
      <c r="B252" s="6" t="s">
        <v>507</v>
      </c>
      <c r="C252" s="5">
        <v>807.0</v>
      </c>
      <c r="D252" s="5">
        <v>785.0</v>
      </c>
      <c r="E252" s="5">
        <v>807.0</v>
      </c>
      <c r="F252" s="5">
        <v>1184.0</v>
      </c>
    </row>
    <row r="253" ht="13.5" customHeight="1">
      <c r="A253" s="3" t="s">
        <v>508</v>
      </c>
      <c r="B253" s="6" t="s">
        <v>509</v>
      </c>
      <c r="C253" s="5">
        <v>1177.0</v>
      </c>
      <c r="D253" s="5">
        <v>1145.0</v>
      </c>
      <c r="E253" s="5">
        <v>1177.0</v>
      </c>
      <c r="F253" s="5">
        <v>1727.0</v>
      </c>
    </row>
    <row r="254" ht="13.5" customHeight="1">
      <c r="A254" s="3" t="s">
        <v>510</v>
      </c>
      <c r="B254" s="6" t="s">
        <v>511</v>
      </c>
      <c r="C254" s="5">
        <v>3717.0</v>
      </c>
      <c r="D254" s="5">
        <v>3617.0</v>
      </c>
      <c r="E254" s="5">
        <v>3717.0</v>
      </c>
      <c r="F254" s="5">
        <v>5455.0</v>
      </c>
    </row>
    <row r="255" ht="13.5" customHeight="1">
      <c r="A255" s="3" t="s">
        <v>512</v>
      </c>
      <c r="B255" s="6" t="s">
        <v>513</v>
      </c>
      <c r="C255" s="5">
        <v>3717.0</v>
      </c>
      <c r="D255" s="5">
        <v>3617.0</v>
      </c>
      <c r="E255" s="5">
        <v>3717.0</v>
      </c>
      <c r="F255" s="5">
        <v>5455.0</v>
      </c>
    </row>
    <row r="256" ht="13.5" customHeight="1">
      <c r="A256" s="3" t="s">
        <v>514</v>
      </c>
      <c r="B256" s="6" t="s">
        <v>515</v>
      </c>
      <c r="C256" s="5">
        <v>6731.0</v>
      </c>
      <c r="D256" s="5">
        <v>6550.0</v>
      </c>
      <c r="E256" s="5">
        <v>6731.0</v>
      </c>
      <c r="F256" s="5">
        <v>9879.0</v>
      </c>
    </row>
    <row r="257" ht="13.5" customHeight="1">
      <c r="A257" s="3" t="s">
        <v>516</v>
      </c>
      <c r="B257" s="6" t="s">
        <v>517</v>
      </c>
      <c r="C257" s="5">
        <v>10098.0</v>
      </c>
      <c r="D257" s="5">
        <v>9827.0</v>
      </c>
      <c r="E257" s="5">
        <v>10098.0</v>
      </c>
      <c r="F257" s="5">
        <v>14821.0</v>
      </c>
    </row>
    <row r="258" ht="13.5" customHeight="1">
      <c r="A258" s="3" t="s">
        <v>518</v>
      </c>
      <c r="B258" s="6" t="s">
        <v>519</v>
      </c>
      <c r="C258" s="5">
        <v>6729.0</v>
      </c>
      <c r="D258" s="5">
        <v>6548.0</v>
      </c>
      <c r="E258" s="5">
        <v>6729.0</v>
      </c>
      <c r="F258" s="5">
        <v>9876.0</v>
      </c>
    </row>
    <row r="259" ht="13.5" customHeight="1">
      <c r="A259" s="3" t="s">
        <v>520</v>
      </c>
      <c r="B259" s="6" t="s">
        <v>521</v>
      </c>
      <c r="C259" s="5">
        <v>1025.0</v>
      </c>
      <c r="D259" s="5">
        <v>997.0</v>
      </c>
      <c r="E259" s="5">
        <v>1025.0</v>
      </c>
      <c r="F259" s="5">
        <v>1504.0</v>
      </c>
    </row>
    <row r="260" ht="13.5" customHeight="1">
      <c r="A260" s="3" t="s">
        <v>522</v>
      </c>
      <c r="B260" s="6" t="s">
        <v>523</v>
      </c>
      <c r="C260" s="5">
        <v>1319.0</v>
      </c>
      <c r="D260" s="5">
        <v>1284.0</v>
      </c>
      <c r="E260" s="5">
        <v>1319.0</v>
      </c>
      <c r="F260" s="5">
        <v>1937.0</v>
      </c>
    </row>
    <row r="261" ht="13.5" customHeight="1">
      <c r="A261" s="3" t="s">
        <v>524</v>
      </c>
      <c r="B261" s="6" t="s">
        <v>525</v>
      </c>
      <c r="C261" s="5">
        <v>331.0</v>
      </c>
      <c r="D261" s="5">
        <v>322.0</v>
      </c>
      <c r="E261" s="5">
        <v>331.0</v>
      </c>
      <c r="F261" s="5">
        <v>486.0</v>
      </c>
    </row>
    <row r="262" ht="13.5" customHeight="1">
      <c r="A262" s="3" t="s">
        <v>526</v>
      </c>
      <c r="B262" s="6" t="s">
        <v>527</v>
      </c>
      <c r="C262" s="5">
        <v>2441.0</v>
      </c>
      <c r="D262" s="5">
        <v>2375.0</v>
      </c>
      <c r="E262" s="5">
        <v>2441.0</v>
      </c>
      <c r="F262" s="5">
        <v>3582.0</v>
      </c>
    </row>
    <row r="263" ht="13.5" customHeight="1">
      <c r="A263" s="3" t="s">
        <v>528</v>
      </c>
      <c r="B263" s="6" t="s">
        <v>529</v>
      </c>
      <c r="C263" s="5">
        <v>474.0</v>
      </c>
      <c r="D263" s="5">
        <v>461.0</v>
      </c>
      <c r="E263" s="5">
        <v>474.0</v>
      </c>
      <c r="F263" s="5">
        <v>695.0</v>
      </c>
    </row>
    <row r="264" ht="13.5" customHeight="1">
      <c r="A264" s="3" t="s">
        <v>530</v>
      </c>
      <c r="B264" s="6" t="s">
        <v>531</v>
      </c>
      <c r="C264" s="5">
        <v>293.0</v>
      </c>
      <c r="D264" s="5">
        <v>285.0</v>
      </c>
      <c r="E264" s="5">
        <v>293.0</v>
      </c>
      <c r="F264" s="5">
        <v>430.0</v>
      </c>
    </row>
    <row r="265" ht="13.5" customHeight="1">
      <c r="A265" s="3" t="s">
        <v>532</v>
      </c>
      <c r="B265" s="6" t="s">
        <v>533</v>
      </c>
      <c r="C265" s="5">
        <v>770.0</v>
      </c>
      <c r="D265" s="5">
        <v>749.0</v>
      </c>
      <c r="E265" s="5">
        <v>770.0</v>
      </c>
      <c r="F265" s="5">
        <v>1130.0</v>
      </c>
    </row>
    <row r="266" ht="13.5" customHeight="1">
      <c r="A266" s="3" t="s">
        <v>534</v>
      </c>
      <c r="B266" s="6" t="s">
        <v>535</v>
      </c>
      <c r="C266" s="5">
        <v>3064.0</v>
      </c>
      <c r="D266" s="5">
        <v>2982.0</v>
      </c>
      <c r="E266" s="5">
        <v>3064.0</v>
      </c>
      <c r="F266" s="5">
        <v>4497.0</v>
      </c>
    </row>
    <row r="267" ht="13.5" customHeight="1">
      <c r="A267" s="3" t="s">
        <v>536</v>
      </c>
      <c r="B267" s="6" t="s">
        <v>537</v>
      </c>
      <c r="C267" s="5">
        <v>3829.0</v>
      </c>
      <c r="D267" s="5">
        <v>3726.0</v>
      </c>
      <c r="E267" s="5">
        <v>3829.0</v>
      </c>
      <c r="F267" s="5">
        <v>5620.0</v>
      </c>
    </row>
    <row r="268" ht="13.5" customHeight="1">
      <c r="A268" s="3" t="s">
        <v>538</v>
      </c>
      <c r="B268" s="6" t="s">
        <v>539</v>
      </c>
      <c r="C268" s="5">
        <v>674.0</v>
      </c>
      <c r="D268" s="5">
        <v>589.0</v>
      </c>
      <c r="E268" s="5">
        <v>607.0</v>
      </c>
      <c r="F268" s="5">
        <v>990.0</v>
      </c>
    </row>
    <row r="269" ht="13.5" customHeight="1">
      <c r="A269" s="3" t="s">
        <v>540</v>
      </c>
      <c r="B269" s="6" t="s">
        <v>541</v>
      </c>
      <c r="C269" s="5">
        <v>386.0</v>
      </c>
      <c r="D269" s="5">
        <v>376.0</v>
      </c>
      <c r="E269" s="5">
        <v>386.0</v>
      </c>
      <c r="F269" s="5">
        <v>567.0</v>
      </c>
    </row>
    <row r="270" ht="13.5" customHeight="1">
      <c r="A270" s="3" t="s">
        <v>542</v>
      </c>
      <c r="B270" s="6" t="s">
        <v>543</v>
      </c>
      <c r="C270" s="5">
        <v>661.0</v>
      </c>
      <c r="D270" s="5">
        <v>643.0</v>
      </c>
      <c r="E270" s="5">
        <v>661.0</v>
      </c>
      <c r="F270" s="5">
        <v>970.0</v>
      </c>
    </row>
    <row r="271" ht="13.5" customHeight="1">
      <c r="A271" s="3" t="s">
        <v>544</v>
      </c>
      <c r="B271" s="6" t="s">
        <v>545</v>
      </c>
      <c r="C271" s="5">
        <v>1309.0</v>
      </c>
      <c r="D271" s="5">
        <v>1274.0</v>
      </c>
      <c r="E271" s="5">
        <v>1309.0</v>
      </c>
      <c r="F271" s="5">
        <v>1921.0</v>
      </c>
    </row>
    <row r="272" ht="13.5" customHeight="1">
      <c r="A272" s="3" t="s">
        <v>546</v>
      </c>
      <c r="B272" s="6" t="s">
        <v>547</v>
      </c>
      <c r="C272" s="5">
        <v>855.0</v>
      </c>
      <c r="D272" s="5">
        <v>832.0</v>
      </c>
      <c r="E272" s="5">
        <v>855.0</v>
      </c>
      <c r="F272" s="5">
        <v>1255.0</v>
      </c>
    </row>
    <row r="273" ht="13.5" customHeight="1">
      <c r="A273" s="3" t="s">
        <v>548</v>
      </c>
      <c r="B273" s="6" t="s">
        <v>549</v>
      </c>
      <c r="C273" s="5">
        <v>3962.0</v>
      </c>
      <c r="D273" s="5">
        <v>3856.0</v>
      </c>
      <c r="E273" s="5">
        <v>3962.0</v>
      </c>
      <c r="F273" s="5">
        <v>5816.0</v>
      </c>
    </row>
    <row r="274" ht="13.5" customHeight="1">
      <c r="A274" s="3" t="s">
        <v>550</v>
      </c>
      <c r="B274" s="6" t="s">
        <v>551</v>
      </c>
      <c r="C274" s="5">
        <v>1978.0</v>
      </c>
      <c r="D274" s="5">
        <v>1925.0</v>
      </c>
      <c r="E274" s="5">
        <v>1978.0</v>
      </c>
      <c r="F274" s="5">
        <v>2903.0</v>
      </c>
    </row>
    <row r="275" ht="13.5" customHeight="1">
      <c r="A275" s="3" t="s">
        <v>552</v>
      </c>
      <c r="B275" s="6" t="s">
        <v>553</v>
      </c>
      <c r="C275" s="5">
        <v>3690.0</v>
      </c>
      <c r="D275" s="5">
        <v>3591.0</v>
      </c>
      <c r="E275" s="5">
        <v>3690.0</v>
      </c>
      <c r="F275" s="5">
        <v>5416.0</v>
      </c>
    </row>
    <row r="276" ht="13.5" customHeight="1">
      <c r="A276" s="3" t="s">
        <v>554</v>
      </c>
      <c r="B276" s="6" t="s">
        <v>555</v>
      </c>
      <c r="C276" s="5">
        <v>2455.0</v>
      </c>
      <c r="D276" s="5">
        <v>2389.0</v>
      </c>
      <c r="E276" s="5">
        <v>2455.0</v>
      </c>
      <c r="F276" s="5">
        <v>3603.0</v>
      </c>
    </row>
    <row r="277" ht="13.5" customHeight="1">
      <c r="A277" s="3" t="s">
        <v>556</v>
      </c>
      <c r="B277" s="6" t="s">
        <v>557</v>
      </c>
      <c r="C277" s="5">
        <v>4185.0</v>
      </c>
      <c r="D277" s="5">
        <v>4073.0</v>
      </c>
      <c r="E277" s="5">
        <v>4185.0</v>
      </c>
      <c r="F277" s="5">
        <v>6143.0</v>
      </c>
    </row>
    <row r="278" ht="13.5" customHeight="1">
      <c r="A278" s="3" t="s">
        <v>558</v>
      </c>
      <c r="B278" s="6" t="s">
        <v>559</v>
      </c>
      <c r="C278" s="5">
        <v>1324.0</v>
      </c>
      <c r="D278" s="5">
        <v>1288.0</v>
      </c>
      <c r="E278" s="5">
        <v>1324.0</v>
      </c>
      <c r="F278" s="5">
        <v>1943.0</v>
      </c>
    </row>
    <row r="279" ht="13.5" customHeight="1">
      <c r="A279" s="3" t="s">
        <v>560</v>
      </c>
      <c r="B279" s="6" t="s">
        <v>561</v>
      </c>
      <c r="C279" s="5">
        <v>3658.0</v>
      </c>
      <c r="D279" s="5">
        <v>3560.0</v>
      </c>
      <c r="E279" s="5">
        <v>3658.0</v>
      </c>
      <c r="F279" s="5">
        <v>5369.0</v>
      </c>
    </row>
    <row r="280" ht="13.5" customHeight="1">
      <c r="A280" s="3" t="s">
        <v>562</v>
      </c>
      <c r="B280" s="6" t="s">
        <v>563</v>
      </c>
      <c r="C280" s="5">
        <v>1156.0</v>
      </c>
      <c r="D280" s="5">
        <v>1125.0</v>
      </c>
      <c r="E280" s="5">
        <v>1156.0</v>
      </c>
      <c r="F280" s="5">
        <v>1697.0</v>
      </c>
    </row>
    <row r="281" ht="13.5" customHeight="1">
      <c r="A281" s="3" t="s">
        <v>564</v>
      </c>
      <c r="B281" s="6" t="s">
        <v>565</v>
      </c>
      <c r="C281" s="5">
        <v>1025.0</v>
      </c>
      <c r="D281" s="5">
        <v>997.0</v>
      </c>
      <c r="E281" s="5">
        <v>1025.0</v>
      </c>
      <c r="F281" s="5">
        <v>1504.0</v>
      </c>
    </row>
    <row r="282" ht="13.5" customHeight="1">
      <c r="A282" s="3" t="s">
        <v>566</v>
      </c>
      <c r="B282" s="6" t="s">
        <v>567</v>
      </c>
      <c r="C282" s="5">
        <v>1086.0</v>
      </c>
      <c r="D282" s="5">
        <v>1057.0</v>
      </c>
      <c r="E282" s="5">
        <v>1086.0</v>
      </c>
      <c r="F282" s="5">
        <v>1594.0</v>
      </c>
    </row>
    <row r="283" ht="13.5" customHeight="1">
      <c r="A283" s="3" t="s">
        <v>568</v>
      </c>
      <c r="B283" s="6" t="s">
        <v>569</v>
      </c>
      <c r="C283" s="5">
        <v>3012.0</v>
      </c>
      <c r="D283" s="5">
        <v>2931.0</v>
      </c>
      <c r="E283" s="5">
        <v>3012.0</v>
      </c>
      <c r="F283" s="5">
        <v>4421.0</v>
      </c>
    </row>
    <row r="284" ht="13.5" customHeight="1">
      <c r="A284" s="3" t="s">
        <v>570</v>
      </c>
      <c r="B284" s="6" t="s">
        <v>571</v>
      </c>
      <c r="C284" s="5">
        <v>1253.0</v>
      </c>
      <c r="D284" s="5">
        <v>1219.0</v>
      </c>
      <c r="E284" s="5">
        <v>1253.0</v>
      </c>
      <c r="F284" s="5">
        <v>1838.0</v>
      </c>
    </row>
    <row r="285" ht="13.5" customHeight="1">
      <c r="A285" s="3" t="s">
        <v>572</v>
      </c>
      <c r="B285" s="6" t="s">
        <v>573</v>
      </c>
      <c r="C285" s="5">
        <v>1299.0</v>
      </c>
      <c r="D285" s="5">
        <v>1264.0</v>
      </c>
      <c r="E285" s="5">
        <v>1299.0</v>
      </c>
      <c r="F285" s="5">
        <v>1906.0</v>
      </c>
    </row>
    <row r="286" ht="13.5" customHeight="1">
      <c r="A286" s="3" t="s">
        <v>574</v>
      </c>
      <c r="B286" s="6" t="s">
        <v>575</v>
      </c>
      <c r="C286" s="5">
        <v>981.0</v>
      </c>
      <c r="D286" s="5">
        <v>955.0</v>
      </c>
      <c r="E286" s="5">
        <v>981.0</v>
      </c>
      <c r="F286" s="5">
        <v>1440.0</v>
      </c>
    </row>
    <row r="287" ht="13.5" customHeight="1">
      <c r="A287" s="3" t="s">
        <v>576</v>
      </c>
      <c r="B287" s="6" t="s">
        <v>577</v>
      </c>
      <c r="C287" s="5">
        <v>3903.0</v>
      </c>
      <c r="D287" s="5">
        <v>3798.0</v>
      </c>
      <c r="E287" s="5">
        <v>3903.0</v>
      </c>
      <c r="F287" s="5">
        <v>5728.0</v>
      </c>
    </row>
    <row r="288" ht="13.5" customHeight="1">
      <c r="A288" s="3" t="s">
        <v>578</v>
      </c>
      <c r="B288" s="6" t="s">
        <v>579</v>
      </c>
      <c r="C288" s="5">
        <v>939.0</v>
      </c>
      <c r="D288" s="5">
        <v>914.0</v>
      </c>
      <c r="E288" s="5">
        <v>939.0</v>
      </c>
      <c r="F288" s="5">
        <v>1378.0</v>
      </c>
    </row>
    <row r="289" ht="13.5" customHeight="1">
      <c r="A289" s="3" t="s">
        <v>580</v>
      </c>
      <c r="B289" s="6" t="s">
        <v>581</v>
      </c>
      <c r="C289" s="5">
        <v>1285.0</v>
      </c>
      <c r="D289" s="5">
        <v>1250.0</v>
      </c>
      <c r="E289" s="5">
        <v>1285.0</v>
      </c>
      <c r="F289" s="5">
        <v>1885.0</v>
      </c>
    </row>
    <row r="290" ht="13.5" customHeight="1">
      <c r="A290" s="3" t="s">
        <v>582</v>
      </c>
      <c r="B290" s="6" t="s">
        <v>583</v>
      </c>
      <c r="C290" s="5">
        <v>3800.0</v>
      </c>
      <c r="D290" s="5">
        <v>3698.0</v>
      </c>
      <c r="E290" s="5">
        <v>3800.0</v>
      </c>
      <c r="F290" s="5">
        <v>5577.0</v>
      </c>
    </row>
    <row r="291" ht="13.5" customHeight="1">
      <c r="A291" s="3" t="s">
        <v>584</v>
      </c>
      <c r="B291" s="6" t="s">
        <v>585</v>
      </c>
      <c r="C291" s="5">
        <v>1883.0</v>
      </c>
      <c r="D291" s="5">
        <v>1832.0</v>
      </c>
      <c r="E291" s="5">
        <v>1883.0</v>
      </c>
      <c r="F291" s="5">
        <v>2763.0</v>
      </c>
    </row>
    <row r="292" ht="13.5" customHeight="1">
      <c r="A292" s="3" t="s">
        <v>586</v>
      </c>
      <c r="B292" s="6" t="s">
        <v>587</v>
      </c>
      <c r="C292" s="5">
        <v>2660.0</v>
      </c>
      <c r="D292" s="5">
        <v>2589.0</v>
      </c>
      <c r="E292" s="5">
        <v>2660.0</v>
      </c>
      <c r="F292" s="5">
        <v>3905.0</v>
      </c>
    </row>
    <row r="293" ht="13.5" customHeight="1">
      <c r="A293" s="3" t="s">
        <v>588</v>
      </c>
      <c r="B293" s="6" t="s">
        <v>589</v>
      </c>
      <c r="C293" s="5">
        <v>1588.0</v>
      </c>
      <c r="D293" s="5">
        <v>1545.0</v>
      </c>
      <c r="E293" s="5">
        <v>1588.0</v>
      </c>
      <c r="F293" s="5">
        <v>2330.0</v>
      </c>
    </row>
    <row r="294" ht="13.5" customHeight="1">
      <c r="A294" s="3" t="s">
        <v>590</v>
      </c>
      <c r="B294" s="6" t="s">
        <v>591</v>
      </c>
      <c r="C294" s="5">
        <v>994.0</v>
      </c>
      <c r="D294" s="5">
        <v>967.0</v>
      </c>
      <c r="E294" s="5">
        <v>994.0</v>
      </c>
      <c r="F294" s="5">
        <v>1458.0</v>
      </c>
    </row>
    <row r="295" ht="13.5" customHeight="1">
      <c r="A295" s="3" t="s">
        <v>592</v>
      </c>
      <c r="B295" s="6" t="s">
        <v>593</v>
      </c>
      <c r="C295" s="5">
        <v>3204.0</v>
      </c>
      <c r="D295" s="5">
        <v>3118.0</v>
      </c>
      <c r="E295" s="5">
        <v>3204.0</v>
      </c>
      <c r="F295" s="5">
        <v>4703.0</v>
      </c>
    </row>
    <row r="296" ht="13.5" customHeight="1">
      <c r="A296" s="3" t="s">
        <v>594</v>
      </c>
      <c r="B296" s="6" t="s">
        <v>595</v>
      </c>
      <c r="C296" s="5">
        <v>1119.0</v>
      </c>
      <c r="D296" s="5">
        <v>1089.0</v>
      </c>
      <c r="E296" s="5">
        <v>1119.0</v>
      </c>
      <c r="F296" s="5">
        <v>1642.0</v>
      </c>
    </row>
    <row r="297" ht="13.5" customHeight="1">
      <c r="A297" s="3" t="s">
        <v>596</v>
      </c>
      <c r="B297" s="6" t="s">
        <v>597</v>
      </c>
      <c r="C297" s="5">
        <v>456.0</v>
      </c>
      <c r="D297" s="5">
        <v>444.0</v>
      </c>
      <c r="E297" s="5">
        <v>456.0</v>
      </c>
      <c r="F297" s="5">
        <v>670.0</v>
      </c>
    </row>
    <row r="298" ht="13.5" customHeight="1">
      <c r="A298" s="3" t="s">
        <v>598</v>
      </c>
      <c r="B298" s="6" t="s">
        <v>599</v>
      </c>
      <c r="C298" s="5">
        <v>1046.0</v>
      </c>
      <c r="D298" s="5">
        <v>1018.0</v>
      </c>
      <c r="E298" s="5">
        <v>1046.0</v>
      </c>
      <c r="F298" s="5">
        <v>1535.0</v>
      </c>
    </row>
    <row r="299" ht="13.5" customHeight="1">
      <c r="A299" s="3" t="s">
        <v>600</v>
      </c>
      <c r="B299" s="6" t="s">
        <v>601</v>
      </c>
      <c r="C299" s="5">
        <v>1367.0</v>
      </c>
      <c r="D299" s="5">
        <v>1330.0</v>
      </c>
      <c r="E299" s="5">
        <v>1367.0</v>
      </c>
      <c r="F299" s="5">
        <v>2006.0</v>
      </c>
    </row>
    <row r="300" ht="13.5" customHeight="1">
      <c r="A300" s="3" t="s">
        <v>602</v>
      </c>
      <c r="B300" s="6" t="s">
        <v>603</v>
      </c>
      <c r="C300" s="5">
        <v>1804.0</v>
      </c>
      <c r="D300" s="5">
        <v>1756.0</v>
      </c>
      <c r="E300" s="5">
        <v>1804.0</v>
      </c>
      <c r="F300" s="5">
        <v>2648.0</v>
      </c>
    </row>
    <row r="301" ht="13.5" customHeight="1">
      <c r="A301" s="3" t="s">
        <v>604</v>
      </c>
      <c r="B301" s="6" t="s">
        <v>605</v>
      </c>
      <c r="C301" s="5">
        <v>4382.0</v>
      </c>
      <c r="D301" s="5">
        <v>4264.0</v>
      </c>
      <c r="E301" s="5">
        <v>4382.0</v>
      </c>
      <c r="F301" s="5">
        <v>6431.0</v>
      </c>
    </row>
    <row r="302" ht="13.5" customHeight="1">
      <c r="A302" s="3" t="s">
        <v>606</v>
      </c>
      <c r="B302" s="6" t="s">
        <v>607</v>
      </c>
      <c r="C302" s="5">
        <v>4968.0</v>
      </c>
      <c r="D302" s="5">
        <v>2300.0</v>
      </c>
      <c r="E302" s="5">
        <v>2368.0</v>
      </c>
      <c r="F302" s="5">
        <v>7288.0</v>
      </c>
    </row>
    <row r="303" ht="13.5" customHeight="1">
      <c r="A303" s="3" t="s">
        <v>608</v>
      </c>
      <c r="B303" s="6" t="s">
        <v>609</v>
      </c>
      <c r="C303" s="5">
        <v>3256.0</v>
      </c>
      <c r="D303" s="5">
        <v>3169.0</v>
      </c>
      <c r="E303" s="5">
        <v>3256.0</v>
      </c>
      <c r="F303" s="5">
        <v>4779.0</v>
      </c>
    </row>
    <row r="304" ht="13.5" customHeight="1">
      <c r="A304" s="3" t="s">
        <v>610</v>
      </c>
      <c r="B304" s="6" t="s">
        <v>611</v>
      </c>
      <c r="C304" s="5">
        <v>3871.0</v>
      </c>
      <c r="D304" s="5">
        <v>3767.0</v>
      </c>
      <c r="E304" s="5">
        <v>3871.0</v>
      </c>
      <c r="F304" s="5">
        <v>5681.0</v>
      </c>
    </row>
    <row r="305" ht="13.5" customHeight="1">
      <c r="A305" s="3" t="s">
        <v>612</v>
      </c>
      <c r="B305" s="6" t="s">
        <v>613</v>
      </c>
      <c r="C305" s="5">
        <v>4487.0</v>
      </c>
      <c r="D305" s="5">
        <v>4366.0</v>
      </c>
      <c r="E305" s="5">
        <v>4487.0</v>
      </c>
      <c r="F305" s="5">
        <v>6585.0</v>
      </c>
    </row>
    <row r="306" ht="13.5" customHeight="1">
      <c r="A306" s="3" t="s">
        <v>614</v>
      </c>
      <c r="B306" s="6" t="s">
        <v>615</v>
      </c>
      <c r="C306" s="5">
        <v>2053.0</v>
      </c>
      <c r="D306" s="5">
        <v>1998.0</v>
      </c>
      <c r="E306" s="5">
        <v>2053.0</v>
      </c>
      <c r="F306" s="5">
        <v>3013.0</v>
      </c>
    </row>
    <row r="307" ht="13.5" customHeight="1">
      <c r="A307" s="3" t="s">
        <v>616</v>
      </c>
      <c r="B307" s="6" t="s">
        <v>617</v>
      </c>
      <c r="C307" s="5">
        <v>4872.0</v>
      </c>
      <c r="D307" s="5">
        <v>4741.0</v>
      </c>
      <c r="E307" s="5">
        <v>4872.0</v>
      </c>
      <c r="F307" s="5">
        <v>7150.0</v>
      </c>
    </row>
    <row r="308" ht="13.5" customHeight="1">
      <c r="A308" s="3" t="s">
        <v>618</v>
      </c>
      <c r="B308" s="6" t="s">
        <v>619</v>
      </c>
      <c r="C308" s="5">
        <v>6071.0</v>
      </c>
      <c r="D308" s="5">
        <v>5908.0</v>
      </c>
      <c r="E308" s="5">
        <v>6071.0</v>
      </c>
      <c r="F308" s="5">
        <v>8910.0</v>
      </c>
    </row>
    <row r="309" ht="13.5" customHeight="1">
      <c r="A309" s="3" t="s">
        <v>620</v>
      </c>
      <c r="B309" s="6" t="s">
        <v>621</v>
      </c>
      <c r="C309" s="5">
        <v>6349.0</v>
      </c>
      <c r="D309" s="5">
        <v>6178.0</v>
      </c>
      <c r="E309" s="5">
        <v>6349.0</v>
      </c>
      <c r="F309" s="5">
        <v>9318.0</v>
      </c>
    </row>
    <row r="310" ht="13.5" customHeight="1">
      <c r="A310" s="3" t="s">
        <v>622</v>
      </c>
      <c r="B310" s="6" t="s">
        <v>623</v>
      </c>
      <c r="C310" s="5">
        <v>2026.0</v>
      </c>
      <c r="D310" s="5">
        <v>1972.0</v>
      </c>
      <c r="E310" s="5">
        <v>2026.0</v>
      </c>
      <c r="F310" s="5">
        <v>2974.0</v>
      </c>
    </row>
    <row r="311" ht="13.5" customHeight="1">
      <c r="A311" s="3" t="s">
        <v>624</v>
      </c>
      <c r="B311" s="6" t="s">
        <v>625</v>
      </c>
      <c r="C311" s="5">
        <v>983.0</v>
      </c>
      <c r="D311" s="5">
        <v>957.0</v>
      </c>
      <c r="E311" s="5">
        <v>983.0</v>
      </c>
      <c r="F311" s="5">
        <v>1443.0</v>
      </c>
    </row>
    <row r="312" ht="13.5" customHeight="1">
      <c r="A312" s="3" t="s">
        <v>626</v>
      </c>
      <c r="B312" s="6" t="s">
        <v>627</v>
      </c>
      <c r="C312" s="5">
        <v>1178.0</v>
      </c>
      <c r="D312" s="5">
        <v>1146.0</v>
      </c>
      <c r="E312" s="5">
        <v>1178.0</v>
      </c>
      <c r="F312" s="5">
        <v>1728.0</v>
      </c>
    </row>
    <row r="313" ht="13.5" customHeight="1">
      <c r="A313" s="3" t="s">
        <v>628</v>
      </c>
      <c r="B313" s="6" t="s">
        <v>629</v>
      </c>
      <c r="C313" s="5">
        <v>2744.0</v>
      </c>
      <c r="D313" s="5">
        <v>2670.0</v>
      </c>
      <c r="E313" s="5">
        <v>2744.0</v>
      </c>
      <c r="F313" s="5">
        <v>4027.0</v>
      </c>
    </row>
    <row r="314" ht="13.5" customHeight="1">
      <c r="A314" s="3" t="s">
        <v>630</v>
      </c>
      <c r="B314" s="6" t="s">
        <v>631</v>
      </c>
      <c r="C314" s="5">
        <v>2261.0</v>
      </c>
      <c r="D314" s="5">
        <v>2200.0</v>
      </c>
      <c r="E314" s="5">
        <v>2261.0</v>
      </c>
      <c r="F314" s="5">
        <v>3318.0</v>
      </c>
    </row>
    <row r="315" ht="13.5" customHeight="1">
      <c r="A315" s="3" t="s">
        <v>632</v>
      </c>
      <c r="B315" s="6" t="s">
        <v>633</v>
      </c>
      <c r="C315" s="5">
        <v>2355.0</v>
      </c>
      <c r="D315" s="5">
        <v>2292.0</v>
      </c>
      <c r="E315" s="5">
        <v>2355.0</v>
      </c>
      <c r="F315" s="5">
        <v>3457.0</v>
      </c>
    </row>
    <row r="316" ht="13.5" customHeight="1">
      <c r="A316" s="3" t="s">
        <v>634</v>
      </c>
      <c r="B316" s="6" t="s">
        <v>635</v>
      </c>
      <c r="C316" s="5">
        <v>3466.0</v>
      </c>
      <c r="D316" s="5">
        <v>3373.0</v>
      </c>
      <c r="E316" s="5">
        <v>3466.0</v>
      </c>
      <c r="F316" s="5">
        <v>5087.0</v>
      </c>
    </row>
    <row r="317" ht="13.5" customHeight="1">
      <c r="A317" s="3" t="s">
        <v>636</v>
      </c>
      <c r="B317" s="6" t="s">
        <v>637</v>
      </c>
      <c r="C317" s="5">
        <v>1640.0</v>
      </c>
      <c r="D317" s="5">
        <v>1596.0</v>
      </c>
      <c r="E317" s="5">
        <v>1640.0</v>
      </c>
      <c r="F317" s="5">
        <v>2407.0</v>
      </c>
    </row>
    <row r="318" ht="13.5" customHeight="1">
      <c r="A318" s="3" t="s">
        <v>638</v>
      </c>
      <c r="B318" s="6" t="s">
        <v>639</v>
      </c>
      <c r="C318" s="5">
        <v>2197.0</v>
      </c>
      <c r="D318" s="5">
        <v>2138.0</v>
      </c>
      <c r="E318" s="5">
        <v>2197.0</v>
      </c>
      <c r="F318" s="5">
        <v>3225.0</v>
      </c>
    </row>
    <row r="319" ht="13.5" customHeight="1">
      <c r="A319" s="3" t="s">
        <v>640</v>
      </c>
      <c r="B319" s="6" t="s">
        <v>641</v>
      </c>
      <c r="C319" s="5">
        <v>4206.0</v>
      </c>
      <c r="D319" s="5">
        <v>4093.0</v>
      </c>
      <c r="E319" s="5">
        <v>4206.0</v>
      </c>
      <c r="F319" s="5">
        <v>6173.0</v>
      </c>
    </row>
    <row r="320" ht="13.5" customHeight="1">
      <c r="A320" s="3" t="s">
        <v>642</v>
      </c>
      <c r="B320" s="6" t="s">
        <v>643</v>
      </c>
      <c r="C320" s="5">
        <v>1523.0</v>
      </c>
      <c r="D320" s="5">
        <v>1482.0</v>
      </c>
      <c r="E320" s="5">
        <v>1523.0</v>
      </c>
      <c r="F320" s="5">
        <v>2235.0</v>
      </c>
    </row>
    <row r="321" ht="13.5" customHeight="1">
      <c r="A321" s="3" t="s">
        <v>644</v>
      </c>
      <c r="B321" s="6" t="s">
        <v>645</v>
      </c>
      <c r="C321" s="5">
        <v>6317.0</v>
      </c>
      <c r="D321" s="5">
        <v>6147.0</v>
      </c>
      <c r="E321" s="5">
        <v>6317.0</v>
      </c>
      <c r="F321" s="5">
        <v>9271.0</v>
      </c>
    </row>
    <row r="322" ht="13.5" customHeight="1">
      <c r="A322" s="3" t="s">
        <v>646</v>
      </c>
      <c r="B322" s="6" t="s">
        <v>647</v>
      </c>
      <c r="C322" s="5">
        <v>1296.0</v>
      </c>
      <c r="D322" s="5">
        <v>1261.0</v>
      </c>
      <c r="E322" s="5">
        <v>1296.0</v>
      </c>
      <c r="F322" s="5">
        <v>1902.0</v>
      </c>
    </row>
    <row r="323" ht="13.5" customHeight="1">
      <c r="A323" s="3" t="s">
        <v>648</v>
      </c>
      <c r="B323" s="6" t="s">
        <v>649</v>
      </c>
      <c r="C323" s="5">
        <v>3747.0</v>
      </c>
      <c r="D323" s="5">
        <v>3646.0</v>
      </c>
      <c r="E323" s="5">
        <v>3747.0</v>
      </c>
      <c r="F323" s="5">
        <v>5499.0</v>
      </c>
    </row>
    <row r="324" ht="13.5" customHeight="1">
      <c r="A324" s="3" t="s">
        <v>650</v>
      </c>
      <c r="B324" s="6" t="s">
        <v>651</v>
      </c>
      <c r="C324" s="5">
        <v>1574.0</v>
      </c>
      <c r="D324" s="5">
        <v>1532.0</v>
      </c>
      <c r="E324" s="5">
        <v>1574.0</v>
      </c>
      <c r="F324" s="5">
        <v>2311.0</v>
      </c>
    </row>
    <row r="325" ht="13.5" customHeight="1">
      <c r="A325" s="3" t="s">
        <v>652</v>
      </c>
      <c r="B325" s="6" t="s">
        <v>653</v>
      </c>
      <c r="C325" s="5">
        <v>3795.0</v>
      </c>
      <c r="D325" s="5">
        <v>3693.0</v>
      </c>
      <c r="E325" s="5">
        <v>3795.0</v>
      </c>
      <c r="F325" s="5">
        <v>5570.0</v>
      </c>
    </row>
    <row r="326" ht="13.5" customHeight="1">
      <c r="A326" s="3" t="s">
        <v>654</v>
      </c>
      <c r="B326" s="6" t="s">
        <v>655</v>
      </c>
      <c r="C326" s="5">
        <v>1936.0</v>
      </c>
      <c r="D326" s="5">
        <v>1884.0</v>
      </c>
      <c r="E326" s="5">
        <v>1936.0</v>
      </c>
      <c r="F326" s="5">
        <v>2841.0</v>
      </c>
    </row>
    <row r="327" ht="13.5" customHeight="1">
      <c r="A327" s="3" t="s">
        <v>656</v>
      </c>
      <c r="B327" s="6" t="s">
        <v>657</v>
      </c>
      <c r="C327" s="5">
        <v>2197.0</v>
      </c>
      <c r="D327" s="5">
        <v>2138.0</v>
      </c>
      <c r="E327" s="5">
        <v>2197.0</v>
      </c>
      <c r="F327" s="5">
        <v>3225.0</v>
      </c>
    </row>
    <row r="328" ht="13.5" customHeight="1">
      <c r="A328" s="3" t="s">
        <v>658</v>
      </c>
      <c r="B328" s="6" t="s">
        <v>659</v>
      </c>
      <c r="C328" s="5">
        <v>1497.0</v>
      </c>
      <c r="D328" s="5">
        <v>1457.0</v>
      </c>
      <c r="E328" s="5">
        <v>1497.0</v>
      </c>
      <c r="F328" s="5">
        <v>2197.0</v>
      </c>
    </row>
    <row r="329" ht="13.5" customHeight="1">
      <c r="A329" s="3" t="s">
        <v>660</v>
      </c>
      <c r="B329" s="6" t="s">
        <v>661</v>
      </c>
      <c r="C329" s="5">
        <v>1781.0</v>
      </c>
      <c r="D329" s="5">
        <v>1733.0</v>
      </c>
      <c r="E329" s="5">
        <v>1781.0</v>
      </c>
      <c r="F329" s="5">
        <v>2614.0</v>
      </c>
    </row>
    <row r="330" ht="13.5" customHeight="1">
      <c r="A330" s="3" t="s">
        <v>662</v>
      </c>
      <c r="B330" s="6" t="s">
        <v>663</v>
      </c>
      <c r="C330" s="5">
        <v>1915.0</v>
      </c>
      <c r="D330" s="5">
        <v>1864.0</v>
      </c>
      <c r="E330" s="5">
        <v>1915.0</v>
      </c>
      <c r="F330" s="5">
        <v>2811.0</v>
      </c>
    </row>
    <row r="331" ht="13.5" customHeight="1">
      <c r="A331" s="3" t="s">
        <v>664</v>
      </c>
      <c r="B331" s="6" t="s">
        <v>665</v>
      </c>
      <c r="C331" s="5">
        <v>1676.0</v>
      </c>
      <c r="D331" s="5">
        <v>1631.0</v>
      </c>
      <c r="E331" s="5">
        <v>1676.0</v>
      </c>
      <c r="F331" s="5">
        <v>2460.0</v>
      </c>
    </row>
    <row r="332" ht="13.5" customHeight="1">
      <c r="A332" s="3" t="s">
        <v>666</v>
      </c>
      <c r="B332" s="6" t="s">
        <v>667</v>
      </c>
      <c r="C332" s="5">
        <v>974.0</v>
      </c>
      <c r="D332" s="5">
        <v>948.0</v>
      </c>
      <c r="E332" s="5">
        <v>974.0</v>
      </c>
      <c r="F332" s="5">
        <v>1430.0</v>
      </c>
    </row>
    <row r="333" ht="13.5" customHeight="1">
      <c r="A333" s="3" t="s">
        <v>668</v>
      </c>
      <c r="B333" s="6" t="s">
        <v>669</v>
      </c>
      <c r="C333" s="5">
        <v>5951.0</v>
      </c>
      <c r="D333" s="5">
        <v>5791.0</v>
      </c>
      <c r="E333" s="5">
        <v>5951.0</v>
      </c>
      <c r="F333" s="5">
        <v>8734.0</v>
      </c>
    </row>
    <row r="334" ht="13.5" customHeight="1">
      <c r="A334" s="3" t="s">
        <v>670</v>
      </c>
      <c r="B334" s="6" t="s">
        <v>671</v>
      </c>
      <c r="C334" s="5">
        <v>5186.0</v>
      </c>
      <c r="D334" s="5">
        <v>5047.0</v>
      </c>
      <c r="E334" s="5">
        <v>5186.0</v>
      </c>
      <c r="F334" s="5">
        <v>7612.0</v>
      </c>
    </row>
    <row r="335" ht="13.5" customHeight="1">
      <c r="A335" s="3" t="s">
        <v>672</v>
      </c>
      <c r="B335" s="6" t="s">
        <v>673</v>
      </c>
      <c r="C335" s="5">
        <v>5811.0</v>
      </c>
      <c r="D335" s="5">
        <v>5655.0</v>
      </c>
      <c r="E335" s="5">
        <v>5811.0</v>
      </c>
      <c r="F335" s="5">
        <v>8529.0</v>
      </c>
    </row>
    <row r="336" ht="13.5" customHeight="1">
      <c r="A336" s="3" t="s">
        <v>674</v>
      </c>
      <c r="B336" s="6" t="s">
        <v>675</v>
      </c>
      <c r="C336" s="5">
        <v>7146.0</v>
      </c>
      <c r="D336" s="5">
        <v>6954.0</v>
      </c>
      <c r="E336" s="5">
        <v>7146.0</v>
      </c>
      <c r="F336" s="5">
        <v>10488.0</v>
      </c>
    </row>
    <row r="337" ht="13.5" customHeight="1">
      <c r="A337" s="3" t="s">
        <v>676</v>
      </c>
      <c r="B337" s="6" t="s">
        <v>677</v>
      </c>
      <c r="C337" s="5">
        <v>5186.0</v>
      </c>
      <c r="D337" s="5">
        <v>5047.0</v>
      </c>
      <c r="E337" s="5">
        <v>5186.0</v>
      </c>
      <c r="F337" s="5">
        <v>7612.0</v>
      </c>
    </row>
    <row r="338" ht="13.5" customHeight="1">
      <c r="A338" s="3" t="s">
        <v>678</v>
      </c>
      <c r="B338" s="6" t="s">
        <v>679</v>
      </c>
      <c r="C338" s="5">
        <v>5926.0</v>
      </c>
      <c r="D338" s="5">
        <v>5767.0</v>
      </c>
      <c r="E338" s="5">
        <v>5926.0</v>
      </c>
      <c r="F338" s="5">
        <v>8698.0</v>
      </c>
    </row>
    <row r="339" ht="13.5" customHeight="1">
      <c r="A339" s="3" t="s">
        <v>680</v>
      </c>
      <c r="B339" s="6" t="s">
        <v>681</v>
      </c>
      <c r="C339" s="5">
        <v>10963.0</v>
      </c>
      <c r="D339" s="5">
        <v>10669.0</v>
      </c>
      <c r="E339" s="5">
        <v>10963.0</v>
      </c>
      <c r="F339" s="5">
        <v>16091.0</v>
      </c>
    </row>
    <row r="340" ht="13.5" customHeight="1">
      <c r="A340" s="3" t="s">
        <v>682</v>
      </c>
      <c r="B340" s="6" t="s">
        <v>683</v>
      </c>
      <c r="C340" s="5">
        <v>2765.0</v>
      </c>
      <c r="D340" s="5">
        <v>2691.0</v>
      </c>
      <c r="E340" s="5">
        <v>2765.0</v>
      </c>
      <c r="F340" s="5">
        <v>4059.0</v>
      </c>
    </row>
    <row r="341" ht="13.5" customHeight="1">
      <c r="A341" s="3" t="s">
        <v>684</v>
      </c>
      <c r="B341" s="6" t="s">
        <v>685</v>
      </c>
      <c r="C341" s="5">
        <v>2355.0</v>
      </c>
      <c r="D341" s="5">
        <v>2292.0</v>
      </c>
      <c r="E341" s="5">
        <v>2355.0</v>
      </c>
      <c r="F341" s="5">
        <v>3457.0</v>
      </c>
    </row>
    <row r="342" ht="13.5" customHeight="1">
      <c r="A342" s="3" t="s">
        <v>686</v>
      </c>
      <c r="B342" s="6" t="s">
        <v>687</v>
      </c>
      <c r="C342" s="5">
        <v>7599.0</v>
      </c>
      <c r="D342" s="5">
        <v>7395.0</v>
      </c>
      <c r="E342" s="5">
        <v>7599.0</v>
      </c>
      <c r="F342" s="5">
        <v>11153.0</v>
      </c>
    </row>
    <row r="343" ht="13.5" customHeight="1">
      <c r="A343" s="3" t="s">
        <v>688</v>
      </c>
      <c r="B343" s="6" t="s">
        <v>689</v>
      </c>
      <c r="C343" s="5">
        <v>76.0</v>
      </c>
      <c r="D343" s="5">
        <v>74.0</v>
      </c>
      <c r="E343" s="5">
        <v>76.0</v>
      </c>
      <c r="F343" s="5">
        <v>112.0</v>
      </c>
    </row>
    <row r="344" ht="13.5" customHeight="1">
      <c r="A344" s="3" t="s">
        <v>690</v>
      </c>
      <c r="B344" s="6" t="s">
        <v>691</v>
      </c>
      <c r="C344" s="5">
        <v>63.0</v>
      </c>
      <c r="D344" s="5">
        <v>61.0</v>
      </c>
      <c r="E344" s="5">
        <v>63.0</v>
      </c>
      <c r="F344" s="5">
        <v>92.0</v>
      </c>
    </row>
    <row r="345" ht="13.5" customHeight="1">
      <c r="A345" s="3" t="s">
        <v>692</v>
      </c>
      <c r="B345" s="6" t="s">
        <v>693</v>
      </c>
      <c r="C345" s="5">
        <v>89.0</v>
      </c>
      <c r="D345" s="5">
        <v>87.0</v>
      </c>
      <c r="E345" s="5">
        <v>89.0</v>
      </c>
      <c r="F345" s="5">
        <v>131.0</v>
      </c>
    </row>
    <row r="346" ht="13.5" customHeight="1">
      <c r="A346" s="3" t="s">
        <v>694</v>
      </c>
      <c r="B346" s="6" t="s">
        <v>695</v>
      </c>
      <c r="C346" s="5">
        <v>176.0</v>
      </c>
      <c r="D346" s="5">
        <v>171.0</v>
      </c>
      <c r="E346" s="5">
        <v>176.0</v>
      </c>
      <c r="F346" s="5">
        <v>258.0</v>
      </c>
    </row>
    <row r="347" ht="13.5" customHeight="1">
      <c r="A347" s="3" t="s">
        <v>696</v>
      </c>
      <c r="B347" s="6" t="s">
        <v>697</v>
      </c>
      <c r="C347" s="5">
        <v>256.0</v>
      </c>
      <c r="D347" s="5">
        <v>249.0</v>
      </c>
      <c r="E347" s="5">
        <v>256.0</v>
      </c>
      <c r="F347" s="5">
        <v>376.0</v>
      </c>
    </row>
    <row r="348" ht="13.5" customHeight="1">
      <c r="A348" s="3" t="s">
        <v>698</v>
      </c>
      <c r="B348" s="6" t="s">
        <v>699</v>
      </c>
      <c r="C348" s="5">
        <v>127.0</v>
      </c>
      <c r="D348" s="5">
        <v>124.0</v>
      </c>
      <c r="E348" s="5">
        <v>127.0</v>
      </c>
      <c r="F348" s="5">
        <v>187.0</v>
      </c>
    </row>
    <row r="349" ht="13.5" customHeight="1">
      <c r="A349" s="3" t="s">
        <v>700</v>
      </c>
      <c r="B349" s="6" t="s">
        <v>701</v>
      </c>
      <c r="C349" s="5">
        <v>186.0</v>
      </c>
      <c r="D349" s="5">
        <v>181.0</v>
      </c>
      <c r="E349" s="5">
        <v>186.0</v>
      </c>
      <c r="F349" s="5">
        <v>273.0</v>
      </c>
    </row>
    <row r="350" ht="13.5" customHeight="1">
      <c r="A350" s="3" t="s">
        <v>702</v>
      </c>
      <c r="B350" s="6" t="s">
        <v>703</v>
      </c>
      <c r="C350" s="5">
        <v>429.0</v>
      </c>
      <c r="D350" s="5">
        <v>417.0</v>
      </c>
      <c r="E350" s="5">
        <v>429.0</v>
      </c>
      <c r="F350" s="5">
        <v>629.0</v>
      </c>
    </row>
    <row r="351" ht="13.5" customHeight="1">
      <c r="A351" s="3" t="s">
        <v>704</v>
      </c>
      <c r="B351" s="6" t="s">
        <v>705</v>
      </c>
      <c r="C351" s="5">
        <v>256.0</v>
      </c>
      <c r="D351" s="5">
        <v>249.0</v>
      </c>
      <c r="E351" s="5">
        <v>256.0</v>
      </c>
      <c r="F351" s="5">
        <v>376.0</v>
      </c>
    </row>
    <row r="352" ht="13.5" customHeight="1">
      <c r="A352" s="3" t="s">
        <v>706</v>
      </c>
      <c r="B352" s="6" t="s">
        <v>707</v>
      </c>
      <c r="C352" s="5">
        <v>666.0</v>
      </c>
      <c r="D352" s="5">
        <v>648.0</v>
      </c>
      <c r="E352" s="5">
        <v>666.0</v>
      </c>
      <c r="F352" s="5">
        <v>977.0</v>
      </c>
    </row>
    <row r="353" ht="13.5" customHeight="1">
      <c r="A353" s="3" t="s">
        <v>708</v>
      </c>
      <c r="B353" s="6" t="s">
        <v>709</v>
      </c>
      <c r="C353" s="5">
        <v>198.0</v>
      </c>
      <c r="D353" s="5">
        <v>193.0</v>
      </c>
      <c r="E353" s="5">
        <v>198.0</v>
      </c>
      <c r="F353" s="5">
        <v>291.0</v>
      </c>
    </row>
    <row r="354" ht="13.5" customHeight="1">
      <c r="A354" s="3" t="s">
        <v>710</v>
      </c>
      <c r="B354" s="6" t="s">
        <v>711</v>
      </c>
      <c r="C354" s="5">
        <v>55.0</v>
      </c>
      <c r="D354" s="5">
        <v>54.0</v>
      </c>
      <c r="E354" s="5">
        <v>55.0</v>
      </c>
      <c r="F354" s="5">
        <v>81.0</v>
      </c>
    </row>
    <row r="355" ht="13.5" customHeight="1">
      <c r="A355" s="3" t="s">
        <v>712</v>
      </c>
      <c r="B355" s="6" t="s">
        <v>713</v>
      </c>
      <c r="C355" s="5">
        <v>24.0</v>
      </c>
      <c r="D355" s="5">
        <v>23.0</v>
      </c>
      <c r="E355" s="5">
        <v>24.0</v>
      </c>
      <c r="F355" s="5">
        <v>35.0</v>
      </c>
    </row>
    <row r="356" ht="13.5" customHeight="1">
      <c r="A356" s="3" t="s">
        <v>714</v>
      </c>
      <c r="B356" s="6" t="s">
        <v>715</v>
      </c>
      <c r="C356" s="5">
        <v>646.0</v>
      </c>
      <c r="D356" s="5">
        <v>629.0</v>
      </c>
      <c r="E356" s="5">
        <v>646.0</v>
      </c>
      <c r="F356" s="5">
        <v>949.0</v>
      </c>
    </row>
    <row r="357" ht="13.5" customHeight="1">
      <c r="A357" s="3" t="s">
        <v>716</v>
      </c>
      <c r="B357" s="6" t="s">
        <v>717</v>
      </c>
      <c r="C357" s="5">
        <v>5432.0</v>
      </c>
      <c r="D357" s="5">
        <v>5286.0</v>
      </c>
      <c r="E357" s="5">
        <v>5432.0</v>
      </c>
      <c r="F357" s="5">
        <v>7972.0</v>
      </c>
    </row>
    <row r="358" ht="13.5" customHeight="1">
      <c r="A358" s="3" t="s">
        <v>718</v>
      </c>
      <c r="B358" s="6" t="s">
        <v>719</v>
      </c>
      <c r="C358" s="5">
        <v>116.0</v>
      </c>
      <c r="D358" s="5">
        <v>113.0</v>
      </c>
      <c r="E358" s="5">
        <v>116.0</v>
      </c>
      <c r="F358" s="5">
        <v>170.0</v>
      </c>
    </row>
    <row r="359" ht="13.5" customHeight="1">
      <c r="A359" s="3" t="s">
        <v>720</v>
      </c>
      <c r="B359" s="6" t="s">
        <v>721</v>
      </c>
      <c r="C359" s="5">
        <v>727.0</v>
      </c>
      <c r="D359" s="5">
        <v>707.0</v>
      </c>
      <c r="E359" s="5">
        <v>727.0</v>
      </c>
      <c r="F359" s="5">
        <v>1066.0</v>
      </c>
    </row>
    <row r="360" ht="13.5" customHeight="1">
      <c r="A360" s="3" t="s">
        <v>722</v>
      </c>
      <c r="B360" s="6" t="s">
        <v>723</v>
      </c>
      <c r="C360" s="5">
        <v>881.0</v>
      </c>
      <c r="D360" s="5">
        <v>857.0</v>
      </c>
      <c r="E360" s="5">
        <v>881.0</v>
      </c>
      <c r="F360" s="5">
        <v>1293.0</v>
      </c>
    </row>
    <row r="361" ht="13.5" customHeight="1">
      <c r="A361" s="3" t="s">
        <v>724</v>
      </c>
      <c r="B361" s="6" t="s">
        <v>725</v>
      </c>
      <c r="C361" s="5">
        <v>1043.0</v>
      </c>
      <c r="D361" s="5">
        <v>1015.0</v>
      </c>
      <c r="E361" s="5">
        <v>1043.0</v>
      </c>
      <c r="F361" s="5">
        <v>1531.0</v>
      </c>
    </row>
    <row r="362" ht="13.5" customHeight="1">
      <c r="A362" s="3" t="s">
        <v>726</v>
      </c>
      <c r="B362" s="6" t="s">
        <v>727</v>
      </c>
      <c r="C362" s="5">
        <v>22.0</v>
      </c>
      <c r="D362" s="5">
        <v>21.0</v>
      </c>
      <c r="E362" s="5">
        <v>22.0</v>
      </c>
      <c r="F362" s="5">
        <v>32.0</v>
      </c>
    </row>
    <row r="363" ht="13.5" customHeight="1">
      <c r="A363" s="3" t="s">
        <v>728</v>
      </c>
      <c r="B363" s="6" t="s">
        <v>729</v>
      </c>
      <c r="C363" s="5">
        <v>22.0</v>
      </c>
      <c r="D363" s="5">
        <v>21.0</v>
      </c>
      <c r="E363" s="5">
        <v>22.0</v>
      </c>
      <c r="F363" s="5">
        <v>32.0</v>
      </c>
    </row>
    <row r="364" ht="13.5" customHeight="1">
      <c r="A364" s="3" t="s">
        <v>730</v>
      </c>
      <c r="B364" s="6" t="s">
        <v>731</v>
      </c>
      <c r="C364" s="5">
        <v>127.0</v>
      </c>
      <c r="D364" s="5">
        <v>124.0</v>
      </c>
      <c r="E364" s="5">
        <v>127.0</v>
      </c>
      <c r="F364" s="5">
        <v>187.0</v>
      </c>
    </row>
    <row r="365" ht="13.5" customHeight="1">
      <c r="A365" s="3" t="s">
        <v>732</v>
      </c>
      <c r="B365" s="6" t="s">
        <v>733</v>
      </c>
      <c r="C365" s="5">
        <v>256.0</v>
      </c>
      <c r="D365" s="5">
        <v>249.0</v>
      </c>
      <c r="E365" s="5">
        <v>256.0</v>
      </c>
      <c r="F365" s="5">
        <v>376.0</v>
      </c>
    </row>
    <row r="366" ht="13.5" customHeight="1">
      <c r="A366" s="3" t="s">
        <v>734</v>
      </c>
      <c r="B366" s="6" t="s">
        <v>735</v>
      </c>
      <c r="C366" s="5">
        <v>342.0</v>
      </c>
      <c r="D366" s="5">
        <v>333.0</v>
      </c>
      <c r="E366" s="5">
        <v>342.0</v>
      </c>
      <c r="F366" s="5">
        <v>502.0</v>
      </c>
    </row>
    <row r="367" ht="13.5" customHeight="1">
      <c r="A367" s="3" t="s">
        <v>736</v>
      </c>
      <c r="B367" s="6" t="s">
        <v>737</v>
      </c>
      <c r="C367" s="5">
        <v>392.0</v>
      </c>
      <c r="D367" s="5">
        <v>381.0</v>
      </c>
      <c r="E367" s="5">
        <v>392.0</v>
      </c>
      <c r="F367" s="5">
        <v>575.0</v>
      </c>
    </row>
    <row r="368" ht="13.5" customHeight="1">
      <c r="A368" s="3" t="s">
        <v>738</v>
      </c>
      <c r="B368" s="6" t="s">
        <v>739</v>
      </c>
      <c r="C368" s="5">
        <v>43.0</v>
      </c>
      <c r="D368" s="5">
        <v>42.0</v>
      </c>
      <c r="E368" s="5">
        <v>43.0</v>
      </c>
      <c r="F368" s="5">
        <v>63.0</v>
      </c>
    </row>
    <row r="369" ht="13.5" customHeight="1">
      <c r="A369" s="3" t="s">
        <v>740</v>
      </c>
      <c r="B369" s="6" t="s">
        <v>741</v>
      </c>
      <c r="C369" s="5">
        <v>162.0</v>
      </c>
      <c r="D369" s="5">
        <v>158.0</v>
      </c>
      <c r="E369" s="5">
        <v>162.0</v>
      </c>
      <c r="F369" s="5">
        <v>238.0</v>
      </c>
    </row>
    <row r="370" ht="13.5" customHeight="1">
      <c r="A370" s="3" t="s">
        <v>742</v>
      </c>
      <c r="B370" s="6" t="s">
        <v>743</v>
      </c>
      <c r="C370" s="5">
        <v>460.0</v>
      </c>
      <c r="D370" s="5">
        <v>448.0</v>
      </c>
      <c r="E370" s="5">
        <v>460.0</v>
      </c>
      <c r="F370" s="5">
        <v>676.0</v>
      </c>
    </row>
    <row r="371" ht="13.5" customHeight="1">
      <c r="A371" s="3" t="s">
        <v>744</v>
      </c>
      <c r="B371" s="6" t="s">
        <v>745</v>
      </c>
      <c r="C371" s="5">
        <v>449.0</v>
      </c>
      <c r="D371" s="5">
        <v>437.0</v>
      </c>
      <c r="E371" s="5">
        <v>449.0</v>
      </c>
      <c r="F371" s="5">
        <v>659.0</v>
      </c>
    </row>
    <row r="372" ht="13.5" customHeight="1">
      <c r="A372" s="3" t="s">
        <v>746</v>
      </c>
      <c r="B372" s="6" t="s">
        <v>747</v>
      </c>
      <c r="C372" s="5">
        <v>249.0</v>
      </c>
      <c r="D372" s="5">
        <v>242.0</v>
      </c>
      <c r="E372" s="5">
        <v>249.0</v>
      </c>
      <c r="F372" s="5">
        <v>365.0</v>
      </c>
    </row>
    <row r="373" ht="13.5" customHeight="1">
      <c r="A373" s="3" t="s">
        <v>748</v>
      </c>
      <c r="B373" s="6" t="s">
        <v>749</v>
      </c>
      <c r="C373" s="5">
        <v>42.0</v>
      </c>
      <c r="D373" s="5">
        <v>41.0</v>
      </c>
      <c r="E373" s="5">
        <v>42.0</v>
      </c>
      <c r="F373" s="5">
        <v>62.0</v>
      </c>
    </row>
    <row r="374" ht="13.5" customHeight="1">
      <c r="A374" s="3" t="s">
        <v>750</v>
      </c>
      <c r="B374" s="6" t="s">
        <v>751</v>
      </c>
      <c r="C374" s="5">
        <v>277.0</v>
      </c>
      <c r="D374" s="5">
        <v>270.0</v>
      </c>
      <c r="E374" s="5">
        <v>277.0</v>
      </c>
      <c r="F374" s="5">
        <v>407.0</v>
      </c>
    </row>
    <row r="375" ht="13.5" customHeight="1">
      <c r="A375" s="3" t="s">
        <v>752</v>
      </c>
      <c r="B375" s="6" t="s">
        <v>753</v>
      </c>
      <c r="C375" s="5">
        <v>558.0</v>
      </c>
      <c r="D375" s="5">
        <v>543.0</v>
      </c>
      <c r="E375" s="5">
        <v>558.0</v>
      </c>
      <c r="F375" s="5">
        <v>819.0</v>
      </c>
    </row>
    <row r="376" ht="13.5" customHeight="1">
      <c r="A376" s="3" t="s">
        <v>754</v>
      </c>
      <c r="B376" s="6" t="s">
        <v>755</v>
      </c>
      <c r="C376" s="5">
        <v>186.0</v>
      </c>
      <c r="D376" s="5">
        <v>181.0</v>
      </c>
      <c r="E376" s="5">
        <v>186.0</v>
      </c>
      <c r="F376" s="5">
        <v>273.0</v>
      </c>
    </row>
    <row r="377" ht="13.5" customHeight="1">
      <c r="A377" s="3" t="s">
        <v>756</v>
      </c>
      <c r="B377" s="6" t="s">
        <v>757</v>
      </c>
      <c r="C377" s="5">
        <v>180.0</v>
      </c>
      <c r="D377" s="5">
        <v>175.0</v>
      </c>
      <c r="E377" s="5">
        <v>180.0</v>
      </c>
      <c r="F377" s="5">
        <v>264.0</v>
      </c>
    </row>
    <row r="378" ht="13.5" customHeight="1">
      <c r="A378" s="3" t="s">
        <v>758</v>
      </c>
      <c r="B378" s="6" t="s">
        <v>759</v>
      </c>
      <c r="C378" s="5">
        <v>256.0</v>
      </c>
      <c r="D378" s="5">
        <v>249.0</v>
      </c>
      <c r="E378" s="5">
        <v>256.0</v>
      </c>
      <c r="F378" s="5">
        <v>376.0</v>
      </c>
    </row>
    <row r="379" ht="13.5" customHeight="1">
      <c r="A379" s="3" t="s">
        <v>760</v>
      </c>
      <c r="B379" s="6" t="s">
        <v>761</v>
      </c>
      <c r="C379" s="5">
        <v>390.0</v>
      </c>
      <c r="D379" s="5">
        <v>380.0</v>
      </c>
      <c r="E379" s="5">
        <v>390.0</v>
      </c>
      <c r="F379" s="5">
        <v>573.0</v>
      </c>
    </row>
    <row r="380" ht="13.5" customHeight="1">
      <c r="A380" s="3" t="s">
        <v>762</v>
      </c>
      <c r="B380" s="6" t="s">
        <v>763</v>
      </c>
      <c r="C380" s="5">
        <v>393.0</v>
      </c>
      <c r="D380" s="5">
        <v>382.0</v>
      </c>
      <c r="E380" s="5">
        <v>393.0</v>
      </c>
      <c r="F380" s="5">
        <v>576.0</v>
      </c>
    </row>
    <row r="381" ht="13.5" customHeight="1">
      <c r="A381" s="3" t="s">
        <v>764</v>
      </c>
      <c r="B381" s="6" t="s">
        <v>765</v>
      </c>
      <c r="C381" s="5">
        <v>22.0</v>
      </c>
      <c r="D381" s="5">
        <v>21.0</v>
      </c>
      <c r="E381" s="5">
        <v>22.0</v>
      </c>
      <c r="F381" s="5">
        <v>32.0</v>
      </c>
    </row>
    <row r="382" ht="13.5" customHeight="1">
      <c r="A382" s="3" t="s">
        <v>766</v>
      </c>
      <c r="B382" s="6" t="s">
        <v>767</v>
      </c>
      <c r="C382" s="5">
        <v>22.0</v>
      </c>
      <c r="D382" s="5">
        <v>21.0</v>
      </c>
      <c r="E382" s="5">
        <v>22.0</v>
      </c>
      <c r="F382" s="5">
        <v>32.0</v>
      </c>
    </row>
    <row r="383" ht="13.5" customHeight="1">
      <c r="A383" s="3" t="s">
        <v>768</v>
      </c>
      <c r="B383" s="6" t="s">
        <v>769</v>
      </c>
      <c r="C383" s="5">
        <v>371.0</v>
      </c>
      <c r="D383" s="5">
        <v>361.0</v>
      </c>
      <c r="E383" s="5">
        <v>371.0</v>
      </c>
      <c r="F383" s="5">
        <v>544.0</v>
      </c>
    </row>
    <row r="384" ht="13.5" customHeight="1">
      <c r="A384" s="3" t="s">
        <v>770</v>
      </c>
      <c r="B384" s="6" t="s">
        <v>771</v>
      </c>
      <c r="C384" s="5">
        <v>116.0</v>
      </c>
      <c r="D384" s="5">
        <v>113.0</v>
      </c>
      <c r="E384" s="5">
        <v>116.0</v>
      </c>
      <c r="F384" s="5">
        <v>170.0</v>
      </c>
    </row>
    <row r="385" ht="13.5" customHeight="1">
      <c r="A385" s="3" t="s">
        <v>772</v>
      </c>
      <c r="B385" s="6" t="s">
        <v>773</v>
      </c>
      <c r="C385" s="5">
        <v>163.0</v>
      </c>
      <c r="D385" s="5">
        <v>159.0</v>
      </c>
      <c r="E385" s="5">
        <v>163.0</v>
      </c>
      <c r="F385" s="5">
        <v>240.0</v>
      </c>
    </row>
    <row r="386" ht="13.5" customHeight="1">
      <c r="A386" s="3" t="s">
        <v>774</v>
      </c>
      <c r="B386" s="6" t="s">
        <v>775</v>
      </c>
      <c r="C386" s="5">
        <v>163.0</v>
      </c>
      <c r="D386" s="5">
        <v>159.0</v>
      </c>
      <c r="E386" s="5">
        <v>163.0</v>
      </c>
      <c r="F386" s="5">
        <v>240.0</v>
      </c>
    </row>
    <row r="387" ht="13.5" customHeight="1">
      <c r="A387" s="3" t="s">
        <v>776</v>
      </c>
      <c r="B387" s="6" t="s">
        <v>777</v>
      </c>
      <c r="C387" s="5">
        <v>342.0</v>
      </c>
      <c r="D387" s="5">
        <v>333.0</v>
      </c>
      <c r="E387" s="5">
        <v>342.0</v>
      </c>
      <c r="F387" s="5">
        <v>502.0</v>
      </c>
    </row>
    <row r="388" ht="13.5" customHeight="1">
      <c r="A388" s="3" t="s">
        <v>778</v>
      </c>
      <c r="B388" s="6" t="s">
        <v>779</v>
      </c>
      <c r="C388" s="5">
        <v>22.0</v>
      </c>
      <c r="D388" s="5">
        <v>21.0</v>
      </c>
      <c r="E388" s="5">
        <v>22.0</v>
      </c>
      <c r="F388" s="5">
        <v>32.0</v>
      </c>
    </row>
    <row r="389" ht="13.5" customHeight="1">
      <c r="A389" s="3" t="s">
        <v>780</v>
      </c>
      <c r="B389" s="6" t="s">
        <v>781</v>
      </c>
      <c r="C389" s="5">
        <v>41.0</v>
      </c>
      <c r="D389" s="5">
        <v>40.0</v>
      </c>
      <c r="E389" s="5">
        <v>41.0</v>
      </c>
      <c r="F389" s="5">
        <v>60.0</v>
      </c>
    </row>
    <row r="390" ht="13.5" customHeight="1">
      <c r="A390" s="3" t="s">
        <v>782</v>
      </c>
      <c r="B390" s="6" t="s">
        <v>783</v>
      </c>
      <c r="C390" s="5">
        <v>1379.0</v>
      </c>
      <c r="D390" s="5">
        <v>1342.0</v>
      </c>
      <c r="E390" s="5">
        <v>1379.0</v>
      </c>
      <c r="F390" s="5">
        <v>2024.0</v>
      </c>
    </row>
    <row r="391" ht="13.5" customHeight="1">
      <c r="A391" s="3" t="s">
        <v>784</v>
      </c>
      <c r="B391" s="6" t="s">
        <v>785</v>
      </c>
      <c r="C391" s="5">
        <v>152.0</v>
      </c>
      <c r="D391" s="5">
        <v>148.0</v>
      </c>
      <c r="E391" s="5">
        <v>152.0</v>
      </c>
      <c r="F391" s="5">
        <v>223.0</v>
      </c>
    </row>
    <row r="392" ht="13.5" customHeight="1">
      <c r="A392" s="3" t="s">
        <v>786</v>
      </c>
      <c r="B392" s="6" t="s">
        <v>787</v>
      </c>
      <c r="C392" s="5">
        <v>43.0</v>
      </c>
      <c r="D392" s="5">
        <v>42.0</v>
      </c>
      <c r="E392" s="5">
        <v>43.0</v>
      </c>
      <c r="F392" s="5">
        <v>63.0</v>
      </c>
    </row>
    <row r="393" ht="13.5" customHeight="1">
      <c r="A393" s="3" t="s">
        <v>788</v>
      </c>
      <c r="B393" s="6" t="s">
        <v>789</v>
      </c>
      <c r="C393" s="5">
        <v>180.0</v>
      </c>
      <c r="D393" s="5">
        <v>175.0</v>
      </c>
      <c r="E393" s="5">
        <v>180.0</v>
      </c>
      <c r="F393" s="5">
        <v>264.0</v>
      </c>
    </row>
    <row r="394" ht="13.5" customHeight="1">
      <c r="A394" s="3" t="s">
        <v>790</v>
      </c>
      <c r="B394" s="6" t="s">
        <v>791</v>
      </c>
      <c r="C394" s="5">
        <v>807.0</v>
      </c>
      <c r="D394" s="5">
        <v>785.0</v>
      </c>
      <c r="E394" s="5">
        <v>807.0</v>
      </c>
      <c r="F394" s="5">
        <v>1184.0</v>
      </c>
    </row>
    <row r="395" ht="13.5" customHeight="1">
      <c r="A395" s="3" t="s">
        <v>792</v>
      </c>
      <c r="B395" s="6" t="s">
        <v>793</v>
      </c>
      <c r="C395" s="5">
        <v>256.0</v>
      </c>
      <c r="D395" s="5">
        <v>249.0</v>
      </c>
      <c r="E395" s="5">
        <v>256.0</v>
      </c>
      <c r="F395" s="5">
        <v>376.0</v>
      </c>
    </row>
    <row r="396" ht="13.5" customHeight="1">
      <c r="A396" s="3" t="s">
        <v>794</v>
      </c>
      <c r="B396" s="6" t="s">
        <v>795</v>
      </c>
      <c r="C396" s="5">
        <v>41.0</v>
      </c>
      <c r="D396" s="5">
        <v>40.0</v>
      </c>
      <c r="E396" s="5">
        <v>41.0</v>
      </c>
      <c r="F396" s="5">
        <v>60.0</v>
      </c>
    </row>
    <row r="397" ht="13.5" customHeight="1">
      <c r="A397" s="3" t="s">
        <v>796</v>
      </c>
      <c r="B397" s="6" t="s">
        <v>797</v>
      </c>
      <c r="C397" s="5">
        <v>41.0</v>
      </c>
      <c r="D397" s="5">
        <v>40.0</v>
      </c>
      <c r="E397" s="5">
        <v>41.0</v>
      </c>
      <c r="F397" s="5">
        <v>60.0</v>
      </c>
    </row>
    <row r="398" ht="13.5" customHeight="1">
      <c r="A398" s="3" t="s">
        <v>798</v>
      </c>
      <c r="B398" s="6" t="s">
        <v>799</v>
      </c>
      <c r="C398" s="5">
        <v>41.0</v>
      </c>
      <c r="D398" s="5">
        <v>40.0</v>
      </c>
      <c r="E398" s="5">
        <v>41.0</v>
      </c>
      <c r="F398" s="5">
        <v>60.0</v>
      </c>
    </row>
    <row r="399" ht="13.5" customHeight="1">
      <c r="A399" s="3" t="s">
        <v>800</v>
      </c>
      <c r="B399" s="6" t="s">
        <v>801</v>
      </c>
      <c r="C399" s="5">
        <v>22.0</v>
      </c>
      <c r="D399" s="5">
        <v>21.0</v>
      </c>
      <c r="E399" s="5">
        <v>22.0</v>
      </c>
      <c r="F399" s="5">
        <v>32.0</v>
      </c>
    </row>
    <row r="400" ht="13.5" customHeight="1">
      <c r="A400" s="3" t="s">
        <v>802</v>
      </c>
      <c r="B400" s="6" t="s">
        <v>803</v>
      </c>
      <c r="C400" s="5">
        <v>116.0</v>
      </c>
      <c r="D400" s="5">
        <v>113.0</v>
      </c>
      <c r="E400" s="5">
        <v>116.0</v>
      </c>
      <c r="F400" s="5">
        <v>170.0</v>
      </c>
    </row>
    <row r="401" ht="13.5" customHeight="1">
      <c r="A401" s="3" t="s">
        <v>804</v>
      </c>
      <c r="B401" s="6" t="s">
        <v>805</v>
      </c>
      <c r="C401" s="5">
        <v>186.0</v>
      </c>
      <c r="D401" s="5">
        <v>181.0</v>
      </c>
      <c r="E401" s="5">
        <v>186.0</v>
      </c>
      <c r="F401" s="5">
        <v>273.0</v>
      </c>
    </row>
    <row r="402" ht="13.5" customHeight="1">
      <c r="A402" s="3" t="s">
        <v>806</v>
      </c>
      <c r="B402" s="6" t="s">
        <v>807</v>
      </c>
      <c r="C402" s="5">
        <v>186.0</v>
      </c>
      <c r="D402" s="5">
        <v>181.0</v>
      </c>
      <c r="E402" s="5">
        <v>186.0</v>
      </c>
      <c r="F402" s="5">
        <v>273.0</v>
      </c>
    </row>
    <row r="403" ht="13.5" customHeight="1">
      <c r="A403" s="3" t="s">
        <v>808</v>
      </c>
      <c r="B403" s="6" t="s">
        <v>809</v>
      </c>
      <c r="C403" s="5">
        <v>103.0</v>
      </c>
      <c r="D403" s="5">
        <v>100.0</v>
      </c>
      <c r="E403" s="5">
        <v>103.0</v>
      </c>
      <c r="F403" s="5">
        <v>151.0</v>
      </c>
    </row>
    <row r="404" ht="13.5" customHeight="1">
      <c r="A404" s="3" t="s">
        <v>810</v>
      </c>
      <c r="B404" s="6" t="s">
        <v>811</v>
      </c>
      <c r="C404" s="5">
        <v>55.0</v>
      </c>
      <c r="D404" s="5">
        <v>54.0</v>
      </c>
      <c r="E404" s="5">
        <v>55.0</v>
      </c>
      <c r="F404" s="5">
        <v>81.0</v>
      </c>
    </row>
    <row r="405" ht="13.5" customHeight="1">
      <c r="A405" s="3" t="s">
        <v>812</v>
      </c>
      <c r="B405" s="6" t="s">
        <v>813</v>
      </c>
      <c r="C405" s="5">
        <v>116.0</v>
      </c>
      <c r="D405" s="5">
        <v>113.0</v>
      </c>
      <c r="E405" s="5">
        <v>116.0</v>
      </c>
      <c r="F405" s="5">
        <v>170.0</v>
      </c>
    </row>
    <row r="406" ht="13.5" customHeight="1">
      <c r="A406" s="3" t="s">
        <v>814</v>
      </c>
      <c r="B406" s="6" t="s">
        <v>815</v>
      </c>
      <c r="C406" s="5">
        <v>22.0</v>
      </c>
      <c r="D406" s="5">
        <v>21.0</v>
      </c>
      <c r="E406" s="5">
        <v>22.0</v>
      </c>
      <c r="F406" s="5">
        <v>32.0</v>
      </c>
    </row>
    <row r="407" ht="13.5" customHeight="1">
      <c r="A407" s="3" t="s">
        <v>816</v>
      </c>
      <c r="B407" s="6" t="s">
        <v>817</v>
      </c>
      <c r="C407" s="5">
        <v>375.0</v>
      </c>
      <c r="D407" s="5">
        <v>365.0</v>
      </c>
      <c r="E407" s="5">
        <v>375.0</v>
      </c>
      <c r="F407" s="5">
        <v>550.0</v>
      </c>
    </row>
    <row r="408" ht="13.5" customHeight="1">
      <c r="A408" s="3" t="s">
        <v>818</v>
      </c>
      <c r="B408" s="6" t="s">
        <v>819</v>
      </c>
      <c r="C408" s="5">
        <v>25.0</v>
      </c>
      <c r="D408" s="5">
        <v>24.0</v>
      </c>
      <c r="E408" s="5">
        <v>25.0</v>
      </c>
      <c r="F408" s="5">
        <v>36.0</v>
      </c>
    </row>
    <row r="409" ht="13.5" customHeight="1">
      <c r="A409" s="3" t="s">
        <v>820</v>
      </c>
      <c r="B409" s="6" t="s">
        <v>821</v>
      </c>
      <c r="C409" s="5">
        <v>55.0</v>
      </c>
      <c r="D409" s="5">
        <v>54.0</v>
      </c>
      <c r="E409" s="5">
        <v>55.0</v>
      </c>
      <c r="F409" s="5">
        <v>81.0</v>
      </c>
    </row>
    <row r="410" ht="13.5" customHeight="1">
      <c r="A410" s="3" t="s">
        <v>822</v>
      </c>
      <c r="B410" s="6" t="s">
        <v>823</v>
      </c>
      <c r="C410" s="5">
        <v>75.0</v>
      </c>
      <c r="D410" s="5">
        <v>73.0</v>
      </c>
      <c r="E410" s="5">
        <v>75.0</v>
      </c>
      <c r="F410" s="5">
        <v>110.0</v>
      </c>
    </row>
    <row r="411" ht="13.5" customHeight="1">
      <c r="A411" s="3" t="s">
        <v>824</v>
      </c>
      <c r="B411" s="6" t="s">
        <v>825</v>
      </c>
      <c r="C411" s="5">
        <v>382.0</v>
      </c>
      <c r="D411" s="5">
        <v>372.0</v>
      </c>
      <c r="E411" s="5">
        <v>382.0</v>
      </c>
      <c r="F411" s="5">
        <v>561.0</v>
      </c>
    </row>
    <row r="412" ht="13.5" customHeight="1">
      <c r="A412" s="3" t="s">
        <v>826</v>
      </c>
      <c r="B412" s="6" t="s">
        <v>827</v>
      </c>
      <c r="C412" s="5">
        <v>186.0</v>
      </c>
      <c r="D412" s="5">
        <v>181.0</v>
      </c>
      <c r="E412" s="5">
        <v>186.0</v>
      </c>
      <c r="F412" s="5">
        <v>273.0</v>
      </c>
    </row>
    <row r="413" ht="13.5" customHeight="1">
      <c r="A413" s="3" t="s">
        <v>828</v>
      </c>
      <c r="B413" s="6" t="s">
        <v>829</v>
      </c>
      <c r="C413" s="5">
        <v>213.0</v>
      </c>
      <c r="D413" s="5">
        <v>207.0</v>
      </c>
      <c r="E413" s="5">
        <v>213.0</v>
      </c>
      <c r="F413" s="5">
        <v>312.0</v>
      </c>
    </row>
    <row r="414" ht="13.5" customHeight="1">
      <c r="A414" s="3" t="s">
        <v>830</v>
      </c>
      <c r="B414" s="6" t="s">
        <v>831</v>
      </c>
      <c r="C414" s="5">
        <v>72.0</v>
      </c>
      <c r="D414" s="5">
        <v>70.0</v>
      </c>
      <c r="E414" s="5">
        <v>72.0</v>
      </c>
      <c r="F414" s="5">
        <v>106.0</v>
      </c>
    </row>
    <row r="415" ht="13.5" customHeight="1">
      <c r="A415" s="3" t="s">
        <v>832</v>
      </c>
      <c r="B415" s="6" t="s">
        <v>833</v>
      </c>
      <c r="C415" s="5">
        <v>89.0</v>
      </c>
      <c r="D415" s="5">
        <v>87.0</v>
      </c>
      <c r="E415" s="5">
        <v>89.0</v>
      </c>
      <c r="F415" s="5">
        <v>131.0</v>
      </c>
    </row>
    <row r="416" ht="13.5" customHeight="1">
      <c r="A416" s="3" t="s">
        <v>834</v>
      </c>
      <c r="B416" s="6" t="s">
        <v>835</v>
      </c>
      <c r="C416" s="5">
        <v>89.0</v>
      </c>
      <c r="D416" s="5">
        <v>87.0</v>
      </c>
      <c r="E416" s="5">
        <v>89.0</v>
      </c>
      <c r="F416" s="5">
        <v>131.0</v>
      </c>
    </row>
    <row r="417" ht="13.5" customHeight="1">
      <c r="A417" s="3" t="s">
        <v>836</v>
      </c>
      <c r="B417" s="6" t="s">
        <v>837</v>
      </c>
      <c r="C417" s="5">
        <v>666.0</v>
      </c>
      <c r="D417" s="5">
        <v>648.0</v>
      </c>
      <c r="E417" s="5">
        <v>666.0</v>
      </c>
      <c r="F417" s="5">
        <v>977.0</v>
      </c>
    </row>
    <row r="418" ht="13.5" customHeight="1">
      <c r="A418" s="3" t="s">
        <v>838</v>
      </c>
      <c r="B418" s="6" t="s">
        <v>839</v>
      </c>
      <c r="C418" s="5">
        <v>256.0</v>
      </c>
      <c r="D418" s="5">
        <v>249.0</v>
      </c>
      <c r="E418" s="5">
        <v>256.0</v>
      </c>
      <c r="F418" s="5">
        <v>376.0</v>
      </c>
    </row>
    <row r="419" ht="13.5" customHeight="1">
      <c r="A419" s="3" t="s">
        <v>840</v>
      </c>
      <c r="B419" s="6" t="s">
        <v>841</v>
      </c>
      <c r="C419" s="5">
        <v>89.0</v>
      </c>
      <c r="D419" s="5">
        <v>87.0</v>
      </c>
      <c r="E419" s="5">
        <v>89.0</v>
      </c>
      <c r="F419" s="5">
        <v>131.0</v>
      </c>
    </row>
    <row r="420" ht="13.5" customHeight="1">
      <c r="A420" s="3" t="s">
        <v>842</v>
      </c>
      <c r="B420" s="6" t="s">
        <v>843</v>
      </c>
      <c r="C420" s="5">
        <v>558.0</v>
      </c>
      <c r="D420" s="5">
        <v>543.0</v>
      </c>
      <c r="E420" s="5">
        <v>558.0</v>
      </c>
      <c r="F420" s="5">
        <v>819.0</v>
      </c>
    </row>
    <row r="421" ht="13.5" customHeight="1">
      <c r="A421" s="3" t="s">
        <v>844</v>
      </c>
      <c r="B421" s="6" t="s">
        <v>845</v>
      </c>
      <c r="C421" s="5">
        <v>392.0</v>
      </c>
      <c r="D421" s="5">
        <v>381.0</v>
      </c>
      <c r="E421" s="5">
        <v>392.0</v>
      </c>
      <c r="F421" s="5">
        <v>575.0</v>
      </c>
    </row>
    <row r="422" ht="13.5" customHeight="1">
      <c r="A422" s="3" t="s">
        <v>846</v>
      </c>
      <c r="B422" s="6" t="s">
        <v>847</v>
      </c>
      <c r="C422" s="5">
        <v>382.0</v>
      </c>
      <c r="D422" s="5">
        <v>372.0</v>
      </c>
      <c r="E422" s="5">
        <v>382.0</v>
      </c>
      <c r="F422" s="5">
        <v>561.0</v>
      </c>
    </row>
    <row r="423" ht="13.5" customHeight="1">
      <c r="A423" s="3" t="s">
        <v>848</v>
      </c>
      <c r="B423" s="6" t="s">
        <v>849</v>
      </c>
      <c r="C423" s="5">
        <v>180.0</v>
      </c>
      <c r="D423" s="5">
        <v>175.0</v>
      </c>
      <c r="E423" s="5">
        <v>180.0</v>
      </c>
      <c r="F423" s="5">
        <v>264.0</v>
      </c>
    </row>
    <row r="424" ht="13.5" customHeight="1">
      <c r="A424" s="3" t="s">
        <v>850</v>
      </c>
      <c r="B424" s="6" t="s">
        <v>851</v>
      </c>
      <c r="C424" s="5">
        <v>592.0</v>
      </c>
      <c r="D424" s="5">
        <v>576.0</v>
      </c>
      <c r="E424" s="5">
        <v>592.0</v>
      </c>
      <c r="F424" s="5">
        <v>869.0</v>
      </c>
    </row>
    <row r="425" ht="13.5" customHeight="1">
      <c r="A425" s="3" t="s">
        <v>852</v>
      </c>
      <c r="B425" s="6" t="s">
        <v>853</v>
      </c>
      <c r="C425" s="5">
        <v>1255.0</v>
      </c>
      <c r="D425" s="5">
        <v>1221.0</v>
      </c>
      <c r="E425" s="5">
        <v>1255.0</v>
      </c>
      <c r="F425" s="5">
        <v>1842.0</v>
      </c>
    </row>
    <row r="426" ht="13.5" customHeight="1">
      <c r="A426" s="3" t="s">
        <v>854</v>
      </c>
      <c r="B426" s="6" t="s">
        <v>855</v>
      </c>
      <c r="C426" s="5">
        <v>40.0</v>
      </c>
      <c r="D426" s="5">
        <v>39.0</v>
      </c>
      <c r="E426" s="5">
        <v>40.0</v>
      </c>
      <c r="F426" s="5">
        <v>59.0</v>
      </c>
    </row>
    <row r="427" ht="13.5" customHeight="1">
      <c r="A427" s="3" t="s">
        <v>856</v>
      </c>
      <c r="B427" s="6" t="s">
        <v>857</v>
      </c>
      <c r="C427" s="5">
        <v>615.0</v>
      </c>
      <c r="D427" s="5">
        <v>598.0</v>
      </c>
      <c r="E427" s="5">
        <v>615.0</v>
      </c>
      <c r="F427" s="5">
        <v>902.0</v>
      </c>
    </row>
    <row r="428" ht="13.5" customHeight="1">
      <c r="A428" s="3" t="s">
        <v>858</v>
      </c>
      <c r="B428" s="6" t="s">
        <v>859</v>
      </c>
      <c r="C428" s="5">
        <v>185.0</v>
      </c>
      <c r="D428" s="5">
        <v>180.0</v>
      </c>
      <c r="E428" s="5">
        <v>185.0</v>
      </c>
      <c r="F428" s="5">
        <v>271.0</v>
      </c>
    </row>
    <row r="429" ht="13.5" customHeight="1">
      <c r="A429" s="3" t="s">
        <v>860</v>
      </c>
      <c r="B429" s="6" t="s">
        <v>861</v>
      </c>
      <c r="C429" s="5">
        <v>392.0</v>
      </c>
      <c r="D429" s="5">
        <v>381.0</v>
      </c>
      <c r="E429" s="5">
        <v>392.0</v>
      </c>
      <c r="F429" s="5">
        <v>575.0</v>
      </c>
    </row>
    <row r="430" ht="13.5" customHeight="1">
      <c r="A430" s="3" t="s">
        <v>862</v>
      </c>
      <c r="B430" s="6" t="s">
        <v>863</v>
      </c>
      <c r="C430" s="5">
        <v>1104.0</v>
      </c>
      <c r="D430" s="5">
        <v>1074.0</v>
      </c>
      <c r="E430" s="5">
        <v>1104.0</v>
      </c>
      <c r="F430" s="5">
        <v>1620.0</v>
      </c>
    </row>
    <row r="431" ht="13.5" customHeight="1">
      <c r="A431" s="3" t="s">
        <v>864</v>
      </c>
      <c r="B431" s="6" t="s">
        <v>865</v>
      </c>
      <c r="C431" s="5">
        <v>382.0</v>
      </c>
      <c r="D431" s="5">
        <v>372.0</v>
      </c>
      <c r="E431" s="5">
        <v>382.0</v>
      </c>
      <c r="F431" s="5">
        <v>561.0</v>
      </c>
    </row>
    <row r="432" ht="13.5" customHeight="1">
      <c r="A432" s="3" t="s">
        <v>866</v>
      </c>
      <c r="B432" s="6" t="s">
        <v>867</v>
      </c>
      <c r="C432" s="5">
        <v>592.0</v>
      </c>
      <c r="D432" s="5">
        <v>576.0</v>
      </c>
      <c r="E432" s="5">
        <v>592.0</v>
      </c>
      <c r="F432" s="5">
        <v>869.0</v>
      </c>
    </row>
    <row r="433" ht="13.5" customHeight="1">
      <c r="A433" s="3" t="s">
        <v>868</v>
      </c>
      <c r="B433" s="6" t="s">
        <v>869</v>
      </c>
      <c r="C433" s="5">
        <v>935.0</v>
      </c>
      <c r="D433" s="5">
        <v>910.0</v>
      </c>
      <c r="E433" s="5">
        <v>935.0</v>
      </c>
      <c r="F433" s="5">
        <v>1372.0</v>
      </c>
    </row>
    <row r="434" ht="13.5" customHeight="1">
      <c r="A434" s="3" t="s">
        <v>870</v>
      </c>
      <c r="B434" s="6" t="s">
        <v>871</v>
      </c>
      <c r="C434" s="5">
        <v>186.0</v>
      </c>
      <c r="D434" s="5">
        <v>181.0</v>
      </c>
      <c r="E434" s="5">
        <v>186.0</v>
      </c>
      <c r="F434" s="5">
        <v>273.0</v>
      </c>
    </row>
    <row r="435" ht="13.5" customHeight="1">
      <c r="A435" s="3" t="s">
        <v>872</v>
      </c>
      <c r="B435" s="6" t="s">
        <v>873</v>
      </c>
      <c r="C435" s="5">
        <v>238.0</v>
      </c>
      <c r="D435" s="5">
        <v>232.0</v>
      </c>
      <c r="E435" s="5">
        <v>238.0</v>
      </c>
      <c r="F435" s="5">
        <v>350.0</v>
      </c>
    </row>
    <row r="436" ht="13.5" customHeight="1">
      <c r="A436" s="3" t="s">
        <v>874</v>
      </c>
      <c r="B436" s="6" t="s">
        <v>875</v>
      </c>
      <c r="C436" s="5">
        <v>342.0</v>
      </c>
      <c r="D436" s="5">
        <v>333.0</v>
      </c>
      <c r="E436" s="5">
        <v>342.0</v>
      </c>
      <c r="F436" s="5">
        <v>502.0</v>
      </c>
    </row>
    <row r="437" ht="13.5" customHeight="1">
      <c r="A437" s="3" t="s">
        <v>876</v>
      </c>
      <c r="B437" s="6" t="s">
        <v>877</v>
      </c>
      <c r="C437" s="5">
        <v>116.0</v>
      </c>
      <c r="D437" s="5">
        <v>113.0</v>
      </c>
      <c r="E437" s="5">
        <v>116.0</v>
      </c>
      <c r="F437" s="5">
        <v>170.0</v>
      </c>
    </row>
    <row r="438" ht="13.5" customHeight="1">
      <c r="A438" s="3" t="s">
        <v>878</v>
      </c>
      <c r="B438" s="6" t="s">
        <v>879</v>
      </c>
      <c r="C438" s="5">
        <v>22.0</v>
      </c>
      <c r="D438" s="5">
        <v>21.0</v>
      </c>
      <c r="E438" s="5">
        <v>22.0</v>
      </c>
      <c r="F438" s="5">
        <v>32.0</v>
      </c>
    </row>
    <row r="439" ht="13.5" customHeight="1">
      <c r="A439" s="3" t="s">
        <v>880</v>
      </c>
      <c r="B439" s="6" t="s">
        <v>881</v>
      </c>
      <c r="C439" s="5">
        <v>256.0</v>
      </c>
      <c r="D439" s="5">
        <v>249.0</v>
      </c>
      <c r="E439" s="5">
        <v>256.0</v>
      </c>
      <c r="F439" s="5">
        <v>376.0</v>
      </c>
    </row>
    <row r="440" ht="13.5" customHeight="1">
      <c r="A440" s="3" t="s">
        <v>882</v>
      </c>
      <c r="B440" s="6" t="s">
        <v>883</v>
      </c>
      <c r="C440" s="5">
        <v>558.0</v>
      </c>
      <c r="D440" s="5">
        <v>543.0</v>
      </c>
      <c r="E440" s="5">
        <v>558.0</v>
      </c>
      <c r="F440" s="5">
        <v>819.0</v>
      </c>
    </row>
    <row r="441" ht="13.5" customHeight="1">
      <c r="A441" s="3" t="s">
        <v>884</v>
      </c>
      <c r="B441" s="6" t="s">
        <v>885</v>
      </c>
      <c r="C441" s="5">
        <v>382.0</v>
      </c>
      <c r="D441" s="5">
        <v>372.0</v>
      </c>
      <c r="E441" s="5">
        <v>382.0</v>
      </c>
      <c r="F441" s="5">
        <v>561.0</v>
      </c>
    </row>
    <row r="442" ht="13.5" customHeight="1">
      <c r="A442" s="3" t="s">
        <v>886</v>
      </c>
      <c r="B442" s="6" t="s">
        <v>887</v>
      </c>
      <c r="C442" s="5">
        <v>40.0</v>
      </c>
      <c r="D442" s="5">
        <v>39.0</v>
      </c>
      <c r="E442" s="5">
        <v>40.0</v>
      </c>
      <c r="F442" s="5">
        <v>59.0</v>
      </c>
    </row>
    <row r="443" ht="13.5" customHeight="1">
      <c r="A443" s="3" t="s">
        <v>888</v>
      </c>
      <c r="B443" s="6" t="s">
        <v>889</v>
      </c>
      <c r="C443" s="5">
        <v>558.0</v>
      </c>
      <c r="D443" s="5">
        <v>543.0</v>
      </c>
      <c r="E443" s="5">
        <v>558.0</v>
      </c>
      <c r="F443" s="5">
        <v>819.0</v>
      </c>
    </row>
    <row r="444" ht="13.5" customHeight="1">
      <c r="A444" s="3" t="s">
        <v>890</v>
      </c>
      <c r="B444" s="6" t="s">
        <v>891</v>
      </c>
      <c r="C444" s="5">
        <v>40.0</v>
      </c>
      <c r="D444" s="5">
        <v>39.0</v>
      </c>
      <c r="E444" s="5">
        <v>40.0</v>
      </c>
      <c r="F444" s="5">
        <v>59.0</v>
      </c>
    </row>
    <row r="445" ht="13.5" customHeight="1">
      <c r="A445" s="3" t="s">
        <v>892</v>
      </c>
      <c r="B445" s="6" t="s">
        <v>893</v>
      </c>
      <c r="C445" s="5">
        <v>82.0</v>
      </c>
      <c r="D445" s="5">
        <v>80.0</v>
      </c>
      <c r="E445" s="5">
        <v>82.0</v>
      </c>
      <c r="F445" s="5">
        <v>121.0</v>
      </c>
    </row>
    <row r="446" ht="13.5" customHeight="1">
      <c r="A446" s="3" t="s">
        <v>894</v>
      </c>
      <c r="B446" s="6" t="s">
        <v>895</v>
      </c>
      <c r="C446" s="5">
        <v>89.0</v>
      </c>
      <c r="D446" s="5">
        <v>87.0</v>
      </c>
      <c r="E446" s="5">
        <v>89.0</v>
      </c>
      <c r="F446" s="5">
        <v>131.0</v>
      </c>
    </row>
    <row r="447" ht="13.5" customHeight="1">
      <c r="A447" s="3" t="s">
        <v>896</v>
      </c>
      <c r="B447" s="6" t="s">
        <v>897</v>
      </c>
      <c r="C447" s="5">
        <v>432.0</v>
      </c>
      <c r="D447" s="5">
        <v>420.0</v>
      </c>
      <c r="E447" s="5">
        <v>432.0</v>
      </c>
      <c r="F447" s="5">
        <v>633.0</v>
      </c>
    </row>
    <row r="448" ht="13.5" customHeight="1">
      <c r="A448" s="3" t="s">
        <v>898</v>
      </c>
      <c r="B448" s="6" t="s">
        <v>899</v>
      </c>
      <c r="C448" s="5">
        <v>63.0</v>
      </c>
      <c r="D448" s="5">
        <v>61.0</v>
      </c>
      <c r="E448" s="5">
        <v>63.0</v>
      </c>
      <c r="F448" s="5">
        <v>92.0</v>
      </c>
    </row>
    <row r="449" ht="13.5" customHeight="1">
      <c r="A449" s="3" t="s">
        <v>900</v>
      </c>
      <c r="B449" s="6" t="s">
        <v>901</v>
      </c>
      <c r="C449" s="5">
        <v>256.0</v>
      </c>
      <c r="D449" s="5">
        <v>249.0</v>
      </c>
      <c r="E449" s="5">
        <v>256.0</v>
      </c>
      <c r="F449" s="5">
        <v>376.0</v>
      </c>
    </row>
    <row r="450" ht="13.5" customHeight="1">
      <c r="A450" s="3" t="s">
        <v>902</v>
      </c>
      <c r="B450" s="6" t="s">
        <v>903</v>
      </c>
      <c r="C450" s="5">
        <v>159.0</v>
      </c>
      <c r="D450" s="5">
        <v>155.0</v>
      </c>
      <c r="E450" s="5">
        <v>159.0</v>
      </c>
      <c r="F450" s="5">
        <v>234.0</v>
      </c>
    </row>
    <row r="451" ht="13.5" customHeight="1">
      <c r="A451" s="3" t="s">
        <v>904</v>
      </c>
      <c r="B451" s="6" t="s">
        <v>905</v>
      </c>
      <c r="C451" s="5">
        <v>55.0</v>
      </c>
      <c r="D451" s="5">
        <v>54.0</v>
      </c>
      <c r="E451" s="5">
        <v>55.0</v>
      </c>
      <c r="F451" s="5">
        <v>81.0</v>
      </c>
    </row>
    <row r="452" ht="13.5" customHeight="1">
      <c r="A452" s="3" t="s">
        <v>906</v>
      </c>
      <c r="B452" s="6" t="s">
        <v>907</v>
      </c>
      <c r="C452" s="5">
        <v>558.0</v>
      </c>
      <c r="D452" s="5">
        <v>543.0</v>
      </c>
      <c r="E452" s="5">
        <v>558.0</v>
      </c>
      <c r="F452" s="5">
        <v>819.0</v>
      </c>
    </row>
    <row r="453" ht="13.5" customHeight="1">
      <c r="A453" s="3" t="s">
        <v>908</v>
      </c>
      <c r="B453" s="6" t="s">
        <v>909</v>
      </c>
      <c r="C453" s="5">
        <v>325.0</v>
      </c>
      <c r="D453" s="5">
        <v>316.0</v>
      </c>
      <c r="E453" s="5">
        <v>325.0</v>
      </c>
      <c r="F453" s="5">
        <v>477.0</v>
      </c>
    </row>
    <row r="454" ht="13.5" customHeight="1">
      <c r="A454" s="3" t="s">
        <v>910</v>
      </c>
      <c r="B454" s="6" t="s">
        <v>911</v>
      </c>
      <c r="C454" s="5">
        <v>337.0</v>
      </c>
      <c r="D454" s="5">
        <v>328.0</v>
      </c>
      <c r="E454" s="5">
        <v>337.0</v>
      </c>
      <c r="F454" s="5">
        <v>495.0</v>
      </c>
    </row>
    <row r="455" ht="13.5" customHeight="1">
      <c r="A455" s="3" t="s">
        <v>912</v>
      </c>
      <c r="B455" s="6" t="s">
        <v>913</v>
      </c>
      <c r="C455" s="5">
        <v>337.0</v>
      </c>
      <c r="D455" s="5">
        <v>328.0</v>
      </c>
      <c r="E455" s="5">
        <v>337.0</v>
      </c>
      <c r="F455" s="5">
        <v>495.0</v>
      </c>
    </row>
    <row r="456" ht="13.5" customHeight="1">
      <c r="A456" s="3" t="s">
        <v>914</v>
      </c>
      <c r="B456" s="6" t="s">
        <v>915</v>
      </c>
      <c r="C456" s="5">
        <v>351.0</v>
      </c>
      <c r="D456" s="5">
        <v>342.0</v>
      </c>
      <c r="E456" s="5">
        <v>351.0</v>
      </c>
      <c r="F456" s="5">
        <v>516.0</v>
      </c>
    </row>
    <row r="457" ht="13.5" customHeight="1">
      <c r="A457" s="3" t="s">
        <v>916</v>
      </c>
      <c r="B457" s="6" t="s">
        <v>917</v>
      </c>
      <c r="C457" s="5">
        <v>431.0</v>
      </c>
      <c r="D457" s="5">
        <v>419.0</v>
      </c>
      <c r="E457" s="5">
        <v>431.0</v>
      </c>
      <c r="F457" s="5">
        <v>632.0</v>
      </c>
    </row>
    <row r="458" ht="13.5" customHeight="1">
      <c r="A458" s="3" t="s">
        <v>918</v>
      </c>
      <c r="B458" s="6" t="s">
        <v>919</v>
      </c>
      <c r="C458" s="5">
        <v>209.0</v>
      </c>
      <c r="D458" s="5">
        <v>203.0</v>
      </c>
      <c r="E458" s="5">
        <v>209.0</v>
      </c>
      <c r="F458" s="5">
        <v>306.0</v>
      </c>
    </row>
    <row r="459" ht="13.5" customHeight="1">
      <c r="A459" s="3" t="s">
        <v>920</v>
      </c>
      <c r="B459" s="6" t="s">
        <v>921</v>
      </c>
      <c r="C459" s="5">
        <v>89.0</v>
      </c>
      <c r="D459" s="5">
        <v>87.0</v>
      </c>
      <c r="E459" s="5">
        <v>89.0</v>
      </c>
      <c r="F459" s="5">
        <v>131.0</v>
      </c>
    </row>
    <row r="460" ht="13.5" customHeight="1">
      <c r="A460" s="3" t="s">
        <v>922</v>
      </c>
      <c r="B460" s="6" t="s">
        <v>923</v>
      </c>
      <c r="C460" s="5">
        <v>55.0</v>
      </c>
      <c r="D460" s="5">
        <v>54.0</v>
      </c>
      <c r="E460" s="5">
        <v>55.0</v>
      </c>
      <c r="F460" s="5">
        <v>81.0</v>
      </c>
    </row>
    <row r="461" ht="13.5" customHeight="1">
      <c r="A461" s="3" t="s">
        <v>924</v>
      </c>
      <c r="B461" s="6" t="s">
        <v>925</v>
      </c>
      <c r="C461" s="5">
        <v>256.0</v>
      </c>
      <c r="D461" s="5">
        <v>249.0</v>
      </c>
      <c r="E461" s="5">
        <v>256.0</v>
      </c>
      <c r="F461" s="5">
        <v>376.0</v>
      </c>
    </row>
    <row r="462" ht="13.5" customHeight="1">
      <c r="A462" s="3" t="s">
        <v>926</v>
      </c>
      <c r="B462" s="6" t="s">
        <v>927</v>
      </c>
      <c r="C462" s="5">
        <v>382.0</v>
      </c>
      <c r="D462" s="5">
        <v>372.0</v>
      </c>
      <c r="E462" s="5">
        <v>382.0</v>
      </c>
      <c r="F462" s="5">
        <v>561.0</v>
      </c>
    </row>
    <row r="463" ht="13.5" customHeight="1">
      <c r="A463" s="3" t="s">
        <v>928</v>
      </c>
      <c r="B463" s="6" t="s">
        <v>929</v>
      </c>
      <c r="C463" s="5">
        <v>2103.0</v>
      </c>
      <c r="D463" s="5">
        <v>2047.0</v>
      </c>
      <c r="E463" s="5">
        <v>2103.0</v>
      </c>
      <c r="F463" s="5">
        <v>3087.0</v>
      </c>
    </row>
    <row r="464" ht="13.5" customHeight="1">
      <c r="A464" s="3" t="s">
        <v>930</v>
      </c>
      <c r="B464" s="6" t="s">
        <v>931</v>
      </c>
      <c r="C464" s="5">
        <v>138.0</v>
      </c>
      <c r="D464" s="5">
        <v>134.0</v>
      </c>
      <c r="E464" s="5">
        <v>138.0</v>
      </c>
      <c r="F464" s="5">
        <v>202.0</v>
      </c>
    </row>
    <row r="465" ht="13.5" customHeight="1">
      <c r="A465" s="3" t="s">
        <v>932</v>
      </c>
      <c r="B465" s="6" t="s">
        <v>933</v>
      </c>
      <c r="C465" s="5">
        <v>22.0</v>
      </c>
      <c r="D465" s="5">
        <v>21.0</v>
      </c>
      <c r="E465" s="5">
        <v>22.0</v>
      </c>
      <c r="F465" s="5">
        <v>32.0</v>
      </c>
    </row>
    <row r="466" ht="13.5" customHeight="1">
      <c r="A466" s="3" t="s">
        <v>934</v>
      </c>
      <c r="B466" s="6" t="s">
        <v>935</v>
      </c>
      <c r="C466" s="5">
        <v>558.0</v>
      </c>
      <c r="D466" s="5">
        <v>543.0</v>
      </c>
      <c r="E466" s="5">
        <v>558.0</v>
      </c>
      <c r="F466" s="5">
        <v>819.0</v>
      </c>
    </row>
    <row r="467" ht="13.5" customHeight="1">
      <c r="A467" s="3" t="s">
        <v>936</v>
      </c>
      <c r="B467" s="6" t="s">
        <v>937</v>
      </c>
      <c r="C467" s="5">
        <v>127.0</v>
      </c>
      <c r="D467" s="5">
        <v>124.0</v>
      </c>
      <c r="E467" s="5">
        <v>127.0</v>
      </c>
      <c r="F467" s="5">
        <v>187.0</v>
      </c>
    </row>
    <row r="468" ht="13.5" customHeight="1">
      <c r="A468" s="3" t="s">
        <v>938</v>
      </c>
      <c r="B468" s="6" t="s">
        <v>939</v>
      </c>
      <c r="C468" s="5">
        <v>708.0</v>
      </c>
      <c r="D468" s="5">
        <v>689.0</v>
      </c>
      <c r="E468" s="5">
        <v>708.0</v>
      </c>
      <c r="F468" s="5">
        <v>1039.0</v>
      </c>
    </row>
    <row r="469" ht="13.5" customHeight="1">
      <c r="A469" s="3" t="s">
        <v>940</v>
      </c>
      <c r="B469" s="6" t="s">
        <v>941</v>
      </c>
      <c r="C469" s="5">
        <v>42.0</v>
      </c>
      <c r="D469" s="5">
        <v>41.0</v>
      </c>
      <c r="E469" s="5">
        <v>42.0</v>
      </c>
      <c r="F469" s="5">
        <v>62.0</v>
      </c>
    </row>
    <row r="470" ht="13.5" customHeight="1">
      <c r="A470" s="3" t="s">
        <v>942</v>
      </c>
      <c r="B470" s="6" t="s">
        <v>943</v>
      </c>
      <c r="C470" s="5">
        <v>31.0</v>
      </c>
      <c r="D470" s="5">
        <v>30.0</v>
      </c>
      <c r="E470" s="5">
        <v>31.0</v>
      </c>
      <c r="F470" s="5">
        <v>45.0</v>
      </c>
    </row>
    <row r="471" ht="13.5" customHeight="1">
      <c r="A471" s="3" t="s">
        <v>944</v>
      </c>
      <c r="B471" s="6" t="s">
        <v>945</v>
      </c>
      <c r="C471" s="5">
        <v>41.0</v>
      </c>
      <c r="D471" s="5">
        <v>40.0</v>
      </c>
      <c r="E471" s="5">
        <v>41.0</v>
      </c>
      <c r="F471" s="5">
        <v>60.0</v>
      </c>
    </row>
    <row r="472" ht="13.5" customHeight="1">
      <c r="A472" s="3" t="s">
        <v>946</v>
      </c>
      <c r="B472" s="6" t="s">
        <v>947</v>
      </c>
      <c r="C472" s="5">
        <v>41.0</v>
      </c>
      <c r="D472" s="5">
        <v>40.0</v>
      </c>
      <c r="E472" s="5">
        <v>41.0</v>
      </c>
      <c r="F472" s="5">
        <v>60.0</v>
      </c>
    </row>
    <row r="473" ht="13.5" customHeight="1">
      <c r="A473" s="3" t="s">
        <v>948</v>
      </c>
      <c r="B473" s="6" t="s">
        <v>949</v>
      </c>
      <c r="C473" s="5">
        <v>22.0</v>
      </c>
      <c r="D473" s="5">
        <v>21.0</v>
      </c>
      <c r="E473" s="5">
        <v>22.0</v>
      </c>
      <c r="F473" s="5">
        <v>32.0</v>
      </c>
    </row>
    <row r="474" ht="13.5" customHeight="1">
      <c r="A474" s="3" t="s">
        <v>950</v>
      </c>
      <c r="B474" s="6" t="s">
        <v>951</v>
      </c>
      <c r="C474" s="5">
        <v>256.0</v>
      </c>
      <c r="D474" s="5">
        <v>249.0</v>
      </c>
      <c r="E474" s="5">
        <v>256.0</v>
      </c>
      <c r="F474" s="5">
        <v>376.0</v>
      </c>
    </row>
    <row r="475" ht="13.5" customHeight="1">
      <c r="A475" s="3" t="s">
        <v>952</v>
      </c>
      <c r="B475" s="6" t="s">
        <v>953</v>
      </c>
      <c r="C475" s="5">
        <v>405.0</v>
      </c>
      <c r="D475" s="5">
        <v>394.0</v>
      </c>
      <c r="E475" s="5">
        <v>405.0</v>
      </c>
      <c r="F475" s="5">
        <v>594.0</v>
      </c>
    </row>
    <row r="476" ht="13.5" customHeight="1">
      <c r="A476" s="3" t="s">
        <v>954</v>
      </c>
      <c r="B476" s="6" t="s">
        <v>955</v>
      </c>
      <c r="C476" s="5">
        <v>405.0</v>
      </c>
      <c r="D476" s="5">
        <v>394.0</v>
      </c>
      <c r="E476" s="5">
        <v>405.0</v>
      </c>
      <c r="F476" s="5">
        <v>594.0</v>
      </c>
    </row>
    <row r="477" ht="13.5" customHeight="1">
      <c r="A477" s="3" t="s">
        <v>956</v>
      </c>
      <c r="B477" s="6" t="s">
        <v>957</v>
      </c>
      <c r="C477" s="5">
        <v>352.0</v>
      </c>
      <c r="D477" s="5">
        <v>343.0</v>
      </c>
      <c r="E477" s="5">
        <v>352.0</v>
      </c>
      <c r="F477" s="5">
        <v>517.0</v>
      </c>
    </row>
    <row r="478" ht="13.5" customHeight="1">
      <c r="A478" s="3" t="s">
        <v>958</v>
      </c>
      <c r="B478" s="6" t="s">
        <v>959</v>
      </c>
      <c r="C478" s="5">
        <v>1792.0</v>
      </c>
      <c r="D478" s="5">
        <v>1744.0</v>
      </c>
      <c r="E478" s="5">
        <v>1792.0</v>
      </c>
      <c r="F478" s="5">
        <v>2630.0</v>
      </c>
    </row>
    <row r="479" ht="13.5" customHeight="1">
      <c r="A479" s="3" t="s">
        <v>960</v>
      </c>
      <c r="B479" s="6" t="s">
        <v>961</v>
      </c>
      <c r="C479" s="5">
        <v>4353.0</v>
      </c>
      <c r="D479" s="5">
        <v>4236.0</v>
      </c>
      <c r="E479" s="5">
        <v>4353.0</v>
      </c>
      <c r="F479" s="5">
        <v>6389.0</v>
      </c>
    </row>
    <row r="480" ht="13.5" customHeight="1">
      <c r="A480" s="3" t="s">
        <v>962</v>
      </c>
      <c r="B480" s="6" t="s">
        <v>963</v>
      </c>
      <c r="C480" s="5">
        <v>822.0</v>
      </c>
      <c r="D480" s="5">
        <v>800.0</v>
      </c>
      <c r="E480" s="5">
        <v>822.0</v>
      </c>
      <c r="F480" s="5">
        <v>1207.0</v>
      </c>
    </row>
    <row r="481" ht="13.5" customHeight="1">
      <c r="A481" s="3" t="s">
        <v>964</v>
      </c>
      <c r="B481" s="6" t="s">
        <v>965</v>
      </c>
      <c r="C481" s="5">
        <v>116.0</v>
      </c>
      <c r="D481" s="5">
        <v>113.0</v>
      </c>
      <c r="E481" s="5">
        <v>116.0</v>
      </c>
      <c r="F481" s="5">
        <v>170.0</v>
      </c>
    </row>
    <row r="482" ht="13.5" customHeight="1">
      <c r="A482" s="3" t="s">
        <v>966</v>
      </c>
      <c r="B482" s="6" t="s">
        <v>967</v>
      </c>
      <c r="C482" s="5">
        <v>116.0</v>
      </c>
      <c r="D482" s="5">
        <v>113.0</v>
      </c>
      <c r="E482" s="5">
        <v>116.0</v>
      </c>
      <c r="F482" s="5">
        <v>170.0</v>
      </c>
    </row>
    <row r="483" ht="13.5" customHeight="1">
      <c r="A483" s="3" t="s">
        <v>968</v>
      </c>
      <c r="B483" s="6" t="s">
        <v>969</v>
      </c>
      <c r="C483" s="5">
        <v>468.0</v>
      </c>
      <c r="D483" s="5">
        <v>455.0</v>
      </c>
      <c r="E483" s="5">
        <v>468.0</v>
      </c>
      <c r="F483" s="5">
        <v>686.0</v>
      </c>
    </row>
    <row r="484" ht="13.5" customHeight="1">
      <c r="A484" s="3" t="s">
        <v>970</v>
      </c>
      <c r="B484" s="6" t="s">
        <v>971</v>
      </c>
      <c r="C484" s="5">
        <v>323.0</v>
      </c>
      <c r="D484" s="5">
        <v>314.0</v>
      </c>
      <c r="E484" s="5">
        <v>323.0</v>
      </c>
      <c r="F484" s="5">
        <v>474.0</v>
      </c>
    </row>
    <row r="485" ht="13.5" customHeight="1">
      <c r="A485" s="3" t="s">
        <v>972</v>
      </c>
      <c r="B485" s="6" t="s">
        <v>973</v>
      </c>
      <c r="C485" s="5">
        <v>116.0</v>
      </c>
      <c r="D485" s="5">
        <v>113.0</v>
      </c>
      <c r="E485" s="5">
        <v>116.0</v>
      </c>
      <c r="F485" s="5">
        <v>170.0</v>
      </c>
    </row>
    <row r="486" ht="13.5" customHeight="1">
      <c r="A486" s="3" t="s">
        <v>974</v>
      </c>
      <c r="B486" s="6" t="s">
        <v>975</v>
      </c>
      <c r="C486" s="5">
        <v>256.0</v>
      </c>
      <c r="D486" s="5">
        <v>249.0</v>
      </c>
      <c r="E486" s="5">
        <v>256.0</v>
      </c>
      <c r="F486" s="5">
        <v>376.0</v>
      </c>
    </row>
    <row r="487" ht="13.5" customHeight="1">
      <c r="A487" s="3" t="s">
        <v>976</v>
      </c>
      <c r="B487" s="6" t="s">
        <v>977</v>
      </c>
      <c r="C487" s="5">
        <v>180.0</v>
      </c>
      <c r="D487" s="5">
        <v>175.0</v>
      </c>
      <c r="E487" s="5">
        <v>180.0</v>
      </c>
      <c r="F487" s="5">
        <v>264.0</v>
      </c>
    </row>
    <row r="488" ht="13.5" customHeight="1">
      <c r="A488" s="3" t="s">
        <v>978</v>
      </c>
      <c r="B488" s="6" t="s">
        <v>979</v>
      </c>
      <c r="C488" s="5">
        <v>22.0</v>
      </c>
      <c r="D488" s="5">
        <v>21.0</v>
      </c>
      <c r="E488" s="5">
        <v>22.0</v>
      </c>
      <c r="F488" s="5">
        <v>32.0</v>
      </c>
    </row>
    <row r="489" ht="13.5" customHeight="1">
      <c r="A489" s="3" t="s">
        <v>980</v>
      </c>
      <c r="B489" s="6" t="s">
        <v>981</v>
      </c>
      <c r="C489" s="5">
        <v>558.0</v>
      </c>
      <c r="D489" s="5">
        <v>543.0</v>
      </c>
      <c r="E489" s="5">
        <v>558.0</v>
      </c>
      <c r="F489" s="5">
        <v>819.0</v>
      </c>
    </row>
    <row r="490" ht="13.5" customHeight="1">
      <c r="A490" s="3" t="s">
        <v>982</v>
      </c>
      <c r="B490" s="6" t="s">
        <v>983</v>
      </c>
      <c r="C490" s="5">
        <v>22.0</v>
      </c>
      <c r="D490" s="5">
        <v>21.0</v>
      </c>
      <c r="E490" s="5">
        <v>22.0</v>
      </c>
      <c r="F490" s="5">
        <v>32.0</v>
      </c>
    </row>
    <row r="491" ht="13.5" customHeight="1">
      <c r="A491" s="3" t="s">
        <v>984</v>
      </c>
      <c r="B491" s="6" t="s">
        <v>985</v>
      </c>
      <c r="C491" s="5">
        <v>22.0</v>
      </c>
      <c r="D491" s="5">
        <v>21.0</v>
      </c>
      <c r="E491" s="5">
        <v>22.0</v>
      </c>
      <c r="F491" s="5">
        <v>32.0</v>
      </c>
    </row>
    <row r="492" ht="13.5" customHeight="1">
      <c r="A492" s="3" t="s">
        <v>986</v>
      </c>
      <c r="B492" s="6" t="s">
        <v>987</v>
      </c>
      <c r="C492" s="5">
        <v>330.0</v>
      </c>
      <c r="D492" s="5">
        <v>321.0</v>
      </c>
      <c r="E492" s="5">
        <v>330.0</v>
      </c>
      <c r="F492" s="5">
        <v>484.0</v>
      </c>
    </row>
    <row r="493" ht="13.5" customHeight="1">
      <c r="A493" s="3" t="s">
        <v>988</v>
      </c>
      <c r="B493" s="6" t="s">
        <v>989</v>
      </c>
      <c r="C493" s="5">
        <v>180.0</v>
      </c>
      <c r="D493" s="5">
        <v>175.0</v>
      </c>
      <c r="E493" s="5">
        <v>180.0</v>
      </c>
      <c r="F493" s="5">
        <v>264.0</v>
      </c>
    </row>
    <row r="494" ht="13.5" customHeight="1">
      <c r="A494" s="3" t="s">
        <v>990</v>
      </c>
      <c r="B494" s="6" t="s">
        <v>991</v>
      </c>
      <c r="C494" s="5">
        <v>291.0</v>
      </c>
      <c r="D494" s="5">
        <v>283.0</v>
      </c>
      <c r="E494" s="5">
        <v>291.0</v>
      </c>
      <c r="F494" s="5">
        <v>427.0</v>
      </c>
    </row>
    <row r="495" ht="13.5" customHeight="1">
      <c r="A495" s="3" t="s">
        <v>992</v>
      </c>
      <c r="B495" s="6" t="s">
        <v>993</v>
      </c>
      <c r="C495" s="5">
        <v>22.0</v>
      </c>
      <c r="D495" s="5">
        <v>21.0</v>
      </c>
      <c r="E495" s="5">
        <v>22.0</v>
      </c>
      <c r="F495" s="5">
        <v>32.0</v>
      </c>
    </row>
    <row r="496" ht="13.5" customHeight="1">
      <c r="A496" s="3" t="s">
        <v>994</v>
      </c>
      <c r="B496" s="6" t="s">
        <v>995</v>
      </c>
      <c r="C496" s="5">
        <v>382.0</v>
      </c>
      <c r="D496" s="5">
        <v>372.0</v>
      </c>
      <c r="E496" s="5">
        <v>382.0</v>
      </c>
      <c r="F496" s="5">
        <v>561.0</v>
      </c>
    </row>
    <row r="497" ht="13.5" customHeight="1">
      <c r="A497" s="3" t="s">
        <v>996</v>
      </c>
      <c r="B497" s="6" t="s">
        <v>997</v>
      </c>
      <c r="C497" s="5">
        <v>558.0</v>
      </c>
      <c r="D497" s="5">
        <v>543.0</v>
      </c>
      <c r="E497" s="5">
        <v>558.0</v>
      </c>
      <c r="F497" s="5">
        <v>819.0</v>
      </c>
    </row>
    <row r="498" ht="13.5" customHeight="1">
      <c r="A498" s="3" t="s">
        <v>998</v>
      </c>
      <c r="B498" s="6" t="s">
        <v>999</v>
      </c>
      <c r="C498" s="5">
        <v>89.0</v>
      </c>
      <c r="D498" s="5">
        <v>87.0</v>
      </c>
      <c r="E498" s="5">
        <v>89.0</v>
      </c>
      <c r="F498" s="5">
        <v>131.0</v>
      </c>
    </row>
    <row r="499" ht="13.5" customHeight="1">
      <c r="A499" s="3" t="s">
        <v>1000</v>
      </c>
      <c r="B499" s="6" t="s">
        <v>1001</v>
      </c>
      <c r="C499" s="5">
        <v>135.0</v>
      </c>
      <c r="D499" s="5">
        <v>131.0</v>
      </c>
      <c r="E499" s="5">
        <v>135.0</v>
      </c>
      <c r="F499" s="5">
        <v>198.0</v>
      </c>
    </row>
    <row r="500" ht="13.5" customHeight="1">
      <c r="A500" s="3" t="s">
        <v>1002</v>
      </c>
      <c r="B500" s="6" t="s">
        <v>1003</v>
      </c>
      <c r="C500" s="5">
        <v>55.0</v>
      </c>
      <c r="D500" s="5">
        <v>54.0</v>
      </c>
      <c r="E500" s="5">
        <v>55.0</v>
      </c>
      <c r="F500" s="5">
        <v>81.0</v>
      </c>
    </row>
    <row r="501" ht="13.5" customHeight="1">
      <c r="A501" s="3" t="s">
        <v>1004</v>
      </c>
      <c r="B501" s="6" t="s">
        <v>1005</v>
      </c>
      <c r="C501" s="5">
        <v>116.0</v>
      </c>
      <c r="D501" s="5">
        <v>113.0</v>
      </c>
      <c r="E501" s="5">
        <v>116.0</v>
      </c>
      <c r="F501" s="5">
        <v>170.0</v>
      </c>
    </row>
    <row r="502" ht="13.5" customHeight="1">
      <c r="A502" s="3" t="s">
        <v>1006</v>
      </c>
      <c r="B502" s="6" t="s">
        <v>1007</v>
      </c>
      <c r="C502" s="5">
        <v>22.0</v>
      </c>
      <c r="D502" s="5">
        <v>21.0</v>
      </c>
      <c r="E502" s="5">
        <v>22.0</v>
      </c>
      <c r="F502" s="5">
        <v>32.0</v>
      </c>
    </row>
    <row r="503" ht="13.5" customHeight="1">
      <c r="A503" s="3" t="s">
        <v>1008</v>
      </c>
      <c r="B503" s="6" t="s">
        <v>1009</v>
      </c>
      <c r="C503" s="5">
        <v>22.0</v>
      </c>
      <c r="D503" s="5">
        <v>21.0</v>
      </c>
      <c r="E503" s="5">
        <v>22.0</v>
      </c>
      <c r="F503" s="5">
        <v>32.0</v>
      </c>
    </row>
    <row r="504" ht="13.5" customHeight="1">
      <c r="A504" s="3" t="s">
        <v>1010</v>
      </c>
      <c r="B504" s="6" t="s">
        <v>1011</v>
      </c>
      <c r="C504" s="5">
        <v>127.0</v>
      </c>
      <c r="D504" s="5">
        <v>124.0</v>
      </c>
      <c r="E504" s="5">
        <v>127.0</v>
      </c>
      <c r="F504" s="5">
        <v>187.0</v>
      </c>
    </row>
    <row r="505" ht="13.5" customHeight="1">
      <c r="A505" s="3" t="s">
        <v>1012</v>
      </c>
      <c r="B505" s="6" t="s">
        <v>1013</v>
      </c>
      <c r="C505" s="5">
        <v>395.0</v>
      </c>
      <c r="D505" s="5">
        <v>384.0</v>
      </c>
      <c r="E505" s="5">
        <v>395.0</v>
      </c>
      <c r="F505" s="5">
        <v>579.0</v>
      </c>
    </row>
    <row r="506" ht="13.5" customHeight="1">
      <c r="A506" s="3" t="s">
        <v>1014</v>
      </c>
      <c r="B506" s="6" t="s">
        <v>1015</v>
      </c>
      <c r="C506" s="5">
        <v>55.0</v>
      </c>
      <c r="D506" s="5">
        <v>54.0</v>
      </c>
      <c r="E506" s="5">
        <v>55.0</v>
      </c>
      <c r="F506" s="5">
        <v>81.0</v>
      </c>
    </row>
    <row r="507" ht="13.5" customHeight="1">
      <c r="A507" s="3" t="s">
        <v>1016</v>
      </c>
      <c r="B507" s="6" t="s">
        <v>1017</v>
      </c>
      <c r="C507" s="5">
        <v>876.0</v>
      </c>
      <c r="D507" s="5">
        <v>852.0</v>
      </c>
      <c r="E507" s="5">
        <v>876.0</v>
      </c>
      <c r="F507" s="5">
        <v>1285.0</v>
      </c>
    </row>
    <row r="508" ht="13.5" customHeight="1">
      <c r="A508" s="3" t="s">
        <v>1018</v>
      </c>
      <c r="B508" s="6" t="s">
        <v>1019</v>
      </c>
      <c r="C508" s="5">
        <v>342.0</v>
      </c>
      <c r="D508" s="5">
        <v>333.0</v>
      </c>
      <c r="E508" s="5">
        <v>342.0</v>
      </c>
      <c r="F508" s="5">
        <v>502.0</v>
      </c>
    </row>
    <row r="509" ht="13.5" customHeight="1">
      <c r="A509" s="3" t="s">
        <v>1020</v>
      </c>
      <c r="B509" s="6" t="s">
        <v>1021</v>
      </c>
      <c r="C509" s="5">
        <v>209.0</v>
      </c>
      <c r="D509" s="5">
        <v>203.0</v>
      </c>
      <c r="E509" s="5">
        <v>209.0</v>
      </c>
      <c r="F509" s="5">
        <v>306.0</v>
      </c>
    </row>
    <row r="510" ht="13.5" customHeight="1">
      <c r="A510" s="3" t="s">
        <v>1022</v>
      </c>
      <c r="B510" s="6" t="s">
        <v>1023</v>
      </c>
      <c r="C510" s="5">
        <v>22.0</v>
      </c>
      <c r="D510" s="5">
        <v>21.0</v>
      </c>
      <c r="E510" s="5">
        <v>22.0</v>
      </c>
      <c r="F510" s="5">
        <v>32.0</v>
      </c>
    </row>
    <row r="511" ht="13.5" customHeight="1">
      <c r="A511" s="3" t="s">
        <v>1024</v>
      </c>
      <c r="B511" s="6" t="s">
        <v>1025</v>
      </c>
      <c r="C511" s="5">
        <v>186.0</v>
      </c>
      <c r="D511" s="5">
        <v>181.0</v>
      </c>
      <c r="E511" s="5">
        <v>186.0</v>
      </c>
      <c r="F511" s="5">
        <v>273.0</v>
      </c>
    </row>
    <row r="512" ht="13.5" customHeight="1">
      <c r="A512" s="3" t="s">
        <v>1026</v>
      </c>
      <c r="B512" s="6" t="s">
        <v>1027</v>
      </c>
      <c r="C512" s="5">
        <v>405.0</v>
      </c>
      <c r="D512" s="5">
        <v>394.0</v>
      </c>
      <c r="E512" s="5">
        <v>405.0</v>
      </c>
      <c r="F512" s="5">
        <v>594.0</v>
      </c>
    </row>
    <row r="513" ht="13.5" customHeight="1">
      <c r="A513" s="3" t="s">
        <v>1028</v>
      </c>
      <c r="B513" s="6" t="s">
        <v>1029</v>
      </c>
      <c r="C513" s="5">
        <v>180.0</v>
      </c>
      <c r="D513" s="5">
        <v>175.0</v>
      </c>
      <c r="E513" s="5">
        <v>180.0</v>
      </c>
      <c r="F513" s="5">
        <v>264.0</v>
      </c>
    </row>
    <row r="514" ht="13.5" customHeight="1">
      <c r="A514" s="3" t="s">
        <v>1030</v>
      </c>
      <c r="B514" s="6" t="s">
        <v>1031</v>
      </c>
      <c r="C514" s="5">
        <v>89.0</v>
      </c>
      <c r="D514" s="5">
        <v>87.0</v>
      </c>
      <c r="E514" s="5">
        <v>89.0</v>
      </c>
      <c r="F514" s="5">
        <v>131.0</v>
      </c>
    </row>
    <row r="515" ht="13.5" customHeight="1">
      <c r="A515" s="3" t="s">
        <v>1032</v>
      </c>
      <c r="B515" s="6" t="s">
        <v>1033</v>
      </c>
      <c r="C515" s="5">
        <v>482.0</v>
      </c>
      <c r="D515" s="5">
        <v>469.0</v>
      </c>
      <c r="E515" s="5">
        <v>482.0</v>
      </c>
      <c r="F515" s="5">
        <v>707.0</v>
      </c>
    </row>
    <row r="516" ht="13.5" customHeight="1">
      <c r="A516" s="3" t="s">
        <v>1034</v>
      </c>
      <c r="B516" s="6" t="s">
        <v>1035</v>
      </c>
      <c r="C516" s="5">
        <v>46.0</v>
      </c>
      <c r="D516" s="5">
        <v>45.0</v>
      </c>
      <c r="E516" s="5">
        <v>46.0</v>
      </c>
      <c r="F516" s="5">
        <v>68.0</v>
      </c>
    </row>
    <row r="517" ht="13.5" customHeight="1">
      <c r="A517" s="3" t="s">
        <v>1036</v>
      </c>
      <c r="B517" s="6" t="s">
        <v>1037</v>
      </c>
      <c r="C517" s="5">
        <v>46.0</v>
      </c>
      <c r="D517" s="5">
        <v>45.0</v>
      </c>
      <c r="E517" s="5">
        <v>46.0</v>
      </c>
      <c r="F517" s="5">
        <v>68.0</v>
      </c>
    </row>
    <row r="518" ht="13.5" customHeight="1">
      <c r="A518" s="3" t="s">
        <v>1038</v>
      </c>
      <c r="B518" s="6" t="s">
        <v>1039</v>
      </c>
      <c r="C518" s="5">
        <v>256.0</v>
      </c>
      <c r="D518" s="5">
        <v>249.0</v>
      </c>
      <c r="E518" s="5">
        <v>256.0</v>
      </c>
      <c r="F518" s="5">
        <v>376.0</v>
      </c>
    </row>
    <row r="519" ht="13.5" customHeight="1">
      <c r="A519" s="3" t="s">
        <v>1040</v>
      </c>
      <c r="B519" s="6" t="s">
        <v>1041</v>
      </c>
      <c r="C519" s="5">
        <v>40.0</v>
      </c>
      <c r="D519" s="5">
        <v>39.0</v>
      </c>
      <c r="E519" s="5">
        <v>40.0</v>
      </c>
      <c r="F519" s="5">
        <v>59.0</v>
      </c>
    </row>
    <row r="520" ht="13.5" customHeight="1">
      <c r="A520" s="3" t="s">
        <v>1042</v>
      </c>
      <c r="B520" s="6" t="s">
        <v>1043</v>
      </c>
      <c r="C520" s="5">
        <v>40.0</v>
      </c>
      <c r="D520" s="5">
        <v>39.0</v>
      </c>
      <c r="E520" s="5">
        <v>40.0</v>
      </c>
      <c r="F520" s="5">
        <v>59.0</v>
      </c>
    </row>
    <row r="521" ht="13.5" customHeight="1">
      <c r="A521" s="3" t="s">
        <v>1044</v>
      </c>
      <c r="B521" s="6" t="s">
        <v>1045</v>
      </c>
      <c r="C521" s="5">
        <v>165.0</v>
      </c>
      <c r="D521" s="5">
        <v>161.0</v>
      </c>
      <c r="E521" s="5">
        <v>165.0</v>
      </c>
      <c r="F521" s="5">
        <v>243.0</v>
      </c>
    </row>
    <row r="522" ht="13.5" customHeight="1">
      <c r="A522" s="3" t="s">
        <v>1046</v>
      </c>
      <c r="B522" s="6" t="s">
        <v>1047</v>
      </c>
      <c r="C522" s="5">
        <v>22.0</v>
      </c>
      <c r="D522" s="5">
        <v>21.0</v>
      </c>
      <c r="E522" s="5">
        <v>22.0</v>
      </c>
      <c r="F522" s="5">
        <v>32.0</v>
      </c>
    </row>
    <row r="523" ht="13.5" customHeight="1">
      <c r="A523" s="3" t="s">
        <v>1048</v>
      </c>
      <c r="B523" s="6" t="s">
        <v>1049</v>
      </c>
      <c r="C523" s="5">
        <v>104.0</v>
      </c>
      <c r="D523" s="5">
        <v>101.0</v>
      </c>
      <c r="E523" s="5">
        <v>104.0</v>
      </c>
      <c r="F523" s="5">
        <v>152.0</v>
      </c>
    </row>
    <row r="524" ht="13.5" customHeight="1">
      <c r="A524" s="3" t="s">
        <v>1050</v>
      </c>
      <c r="B524" s="6" t="s">
        <v>1051</v>
      </c>
      <c r="C524" s="5">
        <v>104.0</v>
      </c>
      <c r="D524" s="5">
        <v>101.0</v>
      </c>
      <c r="E524" s="5">
        <v>104.0</v>
      </c>
      <c r="F524" s="5">
        <v>152.0</v>
      </c>
    </row>
    <row r="525" ht="13.5" customHeight="1">
      <c r="A525" s="3" t="s">
        <v>1052</v>
      </c>
      <c r="B525" s="6" t="s">
        <v>1053</v>
      </c>
      <c r="C525" s="5">
        <v>216.0</v>
      </c>
      <c r="D525" s="5">
        <v>210.0</v>
      </c>
      <c r="E525" s="5">
        <v>216.0</v>
      </c>
      <c r="F525" s="5">
        <v>317.0</v>
      </c>
    </row>
    <row r="526" ht="13.5" customHeight="1">
      <c r="A526" s="3" t="s">
        <v>1054</v>
      </c>
      <c r="B526" s="6" t="s">
        <v>1055</v>
      </c>
      <c r="C526" s="5">
        <v>325.0</v>
      </c>
      <c r="D526" s="5">
        <v>316.0</v>
      </c>
      <c r="E526" s="5">
        <v>325.0</v>
      </c>
      <c r="F526" s="5">
        <v>477.0</v>
      </c>
    </row>
    <row r="527" ht="13.5" customHeight="1">
      <c r="A527" s="3" t="s">
        <v>1056</v>
      </c>
      <c r="B527" s="6" t="s">
        <v>1057</v>
      </c>
      <c r="C527" s="5">
        <v>22.0</v>
      </c>
      <c r="D527" s="5">
        <v>21.0</v>
      </c>
      <c r="E527" s="5">
        <v>22.0</v>
      </c>
      <c r="F527" s="5">
        <v>32.0</v>
      </c>
    </row>
    <row r="528" ht="13.5" customHeight="1">
      <c r="A528" s="3" t="s">
        <v>1058</v>
      </c>
      <c r="B528" s="6" t="s">
        <v>1059</v>
      </c>
      <c r="C528" s="5">
        <v>55.0</v>
      </c>
      <c r="D528" s="5">
        <v>54.0</v>
      </c>
      <c r="E528" s="5">
        <v>55.0</v>
      </c>
      <c r="F528" s="5">
        <v>81.0</v>
      </c>
    </row>
    <row r="529" ht="13.5" customHeight="1">
      <c r="A529" s="3" t="s">
        <v>1060</v>
      </c>
      <c r="B529" s="6" t="s">
        <v>1061</v>
      </c>
      <c r="C529" s="5">
        <v>22.0</v>
      </c>
      <c r="D529" s="5">
        <v>21.0</v>
      </c>
      <c r="E529" s="5">
        <v>22.0</v>
      </c>
      <c r="F529" s="5">
        <v>32.0</v>
      </c>
    </row>
    <row r="530" ht="13.5" customHeight="1">
      <c r="A530" s="3" t="s">
        <v>1062</v>
      </c>
      <c r="B530" s="6" t="s">
        <v>1063</v>
      </c>
      <c r="C530" s="5">
        <v>55.0</v>
      </c>
      <c r="D530" s="5">
        <v>54.0</v>
      </c>
      <c r="E530" s="5">
        <v>55.0</v>
      </c>
      <c r="F530" s="5">
        <v>81.0</v>
      </c>
    </row>
    <row r="531" ht="13.5" customHeight="1">
      <c r="A531" s="3" t="s">
        <v>1064</v>
      </c>
      <c r="B531" s="6" t="s">
        <v>1065</v>
      </c>
      <c r="C531" s="5">
        <v>256.0</v>
      </c>
      <c r="D531" s="5">
        <v>249.0</v>
      </c>
      <c r="E531" s="5">
        <v>256.0</v>
      </c>
      <c r="F531" s="5">
        <v>376.0</v>
      </c>
    </row>
    <row r="532" ht="13.5" customHeight="1">
      <c r="A532" s="3" t="s">
        <v>1066</v>
      </c>
      <c r="B532" s="6" t="s">
        <v>1067</v>
      </c>
      <c r="C532" s="5">
        <v>666.0</v>
      </c>
      <c r="D532" s="5">
        <v>648.0</v>
      </c>
      <c r="E532" s="5">
        <v>666.0</v>
      </c>
      <c r="F532" s="5">
        <v>977.0</v>
      </c>
    </row>
    <row r="533" ht="13.5" customHeight="1">
      <c r="A533" s="3" t="s">
        <v>1068</v>
      </c>
      <c r="B533" s="6" t="s">
        <v>1069</v>
      </c>
      <c r="C533" s="5">
        <v>180.0</v>
      </c>
      <c r="D533" s="5">
        <v>175.0</v>
      </c>
      <c r="E533" s="5">
        <v>180.0</v>
      </c>
      <c r="F533" s="5">
        <v>264.0</v>
      </c>
    </row>
    <row r="534" ht="13.5" customHeight="1">
      <c r="A534" s="3" t="s">
        <v>1070</v>
      </c>
      <c r="B534" s="6" t="s">
        <v>1071</v>
      </c>
      <c r="C534" s="5">
        <v>186.0</v>
      </c>
      <c r="D534" s="5">
        <v>181.0</v>
      </c>
      <c r="E534" s="5">
        <v>186.0</v>
      </c>
      <c r="F534" s="5">
        <v>273.0</v>
      </c>
    </row>
    <row r="535" ht="13.5" customHeight="1">
      <c r="A535" s="3" t="s">
        <v>1072</v>
      </c>
      <c r="B535" s="6" t="s">
        <v>1073</v>
      </c>
      <c r="C535" s="5">
        <v>180.0</v>
      </c>
      <c r="D535" s="5">
        <v>175.0</v>
      </c>
      <c r="E535" s="5">
        <v>180.0</v>
      </c>
      <c r="F535" s="5">
        <v>264.0</v>
      </c>
    </row>
    <row r="536" ht="13.5" customHeight="1">
      <c r="A536" s="3" t="s">
        <v>1074</v>
      </c>
      <c r="B536" s="6" t="s">
        <v>1075</v>
      </c>
      <c r="C536" s="5">
        <v>127.0</v>
      </c>
      <c r="D536" s="5">
        <v>124.0</v>
      </c>
      <c r="E536" s="5">
        <v>127.0</v>
      </c>
      <c r="F536" s="5">
        <v>187.0</v>
      </c>
    </row>
    <row r="537" ht="13.5" customHeight="1">
      <c r="A537" s="3" t="s">
        <v>1076</v>
      </c>
      <c r="B537" s="6" t="s">
        <v>1077</v>
      </c>
      <c r="C537" s="5">
        <v>109.0</v>
      </c>
      <c r="D537" s="5">
        <v>106.0</v>
      </c>
      <c r="E537" s="5">
        <v>109.0</v>
      </c>
      <c r="F537" s="5">
        <v>160.0</v>
      </c>
    </row>
    <row r="538" ht="13.5" customHeight="1">
      <c r="A538" s="3" t="s">
        <v>1078</v>
      </c>
      <c r="B538" s="6" t="s">
        <v>1079</v>
      </c>
      <c r="C538" s="5">
        <v>50.0</v>
      </c>
      <c r="D538" s="5">
        <v>49.0</v>
      </c>
      <c r="E538" s="5">
        <v>50.0</v>
      </c>
      <c r="F538" s="5">
        <v>74.0</v>
      </c>
    </row>
    <row r="539" ht="13.5" customHeight="1">
      <c r="A539" s="3" t="s">
        <v>1080</v>
      </c>
      <c r="B539" s="6" t="s">
        <v>1081</v>
      </c>
      <c r="C539" s="5">
        <v>256.0</v>
      </c>
      <c r="D539" s="5">
        <v>249.0</v>
      </c>
      <c r="E539" s="5">
        <v>256.0</v>
      </c>
      <c r="F539" s="5">
        <v>376.0</v>
      </c>
    </row>
    <row r="540" ht="13.5" customHeight="1">
      <c r="A540" s="3" t="s">
        <v>1082</v>
      </c>
      <c r="B540" s="6" t="s">
        <v>1083</v>
      </c>
      <c r="C540" s="5">
        <v>31.0</v>
      </c>
      <c r="D540" s="5">
        <v>30.0</v>
      </c>
      <c r="E540" s="5">
        <v>31.0</v>
      </c>
      <c r="F540" s="5">
        <v>45.0</v>
      </c>
    </row>
    <row r="541" ht="13.5" customHeight="1">
      <c r="A541" s="3" t="s">
        <v>1084</v>
      </c>
      <c r="B541" s="6" t="s">
        <v>1085</v>
      </c>
      <c r="C541" s="5">
        <v>152.0</v>
      </c>
      <c r="D541" s="5">
        <v>148.0</v>
      </c>
      <c r="E541" s="5">
        <v>152.0</v>
      </c>
      <c r="F541" s="5">
        <v>223.0</v>
      </c>
    </row>
    <row r="542" ht="13.5" customHeight="1">
      <c r="A542" s="3" t="s">
        <v>1086</v>
      </c>
      <c r="B542" s="6" t="s">
        <v>1087</v>
      </c>
      <c r="C542" s="5">
        <v>89.0</v>
      </c>
      <c r="D542" s="5">
        <v>87.0</v>
      </c>
      <c r="E542" s="5">
        <v>89.0</v>
      </c>
      <c r="F542" s="5">
        <v>131.0</v>
      </c>
    </row>
    <row r="543" ht="13.5" customHeight="1">
      <c r="A543" s="3" t="s">
        <v>1088</v>
      </c>
      <c r="B543" s="6" t="s">
        <v>1089</v>
      </c>
      <c r="C543" s="5">
        <v>97.0</v>
      </c>
      <c r="D543" s="5">
        <v>94.0</v>
      </c>
      <c r="E543" s="5">
        <v>97.0</v>
      </c>
      <c r="F543" s="5">
        <v>142.0</v>
      </c>
    </row>
    <row r="544" ht="13.5" customHeight="1">
      <c r="A544" s="3" t="s">
        <v>1090</v>
      </c>
      <c r="B544" s="6" t="s">
        <v>1091</v>
      </c>
      <c r="C544" s="5">
        <v>152.0</v>
      </c>
      <c r="D544" s="5">
        <v>148.0</v>
      </c>
      <c r="E544" s="5">
        <v>152.0</v>
      </c>
      <c r="F544" s="5">
        <v>223.0</v>
      </c>
    </row>
    <row r="545" ht="13.5" customHeight="1">
      <c r="A545" s="3" t="s">
        <v>1092</v>
      </c>
      <c r="B545" s="6" t="s">
        <v>1093</v>
      </c>
      <c r="C545" s="5">
        <v>290.0</v>
      </c>
      <c r="D545" s="5">
        <v>282.0</v>
      </c>
      <c r="E545" s="5">
        <v>290.0</v>
      </c>
      <c r="F545" s="5">
        <v>425.0</v>
      </c>
    </row>
    <row r="546" ht="13.5" customHeight="1">
      <c r="A546" s="3" t="s">
        <v>1094</v>
      </c>
      <c r="B546" s="6" t="s">
        <v>1095</v>
      </c>
      <c r="C546" s="5">
        <v>382.0</v>
      </c>
      <c r="D546" s="5">
        <v>372.0</v>
      </c>
      <c r="E546" s="5">
        <v>382.0</v>
      </c>
      <c r="F546" s="5">
        <v>561.0</v>
      </c>
    </row>
    <row r="547" ht="13.5" customHeight="1">
      <c r="A547" s="3" t="s">
        <v>1096</v>
      </c>
      <c r="B547" s="6" t="s">
        <v>1097</v>
      </c>
      <c r="C547" s="5">
        <v>290.0</v>
      </c>
      <c r="D547" s="5">
        <v>282.0</v>
      </c>
      <c r="E547" s="5">
        <v>290.0</v>
      </c>
      <c r="F547" s="5">
        <v>425.0</v>
      </c>
    </row>
    <row r="548" ht="13.5" customHeight="1">
      <c r="A548" s="3" t="s">
        <v>1098</v>
      </c>
      <c r="B548" s="6" t="s">
        <v>1099</v>
      </c>
      <c r="C548" s="5">
        <v>378.0</v>
      </c>
      <c r="D548" s="5">
        <v>368.0</v>
      </c>
      <c r="E548" s="5">
        <v>378.0</v>
      </c>
      <c r="F548" s="5">
        <v>555.0</v>
      </c>
    </row>
    <row r="549" ht="13.5" customHeight="1">
      <c r="A549" s="3" t="s">
        <v>1100</v>
      </c>
      <c r="B549" s="6" t="s">
        <v>1101</v>
      </c>
      <c r="C549" s="5">
        <v>880.0</v>
      </c>
      <c r="D549" s="5">
        <v>856.0</v>
      </c>
      <c r="E549" s="5">
        <v>880.0</v>
      </c>
      <c r="F549" s="5">
        <v>1291.0</v>
      </c>
    </row>
    <row r="550" ht="13.5" customHeight="1">
      <c r="A550" s="3" t="s">
        <v>1102</v>
      </c>
      <c r="B550" s="6" t="s">
        <v>1103</v>
      </c>
      <c r="C550" s="5">
        <v>419.0</v>
      </c>
      <c r="D550" s="5">
        <v>408.0</v>
      </c>
      <c r="E550" s="5">
        <v>419.0</v>
      </c>
      <c r="F550" s="5">
        <v>615.0</v>
      </c>
    </row>
    <row r="551" ht="13.5" customHeight="1">
      <c r="A551" s="3" t="s">
        <v>1104</v>
      </c>
      <c r="B551" s="6" t="s">
        <v>1105</v>
      </c>
      <c r="C551" s="5">
        <v>290.0</v>
      </c>
      <c r="D551" s="5">
        <v>282.0</v>
      </c>
      <c r="E551" s="5">
        <v>290.0</v>
      </c>
      <c r="F551" s="5">
        <v>425.0</v>
      </c>
    </row>
    <row r="552" ht="13.5" customHeight="1">
      <c r="A552" s="3" t="s">
        <v>1106</v>
      </c>
      <c r="B552" s="6" t="s">
        <v>1107</v>
      </c>
      <c r="C552" s="5">
        <v>290.0</v>
      </c>
      <c r="D552" s="5">
        <v>282.0</v>
      </c>
      <c r="E552" s="5">
        <v>290.0</v>
      </c>
      <c r="F552" s="5">
        <v>425.0</v>
      </c>
    </row>
    <row r="553" ht="13.5" customHeight="1">
      <c r="A553" s="3" t="s">
        <v>1108</v>
      </c>
      <c r="B553" s="6" t="s">
        <v>1109</v>
      </c>
      <c r="C553" s="5">
        <v>708.0</v>
      </c>
      <c r="D553" s="5">
        <v>689.0</v>
      </c>
      <c r="E553" s="5">
        <v>708.0</v>
      </c>
      <c r="F553" s="5">
        <v>1039.0</v>
      </c>
    </row>
    <row r="554" ht="13.5" customHeight="1">
      <c r="A554" s="3" t="s">
        <v>1110</v>
      </c>
      <c r="B554" s="6" t="s">
        <v>1111</v>
      </c>
      <c r="C554" s="5">
        <v>382.0</v>
      </c>
      <c r="D554" s="5">
        <v>372.0</v>
      </c>
      <c r="E554" s="5">
        <v>382.0</v>
      </c>
      <c r="F554" s="5">
        <v>561.0</v>
      </c>
    </row>
    <row r="555" ht="13.5" customHeight="1">
      <c r="A555" s="3" t="s">
        <v>1112</v>
      </c>
      <c r="B555" s="6" t="s">
        <v>1113</v>
      </c>
      <c r="C555" s="5">
        <v>414.0</v>
      </c>
      <c r="D555" s="5">
        <v>403.0</v>
      </c>
      <c r="E555" s="5">
        <v>414.0</v>
      </c>
      <c r="F555" s="5">
        <v>608.0</v>
      </c>
    </row>
    <row r="556" ht="13.5" customHeight="1">
      <c r="A556" s="3" t="s">
        <v>1114</v>
      </c>
      <c r="B556" s="6" t="s">
        <v>1115</v>
      </c>
      <c r="C556" s="5">
        <v>517.0</v>
      </c>
      <c r="D556" s="5">
        <v>503.0</v>
      </c>
      <c r="E556" s="5">
        <v>517.0</v>
      </c>
      <c r="F556" s="5">
        <v>759.0</v>
      </c>
    </row>
    <row r="557" ht="13.5" customHeight="1">
      <c r="A557" s="3" t="s">
        <v>1116</v>
      </c>
      <c r="B557" s="6" t="s">
        <v>1117</v>
      </c>
      <c r="C557" s="5">
        <v>432.0</v>
      </c>
      <c r="D557" s="5">
        <v>420.0</v>
      </c>
      <c r="E557" s="5">
        <v>432.0</v>
      </c>
      <c r="F557" s="5">
        <v>633.0</v>
      </c>
    </row>
    <row r="558" ht="13.5" customHeight="1">
      <c r="A558" s="3" t="s">
        <v>1118</v>
      </c>
      <c r="B558" s="6" t="s">
        <v>1119</v>
      </c>
      <c r="C558" s="5">
        <v>708.0</v>
      </c>
      <c r="D558" s="5">
        <v>689.0</v>
      </c>
      <c r="E558" s="5">
        <v>708.0</v>
      </c>
      <c r="F558" s="5">
        <v>1039.0</v>
      </c>
    </row>
    <row r="559" ht="13.5" customHeight="1">
      <c r="A559" s="3" t="s">
        <v>1120</v>
      </c>
      <c r="B559" s="6" t="s">
        <v>1121</v>
      </c>
      <c r="C559" s="5">
        <v>127.0</v>
      </c>
      <c r="D559" s="5">
        <v>124.0</v>
      </c>
      <c r="E559" s="5">
        <v>127.0</v>
      </c>
      <c r="F559" s="5">
        <v>187.0</v>
      </c>
    </row>
    <row r="560" ht="13.5" customHeight="1">
      <c r="A560" s="3" t="s">
        <v>1122</v>
      </c>
      <c r="B560" s="6" t="s">
        <v>1123</v>
      </c>
      <c r="C560" s="5">
        <v>558.0</v>
      </c>
      <c r="D560" s="5">
        <v>543.0</v>
      </c>
      <c r="E560" s="5">
        <v>558.0</v>
      </c>
      <c r="F560" s="5">
        <v>819.0</v>
      </c>
    </row>
    <row r="561" ht="13.5" customHeight="1">
      <c r="A561" s="3" t="s">
        <v>1124</v>
      </c>
      <c r="B561" s="6" t="s">
        <v>1125</v>
      </c>
      <c r="C561" s="5">
        <v>256.0</v>
      </c>
      <c r="D561" s="5">
        <v>249.0</v>
      </c>
      <c r="E561" s="5">
        <v>256.0</v>
      </c>
      <c r="F561" s="5">
        <v>376.0</v>
      </c>
    </row>
    <row r="562" ht="13.5" customHeight="1">
      <c r="A562" s="3" t="s">
        <v>1126</v>
      </c>
      <c r="B562" s="6" t="s">
        <v>1127</v>
      </c>
      <c r="C562" s="5">
        <v>337.0</v>
      </c>
      <c r="D562" s="5">
        <v>328.0</v>
      </c>
      <c r="E562" s="5">
        <v>337.0</v>
      </c>
      <c r="F562" s="5">
        <v>495.0</v>
      </c>
    </row>
    <row r="563" ht="13.5" customHeight="1">
      <c r="A563" s="3" t="s">
        <v>1128</v>
      </c>
      <c r="B563" s="6" t="s">
        <v>1129</v>
      </c>
      <c r="C563" s="5">
        <v>382.0</v>
      </c>
      <c r="D563" s="5">
        <v>372.0</v>
      </c>
      <c r="E563" s="5">
        <v>382.0</v>
      </c>
      <c r="F563" s="5">
        <v>561.0</v>
      </c>
    </row>
    <row r="564" ht="13.5" customHeight="1">
      <c r="A564" s="3" t="s">
        <v>1130</v>
      </c>
      <c r="B564" s="6" t="s">
        <v>1131</v>
      </c>
      <c r="C564" s="5">
        <v>666.0</v>
      </c>
      <c r="D564" s="5">
        <v>648.0</v>
      </c>
      <c r="E564" s="5">
        <v>666.0</v>
      </c>
      <c r="F564" s="5">
        <v>977.0</v>
      </c>
    </row>
    <row r="565" ht="13.5" customHeight="1">
      <c r="A565" s="3" t="s">
        <v>1132</v>
      </c>
      <c r="B565" s="6" t="s">
        <v>1133</v>
      </c>
      <c r="C565" s="5">
        <v>382.0</v>
      </c>
      <c r="D565" s="5">
        <v>372.0</v>
      </c>
      <c r="E565" s="5">
        <v>382.0</v>
      </c>
      <c r="F565" s="5">
        <v>561.0</v>
      </c>
    </row>
    <row r="566" ht="13.5" customHeight="1">
      <c r="A566" s="3" t="s">
        <v>1134</v>
      </c>
      <c r="B566" s="6" t="s">
        <v>1135</v>
      </c>
      <c r="C566" s="5">
        <v>592.0</v>
      </c>
      <c r="D566" s="5">
        <v>576.0</v>
      </c>
      <c r="E566" s="5">
        <v>592.0</v>
      </c>
      <c r="F566" s="5">
        <v>869.0</v>
      </c>
    </row>
    <row r="567" ht="13.5" customHeight="1">
      <c r="A567" s="3" t="s">
        <v>1136</v>
      </c>
      <c r="B567" s="6" t="s">
        <v>1137</v>
      </c>
      <c r="C567" s="5">
        <v>727.0</v>
      </c>
      <c r="D567" s="5">
        <v>707.0</v>
      </c>
      <c r="E567" s="5">
        <v>727.0</v>
      </c>
      <c r="F567" s="5">
        <v>1066.0</v>
      </c>
    </row>
    <row r="568" ht="13.5" customHeight="1">
      <c r="A568" s="3" t="s">
        <v>1138</v>
      </c>
      <c r="B568" s="6" t="s">
        <v>1139</v>
      </c>
      <c r="C568" s="5">
        <v>49.0</v>
      </c>
      <c r="D568" s="5">
        <v>48.0</v>
      </c>
      <c r="E568" s="5">
        <v>49.0</v>
      </c>
      <c r="F568" s="5">
        <v>72.0</v>
      </c>
    </row>
    <row r="569" ht="13.5" customHeight="1">
      <c r="A569" s="3" t="s">
        <v>1140</v>
      </c>
      <c r="B569" s="6" t="s">
        <v>1141</v>
      </c>
      <c r="C569" s="5">
        <v>256.0</v>
      </c>
      <c r="D569" s="5">
        <v>249.0</v>
      </c>
      <c r="E569" s="5">
        <v>256.0</v>
      </c>
      <c r="F569" s="5">
        <v>376.0</v>
      </c>
    </row>
    <row r="570" ht="13.5" customHeight="1">
      <c r="A570" s="3" t="s">
        <v>1142</v>
      </c>
      <c r="B570" s="6" t="s">
        <v>1143</v>
      </c>
      <c r="C570" s="5">
        <v>24.0</v>
      </c>
      <c r="D570" s="5">
        <v>23.0</v>
      </c>
      <c r="E570" s="5">
        <v>24.0</v>
      </c>
      <c r="F570" s="5">
        <v>35.0</v>
      </c>
    </row>
    <row r="571" ht="13.5" customHeight="1">
      <c r="A571" s="3" t="s">
        <v>1144</v>
      </c>
      <c r="B571" s="6" t="s">
        <v>1145</v>
      </c>
      <c r="C571" s="5">
        <v>116.0</v>
      </c>
      <c r="D571" s="5">
        <v>113.0</v>
      </c>
      <c r="E571" s="5">
        <v>116.0</v>
      </c>
      <c r="F571" s="5">
        <v>170.0</v>
      </c>
    </row>
    <row r="572" ht="13.5" customHeight="1">
      <c r="A572" s="3" t="s">
        <v>1146</v>
      </c>
      <c r="B572" s="6" t="s">
        <v>1147</v>
      </c>
      <c r="C572" s="5">
        <v>55.0</v>
      </c>
      <c r="D572" s="5">
        <v>54.0</v>
      </c>
      <c r="E572" s="5">
        <v>55.0</v>
      </c>
      <c r="F572" s="5">
        <v>81.0</v>
      </c>
    </row>
    <row r="573" ht="13.5" customHeight="1">
      <c r="A573" s="3" t="s">
        <v>1148</v>
      </c>
      <c r="B573" s="6" t="s">
        <v>1149</v>
      </c>
      <c r="C573" s="5">
        <v>382.0</v>
      </c>
      <c r="D573" s="5">
        <v>372.0</v>
      </c>
      <c r="E573" s="5">
        <v>382.0</v>
      </c>
      <c r="F573" s="5">
        <v>561.0</v>
      </c>
    </row>
    <row r="574" ht="13.5" customHeight="1">
      <c r="A574" s="3" t="s">
        <v>1150</v>
      </c>
      <c r="B574" s="6" t="s">
        <v>1151</v>
      </c>
      <c r="C574" s="5">
        <v>152.0</v>
      </c>
      <c r="D574" s="5">
        <v>148.0</v>
      </c>
      <c r="E574" s="5">
        <v>152.0</v>
      </c>
      <c r="F574" s="5">
        <v>223.0</v>
      </c>
    </row>
    <row r="575" ht="13.5" customHeight="1">
      <c r="A575" s="3" t="s">
        <v>1152</v>
      </c>
      <c r="B575" s="6" t="s">
        <v>1153</v>
      </c>
      <c r="C575" s="5">
        <v>325.0</v>
      </c>
      <c r="D575" s="5">
        <v>316.0</v>
      </c>
      <c r="E575" s="5">
        <v>325.0</v>
      </c>
      <c r="F575" s="5">
        <v>477.0</v>
      </c>
    </row>
    <row r="576" ht="13.5" customHeight="1">
      <c r="A576" s="3" t="s">
        <v>1154</v>
      </c>
      <c r="B576" s="6" t="s">
        <v>1155</v>
      </c>
      <c r="C576" s="5">
        <v>672.0</v>
      </c>
      <c r="D576" s="5">
        <v>654.0</v>
      </c>
      <c r="E576" s="5">
        <v>672.0</v>
      </c>
      <c r="F576" s="5">
        <v>986.0</v>
      </c>
    </row>
    <row r="577" ht="13.5" customHeight="1">
      <c r="A577" s="3" t="s">
        <v>1156</v>
      </c>
      <c r="B577" s="6" t="s">
        <v>1157</v>
      </c>
      <c r="C577" s="5">
        <v>345.0</v>
      </c>
      <c r="D577" s="5">
        <v>336.0</v>
      </c>
      <c r="E577" s="5">
        <v>345.0</v>
      </c>
      <c r="F577" s="5">
        <v>507.0</v>
      </c>
    </row>
    <row r="578" ht="13.5" customHeight="1">
      <c r="A578" s="3" t="s">
        <v>1158</v>
      </c>
      <c r="B578" s="6" t="s">
        <v>1159</v>
      </c>
      <c r="C578" s="5">
        <v>186.0</v>
      </c>
      <c r="D578" s="5">
        <v>181.0</v>
      </c>
      <c r="E578" s="5">
        <v>186.0</v>
      </c>
      <c r="F578" s="5">
        <v>273.0</v>
      </c>
    </row>
    <row r="579" ht="13.5" customHeight="1">
      <c r="A579" s="3" t="s">
        <v>1160</v>
      </c>
      <c r="B579" s="6" t="s">
        <v>1161</v>
      </c>
      <c r="C579" s="5">
        <v>67.0</v>
      </c>
      <c r="D579" s="5">
        <v>65.0</v>
      </c>
      <c r="E579" s="5">
        <v>67.0</v>
      </c>
      <c r="F579" s="5">
        <v>98.0</v>
      </c>
    </row>
    <row r="580" ht="13.5" customHeight="1">
      <c r="A580" s="3" t="s">
        <v>1162</v>
      </c>
      <c r="B580" s="6" t="s">
        <v>1163</v>
      </c>
      <c r="C580" s="5">
        <v>89.0</v>
      </c>
      <c r="D580" s="5">
        <v>87.0</v>
      </c>
      <c r="E580" s="5">
        <v>89.0</v>
      </c>
      <c r="F580" s="5">
        <v>131.0</v>
      </c>
    </row>
    <row r="581" ht="13.5" customHeight="1">
      <c r="A581" s="3" t="s">
        <v>1164</v>
      </c>
      <c r="B581" s="6" t="s">
        <v>1165</v>
      </c>
      <c r="C581" s="5">
        <v>1787.0</v>
      </c>
      <c r="D581" s="5">
        <v>1739.0</v>
      </c>
      <c r="E581" s="5">
        <v>1787.0</v>
      </c>
      <c r="F581" s="5">
        <v>2623.0</v>
      </c>
    </row>
    <row r="582" ht="13.5" customHeight="1">
      <c r="A582" s="3" t="s">
        <v>1166</v>
      </c>
      <c r="B582" s="6" t="s">
        <v>1167</v>
      </c>
      <c r="C582" s="5">
        <v>152.0</v>
      </c>
      <c r="D582" s="5">
        <v>148.0</v>
      </c>
      <c r="E582" s="5">
        <v>152.0</v>
      </c>
      <c r="F582" s="5">
        <v>223.0</v>
      </c>
    </row>
    <row r="583" ht="13.5" customHeight="1">
      <c r="A583" s="3" t="s">
        <v>1168</v>
      </c>
      <c r="B583" s="6" t="s">
        <v>1169</v>
      </c>
      <c r="C583" s="5">
        <v>152.0</v>
      </c>
      <c r="D583" s="5">
        <v>148.0</v>
      </c>
      <c r="E583" s="5">
        <v>152.0</v>
      </c>
      <c r="F583" s="5">
        <v>223.0</v>
      </c>
    </row>
    <row r="584" ht="13.5" customHeight="1">
      <c r="A584" s="3" t="s">
        <v>1170</v>
      </c>
      <c r="B584" s="6" t="s">
        <v>1171</v>
      </c>
      <c r="C584" s="5">
        <v>1032.0</v>
      </c>
      <c r="D584" s="5">
        <v>1004.0</v>
      </c>
      <c r="E584" s="5">
        <v>1032.0</v>
      </c>
      <c r="F584" s="5">
        <v>1514.0</v>
      </c>
    </row>
    <row r="585" ht="13.5" customHeight="1">
      <c r="A585" s="3" t="s">
        <v>1172</v>
      </c>
      <c r="B585" s="6" t="s">
        <v>1173</v>
      </c>
      <c r="C585" s="5">
        <v>235.0</v>
      </c>
      <c r="D585" s="5">
        <v>229.0</v>
      </c>
      <c r="E585" s="5">
        <v>235.0</v>
      </c>
      <c r="F585" s="5">
        <v>345.0</v>
      </c>
    </row>
    <row r="586" ht="13.5" customHeight="1">
      <c r="A586" s="3" t="s">
        <v>1174</v>
      </c>
      <c r="B586" s="6" t="s">
        <v>1175</v>
      </c>
      <c r="C586" s="5">
        <v>1144.0</v>
      </c>
      <c r="D586" s="5">
        <v>1113.0</v>
      </c>
      <c r="E586" s="5">
        <v>1144.0</v>
      </c>
      <c r="F586" s="5">
        <v>1679.0</v>
      </c>
    </row>
    <row r="587" ht="13.5" customHeight="1">
      <c r="A587" s="3" t="s">
        <v>1176</v>
      </c>
      <c r="B587" s="6" t="s">
        <v>1177</v>
      </c>
      <c r="C587" s="5">
        <v>159.0</v>
      </c>
      <c r="D587" s="5">
        <v>155.0</v>
      </c>
      <c r="E587" s="5">
        <v>159.0</v>
      </c>
      <c r="F587" s="5">
        <v>234.0</v>
      </c>
    </row>
    <row r="588" ht="13.5" customHeight="1">
      <c r="A588" s="3" t="s">
        <v>1178</v>
      </c>
      <c r="B588" s="6" t="s">
        <v>1179</v>
      </c>
      <c r="C588" s="5">
        <v>135.0</v>
      </c>
      <c r="D588" s="5">
        <v>131.0</v>
      </c>
      <c r="E588" s="5">
        <v>135.0</v>
      </c>
      <c r="F588" s="5">
        <v>198.0</v>
      </c>
    </row>
    <row r="589" ht="13.5" customHeight="1">
      <c r="A589" s="3" t="s">
        <v>1180</v>
      </c>
      <c r="B589" s="6" t="s">
        <v>1181</v>
      </c>
      <c r="C589" s="5">
        <v>63.0</v>
      </c>
      <c r="D589" s="5">
        <v>61.0</v>
      </c>
      <c r="E589" s="5">
        <v>63.0</v>
      </c>
      <c r="F589" s="5">
        <v>92.0</v>
      </c>
    </row>
    <row r="590" ht="13.5" customHeight="1">
      <c r="A590" s="3" t="s">
        <v>1182</v>
      </c>
      <c r="B590" s="6" t="s">
        <v>1183</v>
      </c>
      <c r="C590" s="5">
        <v>136.0</v>
      </c>
      <c r="D590" s="5">
        <v>132.0</v>
      </c>
      <c r="E590" s="5">
        <v>136.0</v>
      </c>
      <c r="F590" s="5">
        <v>199.0</v>
      </c>
    </row>
    <row r="591" ht="13.5" customHeight="1">
      <c r="A591" s="3" t="s">
        <v>1184</v>
      </c>
      <c r="B591" s="6" t="s">
        <v>1185</v>
      </c>
      <c r="C591" s="5">
        <v>55.0</v>
      </c>
      <c r="D591" s="5">
        <v>54.0</v>
      </c>
      <c r="E591" s="5">
        <v>55.0</v>
      </c>
      <c r="F591" s="5">
        <v>81.0</v>
      </c>
    </row>
    <row r="592" ht="13.5" customHeight="1">
      <c r="A592" s="3" t="s">
        <v>1186</v>
      </c>
      <c r="B592" s="6" t="s">
        <v>1187</v>
      </c>
      <c r="C592" s="5">
        <v>403.0</v>
      </c>
      <c r="D592" s="5">
        <v>392.0</v>
      </c>
      <c r="E592" s="5">
        <v>403.0</v>
      </c>
      <c r="F592" s="5">
        <v>591.0</v>
      </c>
    </row>
    <row r="593" ht="13.5" customHeight="1">
      <c r="A593" s="3" t="s">
        <v>1188</v>
      </c>
      <c r="B593" s="6" t="s">
        <v>1189</v>
      </c>
      <c r="C593" s="5">
        <v>116.0</v>
      </c>
      <c r="D593" s="5">
        <v>113.0</v>
      </c>
      <c r="E593" s="5">
        <v>116.0</v>
      </c>
      <c r="F593" s="5">
        <v>170.0</v>
      </c>
    </row>
    <row r="594" ht="13.5" customHeight="1">
      <c r="A594" s="3" t="s">
        <v>1190</v>
      </c>
      <c r="B594" s="6" t="s">
        <v>1191</v>
      </c>
      <c r="C594" s="5">
        <v>311.0</v>
      </c>
      <c r="D594" s="5">
        <v>303.0</v>
      </c>
      <c r="E594" s="5">
        <v>311.0</v>
      </c>
      <c r="F594" s="5">
        <v>457.0</v>
      </c>
    </row>
    <row r="595" ht="13.5" customHeight="1">
      <c r="A595" s="3" t="s">
        <v>1192</v>
      </c>
      <c r="B595" s="6" t="s">
        <v>1193</v>
      </c>
      <c r="C595" s="5">
        <v>371.0</v>
      </c>
      <c r="D595" s="5">
        <v>361.0</v>
      </c>
      <c r="E595" s="5">
        <v>371.0</v>
      </c>
      <c r="F595" s="5">
        <v>544.0</v>
      </c>
    </row>
    <row r="596" ht="13.5" customHeight="1">
      <c r="A596" s="3" t="s">
        <v>1194</v>
      </c>
      <c r="B596" s="6" t="s">
        <v>1195</v>
      </c>
      <c r="C596" s="5">
        <v>159.0</v>
      </c>
      <c r="D596" s="5">
        <v>155.0</v>
      </c>
      <c r="E596" s="5">
        <v>159.0</v>
      </c>
      <c r="F596" s="5">
        <v>234.0</v>
      </c>
    </row>
    <row r="597" ht="13.5" customHeight="1">
      <c r="A597" s="3" t="s">
        <v>1196</v>
      </c>
      <c r="B597" s="6" t="s">
        <v>1197</v>
      </c>
      <c r="C597" s="5">
        <v>3031.0</v>
      </c>
      <c r="D597" s="5">
        <v>2950.0</v>
      </c>
      <c r="E597" s="5">
        <v>3031.0</v>
      </c>
      <c r="F597" s="5">
        <v>4449.0</v>
      </c>
    </row>
    <row r="598" ht="13.5" customHeight="1">
      <c r="A598" s="3" t="s">
        <v>1198</v>
      </c>
      <c r="B598" s="6" t="s">
        <v>1199</v>
      </c>
      <c r="C598" s="5">
        <v>2181.0</v>
      </c>
      <c r="D598" s="5">
        <v>2122.0</v>
      </c>
      <c r="E598" s="5">
        <v>2181.0</v>
      </c>
      <c r="F598" s="5">
        <v>3200.0</v>
      </c>
    </row>
    <row r="599" ht="13.5" customHeight="1">
      <c r="A599" s="3" t="s">
        <v>1200</v>
      </c>
      <c r="B599" s="6" t="s">
        <v>1201</v>
      </c>
      <c r="C599" s="5">
        <v>859.0</v>
      </c>
      <c r="D599" s="5">
        <v>836.0</v>
      </c>
      <c r="E599" s="5">
        <v>859.0</v>
      </c>
      <c r="F599" s="5">
        <v>1261.0</v>
      </c>
    </row>
    <row r="600" ht="13.5" customHeight="1">
      <c r="A600" s="3" t="s">
        <v>1202</v>
      </c>
      <c r="B600" s="6" t="s">
        <v>1203</v>
      </c>
      <c r="C600" s="5">
        <v>2683.0</v>
      </c>
      <c r="D600" s="5">
        <v>2611.0</v>
      </c>
      <c r="E600" s="5">
        <v>2683.0</v>
      </c>
      <c r="F600" s="5">
        <v>3938.0</v>
      </c>
    </row>
    <row r="601" ht="13.5" customHeight="1">
      <c r="A601" s="3" t="s">
        <v>1204</v>
      </c>
      <c r="B601" s="6" t="s">
        <v>1205</v>
      </c>
      <c r="C601" s="5">
        <v>368.0</v>
      </c>
      <c r="D601" s="5">
        <v>358.0</v>
      </c>
      <c r="E601" s="5">
        <v>368.0</v>
      </c>
      <c r="F601" s="5">
        <v>540.0</v>
      </c>
    </row>
    <row r="602" ht="13.5" customHeight="1">
      <c r="A602" s="3" t="s">
        <v>1206</v>
      </c>
      <c r="B602" s="6" t="s">
        <v>1207</v>
      </c>
      <c r="C602" s="5">
        <v>440.0</v>
      </c>
      <c r="D602" s="5">
        <v>428.0</v>
      </c>
      <c r="E602" s="5">
        <v>440.0</v>
      </c>
      <c r="F602" s="5">
        <v>646.0</v>
      </c>
    </row>
    <row r="603" ht="13.5" customHeight="1">
      <c r="A603" s="3" t="s">
        <v>1208</v>
      </c>
      <c r="B603" s="6" t="s">
        <v>1209</v>
      </c>
      <c r="C603" s="5">
        <v>180.0</v>
      </c>
      <c r="D603" s="5">
        <v>175.0</v>
      </c>
      <c r="E603" s="5">
        <v>180.0</v>
      </c>
      <c r="F603" s="5">
        <v>264.0</v>
      </c>
    </row>
    <row r="604" ht="13.5" customHeight="1">
      <c r="A604" s="3" t="s">
        <v>1210</v>
      </c>
      <c r="B604" s="6" t="s">
        <v>1211</v>
      </c>
      <c r="C604" s="5">
        <v>392.0</v>
      </c>
      <c r="D604" s="5">
        <v>381.0</v>
      </c>
      <c r="E604" s="5">
        <v>392.0</v>
      </c>
      <c r="F604" s="5">
        <v>575.0</v>
      </c>
    </row>
    <row r="605" ht="13.5" customHeight="1">
      <c r="A605" s="3" t="s">
        <v>1212</v>
      </c>
      <c r="B605" s="6" t="s">
        <v>1213</v>
      </c>
      <c r="C605" s="5">
        <v>152.0</v>
      </c>
      <c r="D605" s="5">
        <v>148.0</v>
      </c>
      <c r="E605" s="5">
        <v>152.0</v>
      </c>
      <c r="F605" s="5">
        <v>223.0</v>
      </c>
    </row>
    <row r="606" ht="13.5" customHeight="1">
      <c r="A606" s="3" t="s">
        <v>1214</v>
      </c>
      <c r="B606" s="6" t="s">
        <v>1215</v>
      </c>
      <c r="C606" s="5">
        <v>80.0</v>
      </c>
      <c r="D606" s="5">
        <v>78.0</v>
      </c>
      <c r="E606" s="5">
        <v>80.0</v>
      </c>
      <c r="F606" s="5">
        <v>118.0</v>
      </c>
    </row>
    <row r="607" ht="13.5" customHeight="1">
      <c r="A607" s="3" t="s">
        <v>1216</v>
      </c>
      <c r="B607" s="6" t="s">
        <v>1217</v>
      </c>
      <c r="C607" s="5">
        <v>152.0</v>
      </c>
      <c r="D607" s="5">
        <v>148.0</v>
      </c>
      <c r="E607" s="5">
        <v>152.0</v>
      </c>
      <c r="F607" s="5">
        <v>223.0</v>
      </c>
    </row>
    <row r="608" ht="13.5" customHeight="1">
      <c r="A608" s="3" t="s">
        <v>1218</v>
      </c>
      <c r="B608" s="6" t="s">
        <v>1219</v>
      </c>
      <c r="C608" s="5">
        <v>515.0</v>
      </c>
      <c r="D608" s="5">
        <v>501.0</v>
      </c>
      <c r="E608" s="5">
        <v>515.0</v>
      </c>
      <c r="F608" s="5">
        <v>756.0</v>
      </c>
    </row>
    <row r="609" ht="13.5" customHeight="1">
      <c r="A609" s="3" t="s">
        <v>1220</v>
      </c>
      <c r="B609" s="6" t="s">
        <v>1221</v>
      </c>
      <c r="C609" s="5">
        <v>314.0</v>
      </c>
      <c r="D609" s="5">
        <v>306.0</v>
      </c>
      <c r="E609" s="5">
        <v>314.0</v>
      </c>
      <c r="F609" s="5">
        <v>462.0</v>
      </c>
    </row>
    <row r="610" ht="13.5" customHeight="1">
      <c r="A610" s="3" t="s">
        <v>1222</v>
      </c>
      <c r="B610" s="6" t="s">
        <v>1223</v>
      </c>
      <c r="C610" s="5">
        <v>256.0</v>
      </c>
      <c r="D610" s="5">
        <v>249.0</v>
      </c>
      <c r="E610" s="5">
        <v>256.0</v>
      </c>
      <c r="F610" s="5">
        <v>376.0</v>
      </c>
    </row>
    <row r="611" ht="13.5" customHeight="1">
      <c r="A611" s="3" t="s">
        <v>1224</v>
      </c>
      <c r="B611" s="6" t="s">
        <v>1225</v>
      </c>
      <c r="C611" s="5">
        <v>63.0</v>
      </c>
      <c r="D611" s="5">
        <v>61.0</v>
      </c>
      <c r="E611" s="5">
        <v>63.0</v>
      </c>
      <c r="F611" s="5">
        <v>92.0</v>
      </c>
    </row>
    <row r="612" ht="13.5" customHeight="1">
      <c r="A612" s="3" t="s">
        <v>1226</v>
      </c>
      <c r="B612" s="6" t="s">
        <v>1227</v>
      </c>
      <c r="C612" s="5">
        <v>136.0</v>
      </c>
      <c r="D612" s="5">
        <v>132.0</v>
      </c>
      <c r="E612" s="5">
        <v>136.0</v>
      </c>
      <c r="F612" s="5">
        <v>199.0</v>
      </c>
    </row>
    <row r="613" ht="13.5" customHeight="1">
      <c r="A613" s="3" t="s">
        <v>1228</v>
      </c>
      <c r="B613" s="6" t="s">
        <v>1229</v>
      </c>
      <c r="C613" s="5">
        <v>0.0</v>
      </c>
      <c r="D613" s="5">
        <v>0.0</v>
      </c>
      <c r="E613" s="5">
        <v>0.0</v>
      </c>
      <c r="F613" s="5">
        <v>0.0</v>
      </c>
    </row>
    <row r="614" ht="13.5" customHeight="1">
      <c r="A614" s="3" t="s">
        <v>1230</v>
      </c>
      <c r="B614" s="6" t="s">
        <v>1231</v>
      </c>
      <c r="C614" s="5">
        <v>75.0</v>
      </c>
      <c r="D614" s="5">
        <v>73.0</v>
      </c>
      <c r="E614" s="5">
        <v>75.0</v>
      </c>
      <c r="F614" s="5">
        <v>110.0</v>
      </c>
    </row>
    <row r="615" ht="13.5" customHeight="1">
      <c r="A615" s="3" t="s">
        <v>1232</v>
      </c>
      <c r="B615" s="6" t="s">
        <v>1233</v>
      </c>
      <c r="C615" s="5">
        <v>82.0</v>
      </c>
      <c r="D615" s="5">
        <v>80.0</v>
      </c>
      <c r="E615" s="5">
        <v>82.0</v>
      </c>
      <c r="F615" s="5">
        <v>121.0</v>
      </c>
    </row>
    <row r="616" ht="13.5" customHeight="1">
      <c r="A616" s="3" t="s">
        <v>1234</v>
      </c>
      <c r="B616" s="6" t="s">
        <v>1235</v>
      </c>
      <c r="C616" s="5">
        <v>40.0</v>
      </c>
      <c r="D616" s="5">
        <v>39.0</v>
      </c>
      <c r="E616" s="5">
        <v>40.0</v>
      </c>
      <c r="F616" s="5">
        <v>59.0</v>
      </c>
    </row>
    <row r="617" ht="13.5" customHeight="1">
      <c r="A617" s="3" t="s">
        <v>1236</v>
      </c>
      <c r="B617" s="6" t="s">
        <v>1237</v>
      </c>
      <c r="C617" s="5">
        <v>107.0</v>
      </c>
      <c r="D617" s="5">
        <v>104.0</v>
      </c>
      <c r="E617" s="5">
        <v>107.0</v>
      </c>
      <c r="F617" s="5">
        <v>157.0</v>
      </c>
    </row>
    <row r="618" ht="13.5" customHeight="1">
      <c r="A618" s="3" t="s">
        <v>1238</v>
      </c>
      <c r="B618" s="6" t="s">
        <v>1239</v>
      </c>
      <c r="C618" s="5">
        <v>112.0</v>
      </c>
      <c r="D618" s="5">
        <v>109.0</v>
      </c>
      <c r="E618" s="5">
        <v>112.0</v>
      </c>
      <c r="F618" s="5">
        <v>164.0</v>
      </c>
    </row>
    <row r="619" ht="13.5" customHeight="1">
      <c r="A619" s="3" t="s">
        <v>1240</v>
      </c>
      <c r="B619" s="6" t="s">
        <v>1241</v>
      </c>
      <c r="C619" s="5">
        <v>141.0</v>
      </c>
      <c r="D619" s="5">
        <v>137.0</v>
      </c>
      <c r="E619" s="5">
        <v>141.0</v>
      </c>
      <c r="F619" s="5">
        <v>207.0</v>
      </c>
    </row>
    <row r="620" ht="13.5" customHeight="1">
      <c r="A620" s="3" t="s">
        <v>1242</v>
      </c>
      <c r="B620" s="6" t="s">
        <v>1243</v>
      </c>
      <c r="C620" s="5">
        <v>235.0</v>
      </c>
      <c r="D620" s="5">
        <v>229.0</v>
      </c>
      <c r="E620" s="5">
        <v>235.0</v>
      </c>
      <c r="F620" s="5">
        <v>345.0</v>
      </c>
    </row>
    <row r="621" ht="13.5" customHeight="1">
      <c r="A621" s="3" t="s">
        <v>1244</v>
      </c>
      <c r="B621" s="6" t="s">
        <v>1245</v>
      </c>
      <c r="C621" s="5">
        <v>325.0</v>
      </c>
      <c r="D621" s="5">
        <v>316.0</v>
      </c>
      <c r="E621" s="5">
        <v>325.0</v>
      </c>
      <c r="F621" s="5">
        <v>477.0</v>
      </c>
    </row>
    <row r="622" ht="13.5" customHeight="1">
      <c r="A622" s="3" t="s">
        <v>1246</v>
      </c>
      <c r="B622" s="6" t="s">
        <v>1247</v>
      </c>
      <c r="C622" s="5">
        <v>159.0</v>
      </c>
      <c r="D622" s="5">
        <v>155.0</v>
      </c>
      <c r="E622" s="5">
        <v>159.0</v>
      </c>
      <c r="F622" s="5">
        <v>234.0</v>
      </c>
    </row>
    <row r="623" ht="13.5" customHeight="1">
      <c r="A623" s="3" t="s">
        <v>1248</v>
      </c>
      <c r="B623" s="6" t="s">
        <v>1249</v>
      </c>
      <c r="C623" s="5">
        <v>97.0</v>
      </c>
      <c r="D623" s="5">
        <v>94.0</v>
      </c>
      <c r="E623" s="5">
        <v>97.0</v>
      </c>
      <c r="F623" s="5">
        <v>142.0</v>
      </c>
    </row>
    <row r="624" ht="13.5" customHeight="1">
      <c r="A624" s="3" t="s">
        <v>1250</v>
      </c>
      <c r="B624" s="6" t="s">
        <v>1251</v>
      </c>
      <c r="C624" s="5">
        <v>506.0</v>
      </c>
      <c r="D624" s="5">
        <v>492.0</v>
      </c>
      <c r="E624" s="5">
        <v>506.0</v>
      </c>
      <c r="F624" s="5">
        <v>742.0</v>
      </c>
    </row>
    <row r="625" ht="13.5" customHeight="1">
      <c r="A625" s="3" t="s">
        <v>1252</v>
      </c>
      <c r="B625" s="6" t="s">
        <v>1253</v>
      </c>
      <c r="C625" s="5">
        <v>256.0</v>
      </c>
      <c r="D625" s="5">
        <v>249.0</v>
      </c>
      <c r="E625" s="5">
        <v>256.0</v>
      </c>
      <c r="F625" s="5">
        <v>376.0</v>
      </c>
    </row>
    <row r="626" ht="13.5" customHeight="1">
      <c r="A626" s="3" t="s">
        <v>1254</v>
      </c>
      <c r="B626" s="6" t="s">
        <v>1255</v>
      </c>
      <c r="C626" s="5">
        <v>392.0</v>
      </c>
      <c r="D626" s="5">
        <v>381.0</v>
      </c>
      <c r="E626" s="5">
        <v>392.0</v>
      </c>
      <c r="F626" s="5">
        <v>575.0</v>
      </c>
    </row>
    <row r="627" ht="13.5" customHeight="1">
      <c r="A627" s="3" t="s">
        <v>1256</v>
      </c>
      <c r="B627" s="6" t="s">
        <v>1257</v>
      </c>
      <c r="C627" s="5">
        <v>43.0</v>
      </c>
      <c r="D627" s="5">
        <v>42.0</v>
      </c>
      <c r="E627" s="5">
        <v>43.0</v>
      </c>
      <c r="F627" s="5">
        <v>63.0</v>
      </c>
    </row>
    <row r="628" ht="13.5" customHeight="1">
      <c r="A628" s="3" t="s">
        <v>1258</v>
      </c>
      <c r="B628" s="6" t="s">
        <v>1259</v>
      </c>
      <c r="C628" s="5">
        <v>413.0</v>
      </c>
      <c r="D628" s="5">
        <v>402.0</v>
      </c>
      <c r="E628" s="5">
        <v>413.0</v>
      </c>
      <c r="F628" s="5">
        <v>606.0</v>
      </c>
    </row>
    <row r="629" ht="13.5" customHeight="1">
      <c r="A629" s="3" t="s">
        <v>1260</v>
      </c>
      <c r="B629" s="6" t="s">
        <v>1261</v>
      </c>
      <c r="C629" s="5">
        <v>2128.0</v>
      </c>
      <c r="D629" s="5">
        <v>2071.0</v>
      </c>
      <c r="E629" s="5">
        <v>2128.0</v>
      </c>
      <c r="F629" s="5">
        <v>3123.0</v>
      </c>
    </row>
    <row r="630" ht="13.5" customHeight="1">
      <c r="A630" s="3" t="s">
        <v>1262</v>
      </c>
      <c r="B630" s="6" t="s">
        <v>1263</v>
      </c>
      <c r="C630" s="5">
        <v>2752.0</v>
      </c>
      <c r="D630" s="5">
        <v>2678.0</v>
      </c>
      <c r="E630" s="5">
        <v>2752.0</v>
      </c>
      <c r="F630" s="5">
        <v>4039.0</v>
      </c>
    </row>
    <row r="631" ht="13.5" customHeight="1">
      <c r="A631" s="3" t="s">
        <v>1264</v>
      </c>
      <c r="B631" s="6" t="s">
        <v>1265</v>
      </c>
      <c r="C631" s="5">
        <v>2752.0</v>
      </c>
      <c r="D631" s="5">
        <v>2678.0</v>
      </c>
      <c r="E631" s="5">
        <v>2752.0</v>
      </c>
      <c r="F631" s="5">
        <v>4039.0</v>
      </c>
    </row>
    <row r="632" ht="13.5" customHeight="1">
      <c r="A632" s="3" t="s">
        <v>1266</v>
      </c>
      <c r="B632" s="6" t="s">
        <v>1267</v>
      </c>
      <c r="C632" s="5">
        <v>186.0</v>
      </c>
      <c r="D632" s="5">
        <v>181.0</v>
      </c>
      <c r="E632" s="5">
        <v>186.0</v>
      </c>
      <c r="F632" s="5">
        <v>273.0</v>
      </c>
    </row>
    <row r="633" ht="13.5" customHeight="1">
      <c r="A633" s="3" t="s">
        <v>1268</v>
      </c>
      <c r="B633" s="6" t="s">
        <v>1269</v>
      </c>
      <c r="C633" s="5">
        <v>126.0</v>
      </c>
      <c r="D633" s="5">
        <v>123.0</v>
      </c>
      <c r="E633" s="5">
        <v>126.0</v>
      </c>
      <c r="F633" s="5">
        <v>186.0</v>
      </c>
    </row>
    <row r="634" ht="13.5" customHeight="1">
      <c r="A634" s="3" t="s">
        <v>1270</v>
      </c>
      <c r="B634" s="6" t="s">
        <v>1271</v>
      </c>
      <c r="C634" s="5">
        <v>152.0</v>
      </c>
      <c r="D634" s="5">
        <v>148.0</v>
      </c>
      <c r="E634" s="5">
        <v>152.0</v>
      </c>
      <c r="F634" s="5">
        <v>223.0</v>
      </c>
    </row>
    <row r="635" ht="13.5" customHeight="1">
      <c r="A635" s="3" t="s">
        <v>1272</v>
      </c>
      <c r="B635" s="6" t="s">
        <v>1273</v>
      </c>
      <c r="C635" s="5">
        <v>537.0</v>
      </c>
      <c r="D635" s="5">
        <v>523.0</v>
      </c>
      <c r="E635" s="5">
        <v>537.0</v>
      </c>
      <c r="F635" s="5">
        <v>789.0</v>
      </c>
    </row>
    <row r="636" ht="13.5" customHeight="1">
      <c r="A636" s="3" t="s">
        <v>1274</v>
      </c>
      <c r="B636" s="6" t="s">
        <v>1275</v>
      </c>
      <c r="C636" s="5">
        <v>1070.0</v>
      </c>
      <c r="D636" s="5">
        <v>1041.0</v>
      </c>
      <c r="E636" s="5">
        <v>1070.0</v>
      </c>
      <c r="F636" s="5">
        <v>1570.0</v>
      </c>
    </row>
    <row r="637" ht="13.5" customHeight="1">
      <c r="A637" s="3" t="s">
        <v>1276</v>
      </c>
      <c r="B637" s="6" t="s">
        <v>1277</v>
      </c>
      <c r="C637" s="5">
        <v>1633.0</v>
      </c>
      <c r="D637" s="5">
        <v>1589.0</v>
      </c>
      <c r="E637" s="5">
        <v>1633.0</v>
      </c>
      <c r="F637" s="5">
        <v>2397.0</v>
      </c>
    </row>
    <row r="638" ht="13.5" customHeight="1">
      <c r="A638" s="3" t="s">
        <v>1278</v>
      </c>
      <c r="B638" s="6" t="s">
        <v>1279</v>
      </c>
      <c r="C638" s="5">
        <v>558.0</v>
      </c>
      <c r="D638" s="5">
        <v>543.0</v>
      </c>
      <c r="E638" s="5">
        <v>558.0</v>
      </c>
      <c r="F638" s="5">
        <v>819.0</v>
      </c>
    </row>
    <row r="639" ht="13.5" customHeight="1">
      <c r="A639" s="3" t="s">
        <v>1280</v>
      </c>
      <c r="B639" s="6" t="s">
        <v>1281</v>
      </c>
      <c r="C639" s="5">
        <v>558.0</v>
      </c>
      <c r="D639" s="5">
        <v>543.0</v>
      </c>
      <c r="E639" s="5">
        <v>558.0</v>
      </c>
      <c r="F639" s="5">
        <v>819.0</v>
      </c>
    </row>
    <row r="640" ht="13.5" customHeight="1">
      <c r="A640" s="3" t="s">
        <v>1282</v>
      </c>
      <c r="B640" s="6" t="s">
        <v>1283</v>
      </c>
      <c r="C640" s="5">
        <v>116.0</v>
      </c>
      <c r="D640" s="5">
        <v>113.0</v>
      </c>
      <c r="E640" s="5">
        <v>116.0</v>
      </c>
      <c r="F640" s="5">
        <v>170.0</v>
      </c>
    </row>
    <row r="641" ht="13.5" customHeight="1">
      <c r="A641" s="3" t="s">
        <v>1284</v>
      </c>
      <c r="B641" s="6" t="s">
        <v>1285</v>
      </c>
      <c r="C641" s="5">
        <v>152.0</v>
      </c>
      <c r="D641" s="5">
        <v>148.0</v>
      </c>
      <c r="E641" s="5">
        <v>152.0</v>
      </c>
      <c r="F641" s="5">
        <v>223.0</v>
      </c>
    </row>
    <row r="642" ht="13.5" customHeight="1">
      <c r="A642" s="3" t="s">
        <v>1286</v>
      </c>
      <c r="B642" s="6" t="s">
        <v>1287</v>
      </c>
      <c r="C642" s="5">
        <v>116.0</v>
      </c>
      <c r="D642" s="5">
        <v>113.0</v>
      </c>
      <c r="E642" s="5">
        <v>116.0</v>
      </c>
      <c r="F642" s="5">
        <v>170.0</v>
      </c>
    </row>
    <row r="643" ht="13.5" customHeight="1">
      <c r="A643" s="3" t="s">
        <v>1288</v>
      </c>
      <c r="B643" s="6" t="s">
        <v>1289</v>
      </c>
      <c r="C643" s="5">
        <v>152.0</v>
      </c>
      <c r="D643" s="5">
        <v>148.0</v>
      </c>
      <c r="E643" s="5">
        <v>152.0</v>
      </c>
      <c r="F643" s="5">
        <v>223.0</v>
      </c>
    </row>
    <row r="644" ht="13.5" customHeight="1">
      <c r="A644" s="3" t="s">
        <v>1290</v>
      </c>
      <c r="B644" s="6" t="s">
        <v>1291</v>
      </c>
      <c r="C644" s="5">
        <v>313.0</v>
      </c>
      <c r="D644" s="5">
        <v>305.0</v>
      </c>
      <c r="E644" s="5">
        <v>313.0</v>
      </c>
      <c r="F644" s="5">
        <v>460.0</v>
      </c>
    </row>
    <row r="645" ht="13.5" customHeight="1">
      <c r="A645" s="3" t="s">
        <v>1292</v>
      </c>
      <c r="B645" s="6" t="s">
        <v>1293</v>
      </c>
      <c r="C645" s="5">
        <v>175.0</v>
      </c>
      <c r="D645" s="5">
        <v>170.0</v>
      </c>
      <c r="E645" s="5">
        <v>175.0</v>
      </c>
      <c r="F645" s="5">
        <v>256.0</v>
      </c>
    </row>
    <row r="646" ht="13.5" customHeight="1">
      <c r="A646" s="3" t="s">
        <v>1294</v>
      </c>
      <c r="B646" s="6" t="s">
        <v>1295</v>
      </c>
      <c r="C646" s="5">
        <v>152.0</v>
      </c>
      <c r="D646" s="5">
        <v>148.0</v>
      </c>
      <c r="E646" s="5">
        <v>152.0</v>
      </c>
      <c r="F646" s="5">
        <v>223.0</v>
      </c>
    </row>
    <row r="647" ht="13.5" customHeight="1">
      <c r="A647" s="3" t="s">
        <v>1296</v>
      </c>
      <c r="B647" s="6" t="s">
        <v>1297</v>
      </c>
      <c r="C647" s="5">
        <v>235.0</v>
      </c>
      <c r="D647" s="5">
        <v>229.0</v>
      </c>
      <c r="E647" s="5">
        <v>235.0</v>
      </c>
      <c r="F647" s="5">
        <v>345.0</v>
      </c>
    </row>
    <row r="648" ht="13.5" customHeight="1">
      <c r="A648" s="3" t="s">
        <v>1298</v>
      </c>
      <c r="B648" s="6" t="s">
        <v>1299</v>
      </c>
      <c r="C648" s="5">
        <v>477.0</v>
      </c>
      <c r="D648" s="5">
        <v>464.0</v>
      </c>
      <c r="E648" s="5">
        <v>477.0</v>
      </c>
      <c r="F648" s="5">
        <v>700.0</v>
      </c>
    </row>
    <row r="649" ht="13.5" customHeight="1">
      <c r="A649" s="3" t="s">
        <v>1300</v>
      </c>
      <c r="B649" s="6" t="s">
        <v>1301</v>
      </c>
      <c r="C649" s="5">
        <v>509.0</v>
      </c>
      <c r="D649" s="5">
        <v>495.0</v>
      </c>
      <c r="E649" s="5">
        <v>509.0</v>
      </c>
      <c r="F649" s="5">
        <v>747.0</v>
      </c>
    </row>
    <row r="650" ht="13.5" customHeight="1">
      <c r="A650" s="3" t="s">
        <v>1302</v>
      </c>
      <c r="B650" s="6" t="s">
        <v>1303</v>
      </c>
      <c r="C650" s="5">
        <v>252.0</v>
      </c>
      <c r="D650" s="5">
        <v>245.0</v>
      </c>
      <c r="E650" s="5">
        <v>252.0</v>
      </c>
      <c r="F650" s="5">
        <v>370.0</v>
      </c>
    </row>
    <row r="651" ht="13.5" customHeight="1">
      <c r="A651" s="3" t="s">
        <v>1304</v>
      </c>
      <c r="B651" s="6" t="s">
        <v>1305</v>
      </c>
      <c r="C651" s="5">
        <v>152.0</v>
      </c>
      <c r="D651" s="5">
        <v>148.0</v>
      </c>
      <c r="E651" s="5">
        <v>152.0</v>
      </c>
      <c r="F651" s="5">
        <v>223.0</v>
      </c>
    </row>
    <row r="652" ht="13.5" customHeight="1">
      <c r="A652" s="3" t="s">
        <v>1306</v>
      </c>
      <c r="B652" s="6" t="s">
        <v>1307</v>
      </c>
      <c r="C652" s="5">
        <v>116.0</v>
      </c>
      <c r="D652" s="5">
        <v>113.0</v>
      </c>
      <c r="E652" s="5">
        <v>116.0</v>
      </c>
      <c r="F652" s="5">
        <v>170.0</v>
      </c>
    </row>
    <row r="653" ht="13.5" customHeight="1">
      <c r="A653" s="3" t="s">
        <v>1308</v>
      </c>
      <c r="B653" s="6" t="s">
        <v>1309</v>
      </c>
      <c r="C653" s="5">
        <v>152.0</v>
      </c>
      <c r="D653" s="5">
        <v>148.0</v>
      </c>
      <c r="E653" s="5">
        <v>152.0</v>
      </c>
      <c r="F653" s="5">
        <v>223.0</v>
      </c>
    </row>
    <row r="654" ht="13.5" customHeight="1">
      <c r="A654" s="3" t="s">
        <v>1310</v>
      </c>
      <c r="B654" s="6" t="s">
        <v>1311</v>
      </c>
      <c r="C654" s="5">
        <v>348.0</v>
      </c>
      <c r="D654" s="5">
        <v>339.0</v>
      </c>
      <c r="E654" s="5">
        <v>348.0</v>
      </c>
      <c r="F654" s="5">
        <v>511.0</v>
      </c>
    </row>
    <row r="655" ht="13.5" customHeight="1">
      <c r="A655" s="3" t="s">
        <v>1312</v>
      </c>
      <c r="B655" s="6" t="s">
        <v>1313</v>
      </c>
      <c r="C655" s="5">
        <v>116.0</v>
      </c>
      <c r="D655" s="5">
        <v>113.0</v>
      </c>
      <c r="E655" s="5">
        <v>116.0</v>
      </c>
      <c r="F655" s="5">
        <v>170.0</v>
      </c>
    </row>
    <row r="656" ht="13.5" customHeight="1">
      <c r="A656" s="3" t="s">
        <v>1314</v>
      </c>
      <c r="B656" s="6" t="s">
        <v>1315</v>
      </c>
      <c r="C656" s="5">
        <v>152.0</v>
      </c>
      <c r="D656" s="5">
        <v>148.0</v>
      </c>
      <c r="E656" s="5">
        <v>152.0</v>
      </c>
      <c r="F656" s="5">
        <v>223.0</v>
      </c>
    </row>
    <row r="657" ht="13.5" customHeight="1">
      <c r="A657" s="3" t="s">
        <v>1316</v>
      </c>
      <c r="B657" s="6" t="s">
        <v>1317</v>
      </c>
      <c r="C657" s="5">
        <v>596.0</v>
      </c>
      <c r="D657" s="5">
        <v>580.0</v>
      </c>
      <c r="E657" s="5">
        <v>596.0</v>
      </c>
      <c r="F657" s="5">
        <v>875.0</v>
      </c>
    </row>
    <row r="658" ht="13.5" customHeight="1">
      <c r="A658" s="3" t="s">
        <v>1318</v>
      </c>
      <c r="B658" s="6" t="s">
        <v>1319</v>
      </c>
      <c r="C658" s="5">
        <v>186.0</v>
      </c>
      <c r="D658" s="5">
        <v>181.0</v>
      </c>
      <c r="E658" s="5">
        <v>186.0</v>
      </c>
      <c r="F658" s="5">
        <v>273.0</v>
      </c>
    </row>
    <row r="659" ht="13.5" customHeight="1">
      <c r="A659" s="3" t="s">
        <v>1320</v>
      </c>
      <c r="B659" s="6" t="s">
        <v>1321</v>
      </c>
      <c r="C659" s="5">
        <v>943.0</v>
      </c>
      <c r="D659" s="5">
        <v>918.0</v>
      </c>
      <c r="E659" s="5">
        <v>943.0</v>
      </c>
      <c r="F659" s="5">
        <v>1385.0</v>
      </c>
    </row>
    <row r="660" ht="13.5" customHeight="1">
      <c r="A660" s="3" t="s">
        <v>1322</v>
      </c>
      <c r="B660" s="6" t="s">
        <v>1323</v>
      </c>
      <c r="C660" s="5">
        <v>232.0</v>
      </c>
      <c r="D660" s="5">
        <v>226.0</v>
      </c>
      <c r="E660" s="5">
        <v>232.0</v>
      </c>
      <c r="F660" s="5">
        <v>341.0</v>
      </c>
    </row>
    <row r="661" ht="13.5" customHeight="1">
      <c r="A661" s="3" t="s">
        <v>1324</v>
      </c>
      <c r="B661" s="6" t="s">
        <v>1325</v>
      </c>
      <c r="C661" s="5">
        <v>325.0</v>
      </c>
      <c r="D661" s="5">
        <v>316.0</v>
      </c>
      <c r="E661" s="5">
        <v>325.0</v>
      </c>
      <c r="F661" s="5">
        <v>477.0</v>
      </c>
    </row>
    <row r="662" ht="13.5" customHeight="1">
      <c r="A662" s="3" t="s">
        <v>1326</v>
      </c>
      <c r="B662" s="6" t="s">
        <v>1327</v>
      </c>
      <c r="C662" s="5">
        <v>135.0</v>
      </c>
      <c r="D662" s="5">
        <v>131.0</v>
      </c>
      <c r="E662" s="5">
        <v>135.0</v>
      </c>
      <c r="F662" s="5">
        <v>198.0</v>
      </c>
    </row>
    <row r="663" ht="13.5" customHeight="1">
      <c r="A663" s="3" t="s">
        <v>1328</v>
      </c>
      <c r="B663" s="6" t="s">
        <v>1329</v>
      </c>
      <c r="C663" s="5">
        <v>107.0</v>
      </c>
      <c r="D663" s="5">
        <v>104.0</v>
      </c>
      <c r="E663" s="5">
        <v>107.0</v>
      </c>
      <c r="F663" s="5">
        <v>157.0</v>
      </c>
    </row>
    <row r="664" ht="13.5" customHeight="1">
      <c r="A664" s="3" t="s">
        <v>1330</v>
      </c>
      <c r="B664" s="6" t="s">
        <v>1331</v>
      </c>
      <c r="C664" s="5">
        <v>29.0</v>
      </c>
      <c r="D664" s="5">
        <v>28.0</v>
      </c>
      <c r="E664" s="5">
        <v>29.0</v>
      </c>
      <c r="F664" s="5">
        <v>42.0</v>
      </c>
    </row>
    <row r="665" ht="13.5" customHeight="1">
      <c r="A665" s="3" t="s">
        <v>1332</v>
      </c>
      <c r="B665" s="6" t="s">
        <v>1333</v>
      </c>
      <c r="C665" s="5">
        <v>535.0</v>
      </c>
      <c r="D665" s="5">
        <v>521.0</v>
      </c>
      <c r="E665" s="5">
        <v>535.0</v>
      </c>
      <c r="F665" s="5">
        <v>786.0</v>
      </c>
    </row>
    <row r="666" ht="13.5" customHeight="1">
      <c r="A666" s="3" t="s">
        <v>1334</v>
      </c>
      <c r="B666" s="6" t="s">
        <v>1335</v>
      </c>
      <c r="C666" s="5">
        <v>407.0</v>
      </c>
      <c r="D666" s="5">
        <v>396.0</v>
      </c>
      <c r="E666" s="5">
        <v>407.0</v>
      </c>
      <c r="F666" s="5">
        <v>597.0</v>
      </c>
    </row>
    <row r="667" ht="13.5" customHeight="1">
      <c r="A667" s="3" t="s">
        <v>1336</v>
      </c>
      <c r="B667" s="6" t="s">
        <v>1337</v>
      </c>
      <c r="C667" s="5">
        <v>727.0</v>
      </c>
      <c r="D667" s="5">
        <v>707.0</v>
      </c>
      <c r="E667" s="5">
        <v>727.0</v>
      </c>
      <c r="F667" s="5">
        <v>1066.0</v>
      </c>
    </row>
    <row r="668" ht="13.5" customHeight="1">
      <c r="A668" s="3" t="s">
        <v>1338</v>
      </c>
      <c r="B668" s="6" t="s">
        <v>1339</v>
      </c>
      <c r="C668" s="5">
        <v>1348.0</v>
      </c>
      <c r="D668" s="5">
        <v>1312.0</v>
      </c>
      <c r="E668" s="5">
        <v>1348.0</v>
      </c>
      <c r="F668" s="5">
        <v>1979.0</v>
      </c>
    </row>
    <row r="669" ht="13.5" customHeight="1">
      <c r="A669" s="3" t="s">
        <v>1340</v>
      </c>
      <c r="B669" s="6" t="s">
        <v>1341</v>
      </c>
      <c r="C669" s="5">
        <v>1888.0</v>
      </c>
      <c r="D669" s="5">
        <v>1837.0</v>
      </c>
      <c r="E669" s="5">
        <v>1888.0</v>
      </c>
      <c r="F669" s="5">
        <v>2771.0</v>
      </c>
    </row>
    <row r="670" ht="13.5" customHeight="1">
      <c r="A670" s="3" t="s">
        <v>1342</v>
      </c>
      <c r="B670" s="6" t="s">
        <v>1343</v>
      </c>
      <c r="C670" s="5">
        <v>1888.0</v>
      </c>
      <c r="D670" s="5">
        <v>1837.0</v>
      </c>
      <c r="E670" s="5">
        <v>1888.0</v>
      </c>
      <c r="F670" s="5">
        <v>2771.0</v>
      </c>
    </row>
    <row r="671" ht="13.5" customHeight="1">
      <c r="A671" s="3" t="s">
        <v>1344</v>
      </c>
      <c r="B671" s="6" t="s">
        <v>1345</v>
      </c>
      <c r="C671" s="5">
        <v>650.0</v>
      </c>
      <c r="D671" s="5">
        <v>633.0</v>
      </c>
      <c r="E671" s="5">
        <v>650.0</v>
      </c>
      <c r="F671" s="5">
        <v>955.0</v>
      </c>
    </row>
    <row r="672" ht="13.5" customHeight="1">
      <c r="A672" s="3" t="s">
        <v>1346</v>
      </c>
      <c r="B672" s="6" t="s">
        <v>1347</v>
      </c>
      <c r="C672" s="5">
        <v>0.0</v>
      </c>
      <c r="D672" s="5">
        <v>0.0</v>
      </c>
      <c r="E672" s="5">
        <v>0.0</v>
      </c>
      <c r="F672" s="5">
        <v>0.0</v>
      </c>
    </row>
    <row r="673" ht="13.5" customHeight="1">
      <c r="A673" s="3" t="s">
        <v>1348</v>
      </c>
      <c r="B673" s="6" t="s">
        <v>1349</v>
      </c>
      <c r="C673" s="5">
        <v>2681.0</v>
      </c>
      <c r="D673" s="5">
        <v>2609.0</v>
      </c>
      <c r="E673" s="5">
        <v>2681.0</v>
      </c>
      <c r="F673" s="5">
        <v>3935.0</v>
      </c>
    </row>
    <row r="674" ht="13.5" customHeight="1">
      <c r="A674" s="3" t="s">
        <v>1350</v>
      </c>
      <c r="B674" s="6" t="s">
        <v>1351</v>
      </c>
      <c r="C674" s="5">
        <v>559.0</v>
      </c>
      <c r="D674" s="5">
        <v>544.0</v>
      </c>
      <c r="E674" s="5">
        <v>559.0</v>
      </c>
      <c r="F674" s="5">
        <v>820.0</v>
      </c>
    </row>
    <row r="675" ht="13.5" customHeight="1">
      <c r="A675" s="3" t="s">
        <v>1352</v>
      </c>
      <c r="B675" s="6" t="s">
        <v>1353</v>
      </c>
      <c r="C675" s="5">
        <v>943.0</v>
      </c>
      <c r="D675" s="5">
        <v>918.0</v>
      </c>
      <c r="E675" s="5">
        <v>943.0</v>
      </c>
      <c r="F675" s="5">
        <v>1385.0</v>
      </c>
    </row>
    <row r="676" ht="13.5" customHeight="1">
      <c r="A676" s="3" t="s">
        <v>1354</v>
      </c>
      <c r="B676" s="6" t="s">
        <v>1355</v>
      </c>
      <c r="C676" s="5">
        <v>186.0</v>
      </c>
      <c r="D676" s="5">
        <v>181.0</v>
      </c>
      <c r="E676" s="5">
        <v>186.0</v>
      </c>
      <c r="F676" s="5">
        <v>273.0</v>
      </c>
    </row>
    <row r="677" ht="13.5" customHeight="1">
      <c r="A677" s="3" t="s">
        <v>1356</v>
      </c>
      <c r="B677" s="6" t="s">
        <v>1357</v>
      </c>
      <c r="C677" s="5">
        <v>160.0</v>
      </c>
      <c r="D677" s="5">
        <v>156.0</v>
      </c>
      <c r="E677" s="5">
        <v>160.0</v>
      </c>
      <c r="F677" s="5">
        <v>235.0</v>
      </c>
    </row>
    <row r="678" ht="13.5" customHeight="1">
      <c r="A678" s="3" t="s">
        <v>1358</v>
      </c>
      <c r="B678" s="6" t="s">
        <v>1359</v>
      </c>
      <c r="C678" s="5">
        <v>256.0</v>
      </c>
      <c r="D678" s="5">
        <v>249.0</v>
      </c>
      <c r="E678" s="5">
        <v>256.0</v>
      </c>
      <c r="F678" s="5">
        <v>376.0</v>
      </c>
    </row>
    <row r="679" ht="13.5" customHeight="1">
      <c r="A679" s="3" t="s">
        <v>1360</v>
      </c>
      <c r="B679" s="6" t="s">
        <v>1361</v>
      </c>
      <c r="C679" s="5">
        <v>1637.0</v>
      </c>
      <c r="D679" s="5">
        <v>1593.0</v>
      </c>
      <c r="E679" s="5">
        <v>1637.0</v>
      </c>
      <c r="F679" s="5">
        <v>2403.0</v>
      </c>
    </row>
    <row r="680" ht="13.5" customHeight="1">
      <c r="A680" s="3" t="s">
        <v>1362</v>
      </c>
      <c r="B680" s="6" t="s">
        <v>1363</v>
      </c>
      <c r="C680" s="5">
        <v>2103.0</v>
      </c>
      <c r="D680" s="5">
        <v>2047.0</v>
      </c>
      <c r="E680" s="5">
        <v>2103.0</v>
      </c>
      <c r="F680" s="5">
        <v>3087.0</v>
      </c>
    </row>
    <row r="681" ht="13.5" customHeight="1">
      <c r="A681" s="3" t="s">
        <v>1364</v>
      </c>
      <c r="B681" s="6" t="s">
        <v>1365</v>
      </c>
      <c r="C681" s="5">
        <v>2046.0</v>
      </c>
      <c r="D681" s="5">
        <v>1991.0</v>
      </c>
      <c r="E681" s="5">
        <v>2046.0</v>
      </c>
      <c r="F681" s="5">
        <v>3003.0</v>
      </c>
    </row>
    <row r="682" ht="13.5" customHeight="1">
      <c r="A682" s="3" t="s">
        <v>1366</v>
      </c>
      <c r="B682" s="6" t="s">
        <v>1367</v>
      </c>
      <c r="C682" s="5">
        <v>1524.0</v>
      </c>
      <c r="D682" s="5">
        <v>1483.0</v>
      </c>
      <c r="E682" s="5">
        <v>1524.0</v>
      </c>
      <c r="F682" s="5">
        <v>2237.0</v>
      </c>
    </row>
    <row r="683" ht="13.5" customHeight="1">
      <c r="A683" s="3" t="s">
        <v>1368</v>
      </c>
      <c r="B683" s="6" t="s">
        <v>1369</v>
      </c>
      <c r="C683" s="5">
        <v>256.0</v>
      </c>
      <c r="D683" s="5">
        <v>249.0</v>
      </c>
      <c r="E683" s="5">
        <v>256.0</v>
      </c>
      <c r="F683" s="5">
        <v>376.0</v>
      </c>
    </row>
    <row r="684" ht="13.5" customHeight="1">
      <c r="A684" s="3" t="s">
        <v>1370</v>
      </c>
      <c r="B684" s="6" t="s">
        <v>1371</v>
      </c>
      <c r="C684" s="5">
        <v>592.0</v>
      </c>
      <c r="D684" s="5">
        <v>576.0</v>
      </c>
      <c r="E684" s="5">
        <v>592.0</v>
      </c>
      <c r="F684" s="5">
        <v>869.0</v>
      </c>
    </row>
    <row r="685" ht="13.5" customHeight="1">
      <c r="A685" s="3" t="s">
        <v>1372</v>
      </c>
      <c r="B685" s="6" t="s">
        <v>1373</v>
      </c>
      <c r="C685" s="5">
        <v>256.0</v>
      </c>
      <c r="D685" s="5">
        <v>249.0</v>
      </c>
      <c r="E685" s="5">
        <v>256.0</v>
      </c>
      <c r="F685" s="5">
        <v>376.0</v>
      </c>
    </row>
    <row r="686" ht="13.5" customHeight="1">
      <c r="A686" s="3" t="s">
        <v>1374</v>
      </c>
      <c r="B686" s="6" t="s">
        <v>1375</v>
      </c>
      <c r="C686" s="5">
        <v>1379.0</v>
      </c>
      <c r="D686" s="5">
        <v>1342.0</v>
      </c>
      <c r="E686" s="5">
        <v>1379.0</v>
      </c>
      <c r="F686" s="5">
        <v>2024.0</v>
      </c>
    </row>
    <row r="687" ht="13.5" customHeight="1">
      <c r="A687" s="3" t="s">
        <v>1376</v>
      </c>
      <c r="B687" s="6" t="s">
        <v>1377</v>
      </c>
      <c r="C687" s="5">
        <v>1379.0</v>
      </c>
      <c r="D687" s="5">
        <v>1342.0</v>
      </c>
      <c r="E687" s="5">
        <v>1379.0</v>
      </c>
      <c r="F687" s="5">
        <v>2024.0</v>
      </c>
    </row>
    <row r="688" ht="13.5" customHeight="1">
      <c r="A688" s="3" t="s">
        <v>1378</v>
      </c>
      <c r="B688" s="6" t="s">
        <v>1379</v>
      </c>
      <c r="C688" s="5">
        <v>4616.0</v>
      </c>
      <c r="D688" s="5">
        <v>4492.0</v>
      </c>
      <c r="E688" s="5">
        <v>4616.0</v>
      </c>
      <c r="F688" s="5">
        <v>6775.0</v>
      </c>
    </row>
    <row r="689" ht="13.5" customHeight="1">
      <c r="A689" s="3" t="s">
        <v>1380</v>
      </c>
      <c r="B689" s="6" t="s">
        <v>1381</v>
      </c>
      <c r="C689" s="5">
        <v>180.0</v>
      </c>
      <c r="D689" s="5">
        <v>175.0</v>
      </c>
      <c r="E689" s="5">
        <v>180.0</v>
      </c>
      <c r="F689" s="5">
        <v>264.0</v>
      </c>
    </row>
    <row r="690" ht="13.5" customHeight="1">
      <c r="A690" s="3" t="s">
        <v>1382</v>
      </c>
      <c r="B690" s="6" t="s">
        <v>1383</v>
      </c>
      <c r="C690" s="5">
        <v>943.0</v>
      </c>
      <c r="D690" s="5">
        <v>918.0</v>
      </c>
      <c r="E690" s="5">
        <v>943.0</v>
      </c>
      <c r="F690" s="5">
        <v>1385.0</v>
      </c>
    </row>
    <row r="691" ht="13.5" customHeight="1">
      <c r="A691" s="3" t="s">
        <v>1384</v>
      </c>
      <c r="B691" s="6" t="s">
        <v>1385</v>
      </c>
      <c r="C691" s="5">
        <v>1042.0</v>
      </c>
      <c r="D691" s="5">
        <v>1014.0</v>
      </c>
      <c r="E691" s="5">
        <v>1042.0</v>
      </c>
      <c r="F691" s="5">
        <v>1529.0</v>
      </c>
    </row>
    <row r="692" ht="13.5" customHeight="1">
      <c r="A692" s="3" t="s">
        <v>1386</v>
      </c>
      <c r="B692" s="6" t="s">
        <v>1387</v>
      </c>
      <c r="C692" s="5">
        <v>6248.0</v>
      </c>
      <c r="D692" s="5">
        <v>4542.0</v>
      </c>
      <c r="E692" s="5">
        <v>4685.0</v>
      </c>
      <c r="F692" s="5">
        <v>9169.0</v>
      </c>
    </row>
    <row r="693" ht="13.5" customHeight="1">
      <c r="A693" s="3" t="s">
        <v>1388</v>
      </c>
      <c r="B693" s="6" t="s">
        <v>1389</v>
      </c>
      <c r="C693" s="5">
        <v>13467.0</v>
      </c>
      <c r="D693" s="5">
        <v>13105.0</v>
      </c>
      <c r="E693" s="5">
        <v>13467.0</v>
      </c>
      <c r="F693" s="5">
        <v>19765.0</v>
      </c>
    </row>
    <row r="694" ht="13.5" customHeight="1">
      <c r="A694" s="3" t="s">
        <v>1390</v>
      </c>
      <c r="B694" s="6" t="s">
        <v>1391</v>
      </c>
      <c r="C694" s="5">
        <v>357.0</v>
      </c>
      <c r="D694" s="5">
        <v>347.0</v>
      </c>
      <c r="E694" s="5">
        <v>357.0</v>
      </c>
      <c r="F694" s="5">
        <v>523.0</v>
      </c>
    </row>
    <row r="695" ht="13.5" customHeight="1">
      <c r="A695" s="3" t="s">
        <v>1392</v>
      </c>
      <c r="B695" s="6" t="s">
        <v>1393</v>
      </c>
      <c r="C695" s="5">
        <v>218.0</v>
      </c>
      <c r="D695" s="5">
        <v>212.0</v>
      </c>
      <c r="E695" s="5">
        <v>218.0</v>
      </c>
      <c r="F695" s="5">
        <v>320.0</v>
      </c>
    </row>
    <row r="696" ht="13.5" customHeight="1">
      <c r="A696" s="3" t="s">
        <v>1394</v>
      </c>
      <c r="B696" s="6" t="s">
        <v>1395</v>
      </c>
      <c r="C696" s="5">
        <v>348.0</v>
      </c>
      <c r="D696" s="5">
        <v>339.0</v>
      </c>
      <c r="E696" s="5">
        <v>348.0</v>
      </c>
      <c r="F696" s="5">
        <v>511.0</v>
      </c>
    </row>
    <row r="697" ht="13.5" customHeight="1">
      <c r="A697" s="3" t="s">
        <v>1396</v>
      </c>
      <c r="B697" s="6" t="s">
        <v>1397</v>
      </c>
      <c r="C697" s="5">
        <v>5957.0</v>
      </c>
      <c r="D697" s="5">
        <v>5797.0</v>
      </c>
      <c r="E697" s="5">
        <v>5957.0</v>
      </c>
      <c r="F697" s="5">
        <v>8743.0</v>
      </c>
    </row>
    <row r="698" ht="13.5" customHeight="1">
      <c r="A698" s="3" t="s">
        <v>1398</v>
      </c>
      <c r="B698" s="6" t="s">
        <v>1399</v>
      </c>
      <c r="C698" s="5">
        <v>4067.0</v>
      </c>
      <c r="D698" s="5">
        <v>3958.0</v>
      </c>
      <c r="E698" s="5">
        <v>4067.0</v>
      </c>
      <c r="F698" s="5">
        <v>5969.0</v>
      </c>
    </row>
    <row r="699" ht="13.5" customHeight="1">
      <c r="A699" s="3" t="s">
        <v>1400</v>
      </c>
      <c r="B699" s="6" t="s">
        <v>1401</v>
      </c>
      <c r="C699" s="5">
        <v>727.0</v>
      </c>
      <c r="D699" s="5">
        <v>707.0</v>
      </c>
      <c r="E699" s="5">
        <v>727.0</v>
      </c>
      <c r="F699" s="5">
        <v>1066.0</v>
      </c>
    </row>
    <row r="700" ht="13.5" customHeight="1">
      <c r="A700" s="3" t="s">
        <v>1402</v>
      </c>
      <c r="B700" s="6" t="s">
        <v>1403</v>
      </c>
      <c r="C700" s="5">
        <v>0.0</v>
      </c>
      <c r="D700" s="5">
        <v>0.0</v>
      </c>
      <c r="E700" s="5">
        <v>0.0</v>
      </c>
      <c r="F700" s="5">
        <v>0.0</v>
      </c>
    </row>
    <row r="701" ht="13.5" customHeight="1">
      <c r="A701" s="3" t="s">
        <v>1404</v>
      </c>
      <c r="B701" s="6" t="s">
        <v>1405</v>
      </c>
      <c r="C701" s="5">
        <v>1309.0</v>
      </c>
      <c r="D701" s="5">
        <v>1274.0</v>
      </c>
      <c r="E701" s="5">
        <v>1309.0</v>
      </c>
      <c r="F701" s="5">
        <v>1921.0</v>
      </c>
    </row>
    <row r="702" ht="13.5" customHeight="1">
      <c r="A702" s="3" t="s">
        <v>1406</v>
      </c>
      <c r="B702" s="6" t="s">
        <v>1407</v>
      </c>
      <c r="C702" s="5">
        <v>152.0</v>
      </c>
      <c r="D702" s="5">
        <v>148.0</v>
      </c>
      <c r="E702" s="5">
        <v>152.0</v>
      </c>
      <c r="F702" s="5">
        <v>223.0</v>
      </c>
    </row>
    <row r="703" ht="13.5" customHeight="1">
      <c r="A703" s="3" t="s">
        <v>1408</v>
      </c>
      <c r="B703" s="6" t="s">
        <v>1409</v>
      </c>
      <c r="C703" s="5">
        <v>50.0</v>
      </c>
      <c r="D703" s="5">
        <v>49.0</v>
      </c>
      <c r="E703" s="5">
        <v>50.0</v>
      </c>
      <c r="F703" s="5">
        <v>74.0</v>
      </c>
    </row>
    <row r="704" ht="13.5" customHeight="1">
      <c r="A704" s="3" t="s">
        <v>1410</v>
      </c>
      <c r="B704" s="6" t="s">
        <v>1411</v>
      </c>
      <c r="C704" s="5">
        <v>151.0</v>
      </c>
      <c r="D704" s="5">
        <v>148.0</v>
      </c>
      <c r="E704" s="5">
        <v>151.0</v>
      </c>
      <c r="F704" s="5">
        <v>222.0</v>
      </c>
    </row>
    <row r="705" ht="13.5" customHeight="1">
      <c r="A705" s="3" t="s">
        <v>1412</v>
      </c>
      <c r="B705" s="6" t="s">
        <v>1413</v>
      </c>
      <c r="C705" s="5">
        <v>376.0</v>
      </c>
      <c r="D705" s="5">
        <v>368.0</v>
      </c>
      <c r="E705" s="5">
        <v>376.0</v>
      </c>
      <c r="F705" s="5">
        <v>552.0</v>
      </c>
    </row>
    <row r="706" ht="13.5" customHeight="1">
      <c r="A706" s="3" t="s">
        <v>1414</v>
      </c>
      <c r="B706" s="6" t="s">
        <v>1415</v>
      </c>
      <c r="C706" s="5">
        <v>341.0</v>
      </c>
      <c r="D706" s="5">
        <v>334.0</v>
      </c>
      <c r="E706" s="5">
        <v>341.0</v>
      </c>
      <c r="F706" s="5">
        <v>501.0</v>
      </c>
    </row>
    <row r="707" ht="13.5" customHeight="1">
      <c r="A707" s="3" t="s">
        <v>1416</v>
      </c>
      <c r="B707" s="6" t="s">
        <v>1417</v>
      </c>
      <c r="C707" s="5">
        <v>1531.0</v>
      </c>
      <c r="D707" s="5">
        <v>1498.0</v>
      </c>
      <c r="E707" s="5">
        <v>1531.0</v>
      </c>
      <c r="F707" s="5">
        <v>2247.0</v>
      </c>
    </row>
    <row r="708" ht="13.5" customHeight="1">
      <c r="A708" s="3" t="s">
        <v>1418</v>
      </c>
      <c r="B708" s="6" t="s">
        <v>1419</v>
      </c>
      <c r="C708" s="5">
        <v>185.0</v>
      </c>
      <c r="D708" s="5">
        <v>181.0</v>
      </c>
      <c r="E708" s="5">
        <v>185.0</v>
      </c>
      <c r="F708" s="5">
        <v>272.0</v>
      </c>
    </row>
    <row r="709" ht="13.5" customHeight="1">
      <c r="A709" s="3" t="s">
        <v>1420</v>
      </c>
      <c r="B709" s="7" t="s">
        <v>1421</v>
      </c>
      <c r="C709" s="5">
        <v>841.0</v>
      </c>
      <c r="D709" s="5">
        <v>823.0</v>
      </c>
      <c r="E709" s="5">
        <v>841.0</v>
      </c>
      <c r="F709" s="5">
        <v>1235.0</v>
      </c>
    </row>
    <row r="710" ht="13.5" customHeight="1">
      <c r="A710" s="3" t="s">
        <v>1422</v>
      </c>
      <c r="B710" s="6" t="s">
        <v>1423</v>
      </c>
      <c r="C710" s="5">
        <v>574.0</v>
      </c>
      <c r="D710" s="5">
        <v>559.0</v>
      </c>
      <c r="E710" s="5">
        <v>574.0</v>
      </c>
      <c r="F710" s="5">
        <v>843.0</v>
      </c>
    </row>
    <row r="711" ht="13.5" customHeight="1">
      <c r="A711" s="3" t="s">
        <v>1424</v>
      </c>
      <c r="B711" s="6" t="s">
        <v>1425</v>
      </c>
      <c r="C711" s="5">
        <v>1772.0</v>
      </c>
      <c r="D711" s="5">
        <v>1724.0</v>
      </c>
      <c r="E711" s="5">
        <v>1772.0</v>
      </c>
      <c r="F711" s="5">
        <v>2600.0</v>
      </c>
    </row>
    <row r="712" ht="13.5" customHeight="1">
      <c r="A712" s="3" t="s">
        <v>1426</v>
      </c>
      <c r="B712" s="6" t="s">
        <v>1427</v>
      </c>
      <c r="C712" s="5">
        <v>804.0</v>
      </c>
      <c r="D712" s="5">
        <v>782.0</v>
      </c>
      <c r="E712" s="5">
        <v>804.0</v>
      </c>
      <c r="F712" s="5">
        <v>1179.0</v>
      </c>
    </row>
    <row r="713" ht="13.5" customHeight="1">
      <c r="A713" s="3" t="s">
        <v>1428</v>
      </c>
      <c r="B713" s="6" t="s">
        <v>1429</v>
      </c>
      <c r="C713" s="5">
        <v>1593.0</v>
      </c>
      <c r="D713" s="5">
        <v>1550.0</v>
      </c>
      <c r="E713" s="5">
        <v>1593.0</v>
      </c>
      <c r="F713" s="5">
        <v>2338.0</v>
      </c>
    </row>
    <row r="714" ht="13.5" customHeight="1">
      <c r="A714" s="3" t="s">
        <v>1430</v>
      </c>
      <c r="B714" s="6" t="s">
        <v>1431</v>
      </c>
      <c r="C714" s="5">
        <v>1593.0</v>
      </c>
      <c r="D714" s="5">
        <v>1550.0</v>
      </c>
      <c r="E714" s="5">
        <v>1593.0</v>
      </c>
      <c r="F714" s="5">
        <v>2338.0</v>
      </c>
    </row>
    <row r="715" ht="13.5" customHeight="1">
      <c r="A715" s="3" t="s">
        <v>1432</v>
      </c>
      <c r="B715" s="6" t="s">
        <v>1433</v>
      </c>
      <c r="C715" s="5">
        <v>293.0</v>
      </c>
      <c r="D715" s="5">
        <v>285.0</v>
      </c>
      <c r="E715" s="5">
        <v>293.0</v>
      </c>
      <c r="F715" s="5">
        <v>430.0</v>
      </c>
    </row>
    <row r="716" ht="13.5" customHeight="1">
      <c r="A716" s="3" t="s">
        <v>1434</v>
      </c>
      <c r="B716" s="6" t="s">
        <v>1435</v>
      </c>
      <c r="C716" s="5">
        <v>1593.0</v>
      </c>
      <c r="D716" s="5">
        <v>1550.0</v>
      </c>
      <c r="E716" s="5">
        <v>1593.0</v>
      </c>
      <c r="F716" s="5">
        <v>2338.0</v>
      </c>
    </row>
    <row r="717" ht="13.5" customHeight="1">
      <c r="A717" s="3" t="s">
        <v>1436</v>
      </c>
      <c r="B717" s="6" t="s">
        <v>1437</v>
      </c>
      <c r="C717" s="5">
        <v>708.0</v>
      </c>
      <c r="D717" s="5">
        <v>689.0</v>
      </c>
      <c r="E717" s="5">
        <v>708.0</v>
      </c>
      <c r="F717" s="5">
        <v>1039.0</v>
      </c>
    </row>
    <row r="718" ht="13.5" customHeight="1">
      <c r="A718" s="3" t="s">
        <v>1438</v>
      </c>
      <c r="B718" s="6" t="s">
        <v>1439</v>
      </c>
      <c r="C718" s="5">
        <v>152.0</v>
      </c>
      <c r="D718" s="5">
        <v>148.0</v>
      </c>
      <c r="E718" s="5">
        <v>152.0</v>
      </c>
      <c r="F718" s="5">
        <v>223.0</v>
      </c>
    </row>
    <row r="719" ht="13.5" customHeight="1">
      <c r="A719" s="3" t="s">
        <v>1440</v>
      </c>
      <c r="B719" s="6" t="s">
        <v>1441</v>
      </c>
      <c r="C719" s="5">
        <v>238.0</v>
      </c>
      <c r="D719" s="5">
        <v>232.0</v>
      </c>
      <c r="E719" s="5">
        <v>238.0</v>
      </c>
      <c r="F719" s="5">
        <v>350.0</v>
      </c>
    </row>
    <row r="720" ht="13.5" customHeight="1">
      <c r="A720" s="3" t="s">
        <v>1442</v>
      </c>
      <c r="B720" s="6" t="s">
        <v>1443</v>
      </c>
      <c r="C720" s="5">
        <v>186.0</v>
      </c>
      <c r="D720" s="5">
        <v>181.0</v>
      </c>
      <c r="E720" s="5">
        <v>186.0</v>
      </c>
      <c r="F720" s="5">
        <v>273.0</v>
      </c>
    </row>
    <row r="721" ht="13.5" customHeight="1">
      <c r="A721" s="3" t="s">
        <v>1444</v>
      </c>
      <c r="B721" s="6" t="s">
        <v>1445</v>
      </c>
      <c r="C721" s="5">
        <v>1004.0</v>
      </c>
      <c r="D721" s="5">
        <v>977.0</v>
      </c>
      <c r="E721" s="5">
        <v>1004.0</v>
      </c>
      <c r="F721" s="5">
        <v>1474.0</v>
      </c>
    </row>
    <row r="722" ht="13.5" customHeight="1">
      <c r="A722" s="3" t="s">
        <v>1446</v>
      </c>
      <c r="B722" s="6" t="s">
        <v>1447</v>
      </c>
      <c r="C722" s="5">
        <v>1383.0</v>
      </c>
      <c r="D722" s="5">
        <v>1346.0</v>
      </c>
      <c r="E722" s="5">
        <v>1383.0</v>
      </c>
      <c r="F722" s="5">
        <v>2030.0</v>
      </c>
    </row>
    <row r="723" ht="13.5" customHeight="1">
      <c r="A723" s="3" t="s">
        <v>1448</v>
      </c>
      <c r="B723" s="6" t="s">
        <v>1449</v>
      </c>
      <c r="C723" s="5">
        <v>2543.0</v>
      </c>
      <c r="D723" s="5">
        <v>2475.0</v>
      </c>
      <c r="E723" s="5">
        <v>2543.0</v>
      </c>
      <c r="F723" s="5">
        <v>3733.0</v>
      </c>
    </row>
    <row r="724" ht="13.5" customHeight="1">
      <c r="A724" s="3" t="s">
        <v>1450</v>
      </c>
      <c r="B724" s="6" t="s">
        <v>1451</v>
      </c>
      <c r="C724" s="5">
        <v>304.0</v>
      </c>
      <c r="D724" s="5">
        <v>296.0</v>
      </c>
      <c r="E724" s="5">
        <v>304.0</v>
      </c>
      <c r="F724" s="5">
        <v>446.0</v>
      </c>
    </row>
    <row r="725" ht="13.5" customHeight="1">
      <c r="A725" s="3" t="s">
        <v>1452</v>
      </c>
      <c r="B725" s="6" t="s">
        <v>1453</v>
      </c>
      <c r="C725" s="5">
        <v>477.0</v>
      </c>
      <c r="D725" s="5">
        <v>464.0</v>
      </c>
      <c r="E725" s="5">
        <v>477.0</v>
      </c>
      <c r="F725" s="5">
        <v>700.0</v>
      </c>
    </row>
    <row r="726" ht="13.5" customHeight="1">
      <c r="A726" s="3" t="s">
        <v>1454</v>
      </c>
      <c r="B726" s="6" t="s">
        <v>1455</v>
      </c>
      <c r="C726" s="5">
        <v>1103.0</v>
      </c>
      <c r="D726" s="5">
        <v>1073.0</v>
      </c>
      <c r="E726" s="5">
        <v>1103.0</v>
      </c>
      <c r="F726" s="5">
        <v>1618.0</v>
      </c>
    </row>
    <row r="727" ht="13.5" customHeight="1">
      <c r="A727" s="3" t="s">
        <v>1456</v>
      </c>
      <c r="B727" s="6" t="s">
        <v>1457</v>
      </c>
      <c r="C727" s="5">
        <v>186.0</v>
      </c>
      <c r="D727" s="5">
        <v>181.0</v>
      </c>
      <c r="E727" s="5">
        <v>186.0</v>
      </c>
      <c r="F727" s="5">
        <v>273.0</v>
      </c>
    </row>
    <row r="728" ht="13.5" customHeight="1">
      <c r="A728" s="3" t="s">
        <v>1458</v>
      </c>
      <c r="B728" s="6" t="s">
        <v>1459</v>
      </c>
      <c r="C728" s="5">
        <v>558.0</v>
      </c>
      <c r="D728" s="5">
        <v>543.0</v>
      </c>
      <c r="E728" s="5">
        <v>558.0</v>
      </c>
      <c r="F728" s="5">
        <v>819.0</v>
      </c>
    </row>
    <row r="729" ht="13.5" customHeight="1">
      <c r="A729" s="3" t="s">
        <v>1460</v>
      </c>
      <c r="B729" s="6" t="s">
        <v>1461</v>
      </c>
      <c r="C729" s="5">
        <v>596.0</v>
      </c>
      <c r="D729" s="5">
        <v>580.0</v>
      </c>
      <c r="E729" s="5">
        <v>596.0</v>
      </c>
      <c r="F729" s="5">
        <v>875.0</v>
      </c>
    </row>
    <row r="730" ht="13.5" customHeight="1">
      <c r="A730" s="3" t="s">
        <v>1462</v>
      </c>
      <c r="B730" s="6" t="s">
        <v>1463</v>
      </c>
      <c r="C730" s="5">
        <v>477.0</v>
      </c>
      <c r="D730" s="5">
        <v>464.0</v>
      </c>
      <c r="E730" s="5">
        <v>477.0</v>
      </c>
      <c r="F730" s="5">
        <v>700.0</v>
      </c>
    </row>
    <row r="731" ht="13.5" customHeight="1">
      <c r="A731" s="3" t="s">
        <v>1464</v>
      </c>
      <c r="B731" s="6" t="s">
        <v>1465</v>
      </c>
      <c r="C731" s="5">
        <v>713.0</v>
      </c>
      <c r="D731" s="5">
        <v>694.0</v>
      </c>
      <c r="E731" s="5">
        <v>713.0</v>
      </c>
      <c r="F731" s="5">
        <v>1047.0</v>
      </c>
    </row>
    <row r="732" ht="13.5" customHeight="1">
      <c r="A732" s="3" t="s">
        <v>1466</v>
      </c>
      <c r="B732" s="6" t="s">
        <v>1467</v>
      </c>
      <c r="C732" s="5">
        <v>152.0</v>
      </c>
      <c r="D732" s="5">
        <v>148.0</v>
      </c>
      <c r="E732" s="5">
        <v>152.0</v>
      </c>
      <c r="F732" s="5">
        <v>223.0</v>
      </c>
    </row>
    <row r="733" ht="13.5" customHeight="1">
      <c r="A733" s="3" t="s">
        <v>1468</v>
      </c>
      <c r="B733" s="6" t="s">
        <v>1469</v>
      </c>
      <c r="C733" s="5">
        <v>215.0</v>
      </c>
      <c r="D733" s="5">
        <v>209.0</v>
      </c>
      <c r="E733" s="5">
        <v>215.0</v>
      </c>
      <c r="F733" s="5">
        <v>315.0</v>
      </c>
    </row>
    <row r="734" ht="13.5" customHeight="1">
      <c r="A734" s="3" t="s">
        <v>1470</v>
      </c>
      <c r="B734" s="6" t="s">
        <v>1471</v>
      </c>
      <c r="C734" s="5">
        <v>186.0</v>
      </c>
      <c r="D734" s="5">
        <v>181.0</v>
      </c>
      <c r="E734" s="5">
        <v>186.0</v>
      </c>
      <c r="F734" s="5">
        <v>273.0</v>
      </c>
    </row>
    <row r="735" ht="13.5" customHeight="1">
      <c r="A735" s="3" t="s">
        <v>1472</v>
      </c>
      <c r="B735" s="6" t="s">
        <v>1473</v>
      </c>
      <c r="C735" s="5">
        <v>182.0</v>
      </c>
      <c r="D735" s="5">
        <v>177.0</v>
      </c>
      <c r="E735" s="5">
        <v>182.0</v>
      </c>
      <c r="F735" s="5">
        <v>267.0</v>
      </c>
    </row>
    <row r="736" ht="13.5" customHeight="1">
      <c r="A736" s="3" t="s">
        <v>1474</v>
      </c>
      <c r="B736" s="6" t="s">
        <v>1475</v>
      </c>
      <c r="C736" s="5">
        <v>152.0</v>
      </c>
      <c r="D736" s="5">
        <v>148.0</v>
      </c>
      <c r="E736" s="5">
        <v>152.0</v>
      </c>
      <c r="F736" s="5">
        <v>223.0</v>
      </c>
    </row>
    <row r="737" ht="13.5" customHeight="1">
      <c r="A737" s="3" t="s">
        <v>1476</v>
      </c>
      <c r="B737" s="6" t="s">
        <v>1477</v>
      </c>
      <c r="C737" s="5">
        <v>293.0</v>
      </c>
      <c r="D737" s="5">
        <v>285.0</v>
      </c>
      <c r="E737" s="5">
        <v>293.0</v>
      </c>
      <c r="F737" s="5">
        <v>430.0</v>
      </c>
    </row>
    <row r="738" ht="13.5" customHeight="1">
      <c r="A738" s="3" t="s">
        <v>1478</v>
      </c>
      <c r="B738" s="6" t="s">
        <v>1479</v>
      </c>
      <c r="C738" s="5">
        <v>175.0</v>
      </c>
      <c r="D738" s="5">
        <v>170.0</v>
      </c>
      <c r="E738" s="5">
        <v>175.0</v>
      </c>
      <c r="F738" s="5">
        <v>256.0</v>
      </c>
    </row>
    <row r="739" ht="13.5" customHeight="1">
      <c r="A739" s="3" t="s">
        <v>1480</v>
      </c>
      <c r="B739" s="6" t="s">
        <v>1481</v>
      </c>
      <c r="C739" s="5">
        <v>708.0</v>
      </c>
      <c r="D739" s="5">
        <v>689.0</v>
      </c>
      <c r="E739" s="5">
        <v>708.0</v>
      </c>
      <c r="F739" s="5">
        <v>1039.0</v>
      </c>
    </row>
    <row r="740" ht="13.5" customHeight="1">
      <c r="A740" s="3" t="s">
        <v>1482</v>
      </c>
      <c r="B740" s="6" t="s">
        <v>1483</v>
      </c>
      <c r="C740" s="5">
        <v>40.0</v>
      </c>
      <c r="D740" s="5">
        <v>39.0</v>
      </c>
      <c r="E740" s="5">
        <v>40.0</v>
      </c>
      <c r="F740" s="5">
        <v>59.0</v>
      </c>
    </row>
    <row r="741" ht="13.5" customHeight="1">
      <c r="A741" s="3" t="s">
        <v>1484</v>
      </c>
      <c r="B741" s="6" t="s">
        <v>1485</v>
      </c>
      <c r="C741" s="5">
        <v>256.0</v>
      </c>
      <c r="D741" s="5">
        <v>249.0</v>
      </c>
      <c r="E741" s="5">
        <v>256.0</v>
      </c>
      <c r="F741" s="5">
        <v>376.0</v>
      </c>
    </row>
    <row r="742" ht="13.5" customHeight="1">
      <c r="A742" s="3" t="s">
        <v>1486</v>
      </c>
      <c r="B742" s="6" t="s">
        <v>1487</v>
      </c>
      <c r="C742" s="5">
        <v>112.0</v>
      </c>
      <c r="D742" s="5">
        <v>109.0</v>
      </c>
      <c r="E742" s="5">
        <v>112.0</v>
      </c>
      <c r="F742" s="5">
        <v>164.0</v>
      </c>
    </row>
    <row r="743" ht="13.5" customHeight="1">
      <c r="A743" s="3" t="s">
        <v>1488</v>
      </c>
      <c r="B743" s="6" t="s">
        <v>1489</v>
      </c>
      <c r="C743" s="5">
        <v>248.0</v>
      </c>
      <c r="D743" s="5">
        <v>241.0</v>
      </c>
      <c r="E743" s="5">
        <v>248.0</v>
      </c>
      <c r="F743" s="5">
        <v>363.0</v>
      </c>
    </row>
    <row r="744" ht="13.5" customHeight="1">
      <c r="A744" s="3" t="s">
        <v>1490</v>
      </c>
      <c r="B744" s="6" t="s">
        <v>1491</v>
      </c>
      <c r="C744" s="5">
        <v>903.0</v>
      </c>
      <c r="D744" s="5">
        <v>879.0</v>
      </c>
      <c r="E744" s="5">
        <v>903.0</v>
      </c>
      <c r="F744" s="5">
        <v>1326.0</v>
      </c>
    </row>
    <row r="745" ht="13.5" customHeight="1">
      <c r="A745" s="3" t="s">
        <v>1492</v>
      </c>
      <c r="B745" s="6" t="s">
        <v>1493</v>
      </c>
      <c r="C745" s="5">
        <v>1225.0</v>
      </c>
      <c r="D745" s="5">
        <v>1192.0</v>
      </c>
      <c r="E745" s="5">
        <v>1225.0</v>
      </c>
      <c r="F745" s="5">
        <v>1798.0</v>
      </c>
    </row>
    <row r="746" ht="13.5" customHeight="1">
      <c r="A746" s="3" t="s">
        <v>1494</v>
      </c>
      <c r="B746" s="6" t="s">
        <v>1495</v>
      </c>
      <c r="C746" s="5">
        <v>345.0</v>
      </c>
      <c r="D746" s="5">
        <v>336.0</v>
      </c>
      <c r="E746" s="5">
        <v>345.0</v>
      </c>
      <c r="F746" s="5">
        <v>507.0</v>
      </c>
    </row>
    <row r="747" ht="13.5" customHeight="1">
      <c r="A747" s="3" t="s">
        <v>1496</v>
      </c>
      <c r="B747" s="6" t="s">
        <v>1497</v>
      </c>
      <c r="C747" s="5">
        <v>256.0</v>
      </c>
      <c r="D747" s="5">
        <v>249.0</v>
      </c>
      <c r="E747" s="5">
        <v>256.0</v>
      </c>
      <c r="F747" s="5">
        <v>376.0</v>
      </c>
    </row>
    <row r="748" ht="13.5" customHeight="1">
      <c r="A748" s="3" t="s">
        <v>1498</v>
      </c>
      <c r="B748" s="6" t="s">
        <v>1499</v>
      </c>
      <c r="C748" s="5">
        <v>2397.0</v>
      </c>
      <c r="D748" s="5">
        <v>2333.0</v>
      </c>
      <c r="E748" s="5">
        <v>2397.0</v>
      </c>
      <c r="F748" s="5">
        <v>3519.0</v>
      </c>
    </row>
    <row r="749" ht="13.5" customHeight="1">
      <c r="A749" s="3" t="s">
        <v>1500</v>
      </c>
      <c r="B749" s="6" t="s">
        <v>1501</v>
      </c>
      <c r="C749" s="5">
        <v>780.0</v>
      </c>
      <c r="D749" s="5">
        <v>759.0</v>
      </c>
      <c r="E749" s="5">
        <v>780.0</v>
      </c>
      <c r="F749" s="5">
        <v>1145.0</v>
      </c>
    </row>
    <row r="750" ht="13.5" customHeight="1">
      <c r="A750" s="3" t="s">
        <v>1502</v>
      </c>
      <c r="B750" s="6" t="s">
        <v>1503</v>
      </c>
      <c r="C750" s="5">
        <v>2397.0</v>
      </c>
      <c r="D750" s="5">
        <v>2333.0</v>
      </c>
      <c r="E750" s="5">
        <v>2397.0</v>
      </c>
      <c r="F750" s="5">
        <v>3519.0</v>
      </c>
    </row>
    <row r="751" ht="13.5" customHeight="1">
      <c r="A751" s="3" t="s">
        <v>1504</v>
      </c>
      <c r="B751" s="6" t="s">
        <v>1505</v>
      </c>
      <c r="C751" s="5">
        <v>780.0</v>
      </c>
      <c r="D751" s="5">
        <v>759.0</v>
      </c>
      <c r="E751" s="5">
        <v>780.0</v>
      </c>
      <c r="F751" s="5">
        <v>1145.0</v>
      </c>
    </row>
    <row r="752" ht="13.5" customHeight="1">
      <c r="A752" s="3" t="s">
        <v>1506</v>
      </c>
      <c r="B752" s="6" t="s">
        <v>1507</v>
      </c>
      <c r="C752" s="5">
        <v>510.0</v>
      </c>
      <c r="D752" s="5">
        <v>496.0</v>
      </c>
      <c r="E752" s="5">
        <v>510.0</v>
      </c>
      <c r="F752" s="5">
        <v>748.0</v>
      </c>
    </row>
    <row r="753" ht="13.5" customHeight="1">
      <c r="A753" s="3" t="s">
        <v>1508</v>
      </c>
      <c r="B753" s="6" t="s">
        <v>1509</v>
      </c>
      <c r="C753" s="5">
        <v>180.0</v>
      </c>
      <c r="D753" s="5">
        <v>175.0</v>
      </c>
      <c r="E753" s="5">
        <v>180.0</v>
      </c>
      <c r="F753" s="5">
        <v>264.0</v>
      </c>
    </row>
    <row r="754" ht="13.5" customHeight="1">
      <c r="A754" s="3" t="s">
        <v>1510</v>
      </c>
      <c r="B754" s="6" t="s">
        <v>1511</v>
      </c>
      <c r="C754" s="5">
        <v>49.0</v>
      </c>
      <c r="D754" s="5">
        <v>48.0</v>
      </c>
      <c r="E754" s="5">
        <v>49.0</v>
      </c>
      <c r="F754" s="5">
        <v>72.0</v>
      </c>
    </row>
    <row r="755" ht="13.5" customHeight="1">
      <c r="A755" s="3" t="s">
        <v>1512</v>
      </c>
      <c r="B755" s="6" t="s">
        <v>1513</v>
      </c>
      <c r="C755" s="5">
        <v>270.0</v>
      </c>
      <c r="D755" s="5">
        <v>263.0</v>
      </c>
      <c r="E755" s="5">
        <v>270.0</v>
      </c>
      <c r="F755" s="5">
        <v>397.0</v>
      </c>
    </row>
    <row r="756" ht="13.5" customHeight="1">
      <c r="A756" s="3" t="s">
        <v>1514</v>
      </c>
      <c r="B756" s="6" t="s">
        <v>1515</v>
      </c>
      <c r="C756" s="5">
        <v>403.0</v>
      </c>
      <c r="D756" s="5">
        <v>392.0</v>
      </c>
      <c r="E756" s="5">
        <v>403.0</v>
      </c>
      <c r="F756" s="5">
        <v>591.0</v>
      </c>
    </row>
    <row r="757" ht="13.5" customHeight="1">
      <c r="A757" s="3" t="s">
        <v>1516</v>
      </c>
      <c r="B757" s="6" t="s">
        <v>1517</v>
      </c>
      <c r="C757" s="5">
        <v>719.0</v>
      </c>
      <c r="D757" s="5">
        <v>700.0</v>
      </c>
      <c r="E757" s="5">
        <v>719.0</v>
      </c>
      <c r="F757" s="5">
        <v>1056.0</v>
      </c>
    </row>
    <row r="758" ht="13.5" customHeight="1">
      <c r="A758" s="3" t="s">
        <v>1518</v>
      </c>
      <c r="B758" s="6" t="s">
        <v>1519</v>
      </c>
      <c r="C758" s="5">
        <v>541.0</v>
      </c>
      <c r="D758" s="5">
        <v>526.0</v>
      </c>
      <c r="E758" s="5">
        <v>541.0</v>
      </c>
      <c r="F758" s="5">
        <v>793.0</v>
      </c>
    </row>
    <row r="759" ht="13.5" customHeight="1">
      <c r="A759" s="3" t="s">
        <v>1520</v>
      </c>
      <c r="B759" s="6" t="s">
        <v>1521</v>
      </c>
      <c r="C759" s="5">
        <v>611.0</v>
      </c>
      <c r="D759" s="5">
        <v>595.0</v>
      </c>
      <c r="E759" s="5">
        <v>611.0</v>
      </c>
      <c r="F759" s="5">
        <v>897.0</v>
      </c>
    </row>
    <row r="760" ht="13.5" customHeight="1">
      <c r="A760" s="3" t="s">
        <v>1522</v>
      </c>
      <c r="B760" s="6" t="s">
        <v>1523</v>
      </c>
      <c r="C760" s="5">
        <v>2301.0</v>
      </c>
      <c r="D760" s="5">
        <v>2239.0</v>
      </c>
      <c r="E760" s="5">
        <v>2301.0</v>
      </c>
      <c r="F760" s="5">
        <v>3377.0</v>
      </c>
    </row>
    <row r="761" ht="13.5" customHeight="1">
      <c r="A761" s="3" t="s">
        <v>1524</v>
      </c>
      <c r="B761" s="6" t="s">
        <v>1525</v>
      </c>
      <c r="C761" s="5">
        <v>1437.0</v>
      </c>
      <c r="D761" s="5">
        <v>1398.0</v>
      </c>
      <c r="E761" s="5">
        <v>1437.0</v>
      </c>
      <c r="F761" s="5">
        <v>2108.0</v>
      </c>
    </row>
    <row r="762" ht="13.5" customHeight="1">
      <c r="A762" s="3" t="s">
        <v>1526</v>
      </c>
      <c r="B762" s="6" t="s">
        <v>1527</v>
      </c>
      <c r="C762" s="5">
        <v>4413.0</v>
      </c>
      <c r="D762" s="5">
        <v>4294.0</v>
      </c>
      <c r="E762" s="5">
        <v>4413.0</v>
      </c>
      <c r="F762" s="5">
        <v>6476.0</v>
      </c>
    </row>
    <row r="763" ht="13.5" customHeight="1">
      <c r="A763" s="3" t="s">
        <v>1528</v>
      </c>
      <c r="B763" s="6" t="s">
        <v>1529</v>
      </c>
      <c r="C763" s="5">
        <v>637.0</v>
      </c>
      <c r="D763" s="5">
        <v>620.0</v>
      </c>
      <c r="E763" s="5">
        <v>637.0</v>
      </c>
      <c r="F763" s="5">
        <v>935.0</v>
      </c>
    </row>
    <row r="764" ht="13.5" customHeight="1">
      <c r="A764" s="3" t="s">
        <v>1530</v>
      </c>
      <c r="B764" s="6" t="s">
        <v>1531</v>
      </c>
      <c r="C764" s="5">
        <v>1185.0</v>
      </c>
      <c r="D764" s="5">
        <v>1153.0</v>
      </c>
      <c r="E764" s="5">
        <v>1185.0</v>
      </c>
      <c r="F764" s="5">
        <v>1739.0</v>
      </c>
    </row>
    <row r="765" ht="13.5" customHeight="1">
      <c r="A765" s="3" t="s">
        <v>1532</v>
      </c>
      <c r="B765" s="6" t="s">
        <v>1533</v>
      </c>
      <c r="C765" s="5">
        <v>561.0</v>
      </c>
      <c r="D765" s="5">
        <v>546.0</v>
      </c>
      <c r="E765" s="5">
        <v>561.0</v>
      </c>
      <c r="F765" s="5">
        <v>823.0</v>
      </c>
    </row>
    <row r="766" ht="13.5" customHeight="1">
      <c r="A766" s="3" t="s">
        <v>1534</v>
      </c>
      <c r="B766" s="6" t="s">
        <v>1535</v>
      </c>
      <c r="C766" s="5">
        <v>529.0</v>
      </c>
      <c r="D766" s="5">
        <v>515.0</v>
      </c>
      <c r="E766" s="5">
        <v>529.0</v>
      </c>
      <c r="F766" s="5">
        <v>777.0</v>
      </c>
    </row>
    <row r="767" ht="13.5" customHeight="1">
      <c r="A767" s="3" t="s">
        <v>1536</v>
      </c>
      <c r="B767" s="6" t="s">
        <v>1537</v>
      </c>
      <c r="C767" s="5">
        <v>561.0</v>
      </c>
      <c r="D767" s="5">
        <v>546.0</v>
      </c>
      <c r="E767" s="5">
        <v>561.0</v>
      </c>
      <c r="F767" s="5">
        <v>823.0</v>
      </c>
    </row>
    <row r="768" ht="13.5" customHeight="1">
      <c r="A768" s="3" t="s">
        <v>1538</v>
      </c>
      <c r="B768" s="6" t="s">
        <v>1539</v>
      </c>
      <c r="C768" s="5">
        <v>235.0</v>
      </c>
      <c r="D768" s="5">
        <v>229.0</v>
      </c>
      <c r="E768" s="5">
        <v>235.0</v>
      </c>
      <c r="F768" s="5">
        <v>345.0</v>
      </c>
    </row>
    <row r="769" ht="13.5" customHeight="1">
      <c r="A769" s="3" t="s">
        <v>1540</v>
      </c>
      <c r="B769" s="6" t="s">
        <v>1541</v>
      </c>
      <c r="C769" s="5">
        <v>529.0</v>
      </c>
      <c r="D769" s="5">
        <v>515.0</v>
      </c>
      <c r="E769" s="5">
        <v>529.0</v>
      </c>
      <c r="F769" s="5">
        <v>777.0</v>
      </c>
    </row>
    <row r="770" ht="13.5" customHeight="1">
      <c r="A770" s="3" t="s">
        <v>1542</v>
      </c>
      <c r="B770" s="6" t="s">
        <v>1543</v>
      </c>
      <c r="C770" s="5">
        <v>724.0</v>
      </c>
      <c r="D770" s="5">
        <v>705.0</v>
      </c>
      <c r="E770" s="5">
        <v>724.0</v>
      </c>
      <c r="F770" s="5">
        <v>1063.0</v>
      </c>
    </row>
    <row r="771" ht="13.5" customHeight="1">
      <c r="A771" s="3" t="s">
        <v>1544</v>
      </c>
      <c r="B771" s="6" t="s">
        <v>1545</v>
      </c>
      <c r="C771" s="5">
        <v>164.0</v>
      </c>
      <c r="D771" s="5">
        <v>160.0</v>
      </c>
      <c r="E771" s="5">
        <v>164.0</v>
      </c>
      <c r="F771" s="5">
        <v>241.0</v>
      </c>
    </row>
    <row r="772" ht="13.5" customHeight="1">
      <c r="A772" s="3" t="s">
        <v>1546</v>
      </c>
      <c r="B772" s="6" t="s">
        <v>1547</v>
      </c>
      <c r="C772" s="5">
        <v>200.0</v>
      </c>
      <c r="D772" s="5">
        <v>195.0</v>
      </c>
      <c r="E772" s="5">
        <v>200.0</v>
      </c>
      <c r="F772" s="5">
        <v>294.0</v>
      </c>
    </row>
    <row r="773" ht="13.5" customHeight="1">
      <c r="A773" s="3" t="s">
        <v>1548</v>
      </c>
      <c r="B773" s="6" t="s">
        <v>1549</v>
      </c>
      <c r="C773" s="5">
        <v>1178.0</v>
      </c>
      <c r="D773" s="5">
        <v>1146.0</v>
      </c>
      <c r="E773" s="5">
        <v>1178.0</v>
      </c>
      <c r="F773" s="5">
        <v>1728.0</v>
      </c>
    </row>
    <row r="774" ht="13.5" customHeight="1">
      <c r="A774" s="3" t="s">
        <v>1550</v>
      </c>
      <c r="B774" s="6" t="s">
        <v>1551</v>
      </c>
      <c r="C774" s="5">
        <v>76.0</v>
      </c>
      <c r="D774" s="5">
        <v>74.0</v>
      </c>
      <c r="E774" s="5">
        <v>76.0</v>
      </c>
      <c r="F774" s="5">
        <v>112.0</v>
      </c>
    </row>
    <row r="775" ht="13.5" customHeight="1">
      <c r="A775" s="3" t="s">
        <v>1552</v>
      </c>
      <c r="B775" s="6" t="s">
        <v>1553</v>
      </c>
      <c r="C775" s="5">
        <v>839.0</v>
      </c>
      <c r="D775" s="5">
        <v>816.0</v>
      </c>
      <c r="E775" s="5">
        <v>839.0</v>
      </c>
      <c r="F775" s="5">
        <v>1231.0</v>
      </c>
    </row>
    <row r="776" ht="13.5" customHeight="1">
      <c r="A776" s="3" t="s">
        <v>1554</v>
      </c>
      <c r="B776" s="6" t="s">
        <v>1555</v>
      </c>
      <c r="C776" s="5">
        <v>418.0</v>
      </c>
      <c r="D776" s="5">
        <v>407.0</v>
      </c>
      <c r="E776" s="5">
        <v>418.0</v>
      </c>
      <c r="F776" s="5">
        <v>614.0</v>
      </c>
    </row>
    <row r="777" ht="13.5" customHeight="1">
      <c r="A777" s="3" t="s">
        <v>1556</v>
      </c>
      <c r="B777" s="6" t="s">
        <v>1557</v>
      </c>
      <c r="C777" s="5">
        <v>719.0</v>
      </c>
      <c r="D777" s="5">
        <v>700.0</v>
      </c>
      <c r="E777" s="5">
        <v>719.0</v>
      </c>
      <c r="F777" s="5">
        <v>1056.0</v>
      </c>
    </row>
    <row r="778" ht="13.5" customHeight="1">
      <c r="A778" s="3" t="s">
        <v>1558</v>
      </c>
      <c r="B778" s="6" t="s">
        <v>1559</v>
      </c>
      <c r="C778" s="5">
        <v>1402.0</v>
      </c>
      <c r="D778" s="5">
        <v>1364.0</v>
      </c>
      <c r="E778" s="5">
        <v>1402.0</v>
      </c>
      <c r="F778" s="5">
        <v>2057.0</v>
      </c>
    </row>
    <row r="779" ht="13.5" customHeight="1">
      <c r="A779" s="3" t="s">
        <v>1560</v>
      </c>
      <c r="B779" s="6" t="s">
        <v>1561</v>
      </c>
      <c r="C779" s="5">
        <v>232.0</v>
      </c>
      <c r="D779" s="5">
        <v>226.0</v>
      </c>
      <c r="E779" s="5">
        <v>232.0</v>
      </c>
      <c r="F779" s="5">
        <v>341.0</v>
      </c>
    </row>
    <row r="780" ht="13.5" customHeight="1">
      <c r="A780" s="3" t="s">
        <v>1562</v>
      </c>
      <c r="B780" s="6" t="s">
        <v>1563</v>
      </c>
      <c r="C780" s="5">
        <v>1772.0</v>
      </c>
      <c r="D780" s="5">
        <v>1724.0</v>
      </c>
      <c r="E780" s="5">
        <v>1772.0</v>
      </c>
      <c r="F780" s="5">
        <v>2600.0</v>
      </c>
    </row>
    <row r="781" ht="13.5" customHeight="1">
      <c r="A781" s="3" t="s">
        <v>1564</v>
      </c>
      <c r="B781" s="6" t="s">
        <v>1565</v>
      </c>
      <c r="C781" s="5">
        <v>50.0</v>
      </c>
      <c r="D781" s="5">
        <v>49.0</v>
      </c>
      <c r="E781" s="5">
        <v>50.0</v>
      </c>
      <c r="F781" s="5">
        <v>74.0</v>
      </c>
    </row>
    <row r="782" ht="13.5" customHeight="1">
      <c r="A782" s="3" t="s">
        <v>1566</v>
      </c>
      <c r="B782" s="6" t="s">
        <v>1567</v>
      </c>
      <c r="C782" s="5">
        <v>741.0</v>
      </c>
      <c r="D782" s="5">
        <v>721.0</v>
      </c>
      <c r="E782" s="5">
        <v>741.0</v>
      </c>
      <c r="F782" s="5">
        <v>1087.0</v>
      </c>
    </row>
    <row r="783" ht="13.5" customHeight="1">
      <c r="A783" s="3" t="s">
        <v>1568</v>
      </c>
      <c r="B783" s="6" t="s">
        <v>1569</v>
      </c>
      <c r="C783" s="5">
        <v>95.0</v>
      </c>
      <c r="D783" s="5">
        <v>92.0</v>
      </c>
      <c r="E783" s="5">
        <v>95.0</v>
      </c>
      <c r="F783" s="5">
        <v>139.0</v>
      </c>
    </row>
    <row r="784" ht="13.5" customHeight="1">
      <c r="A784" s="3" t="s">
        <v>1570</v>
      </c>
      <c r="B784" s="6" t="s">
        <v>1571</v>
      </c>
      <c r="C784" s="5">
        <v>182.0</v>
      </c>
      <c r="D784" s="5">
        <v>177.0</v>
      </c>
      <c r="E784" s="5">
        <v>182.0</v>
      </c>
      <c r="F784" s="5">
        <v>267.0</v>
      </c>
    </row>
    <row r="785" ht="13.5" customHeight="1">
      <c r="A785" s="3" t="s">
        <v>1572</v>
      </c>
      <c r="B785" s="6" t="s">
        <v>1573</v>
      </c>
      <c r="C785" s="5">
        <v>418.0</v>
      </c>
      <c r="D785" s="5">
        <v>407.0</v>
      </c>
      <c r="E785" s="5">
        <v>418.0</v>
      </c>
      <c r="F785" s="5">
        <v>614.0</v>
      </c>
    </row>
    <row r="786" ht="13.5" customHeight="1">
      <c r="A786" s="3" t="s">
        <v>1574</v>
      </c>
      <c r="B786" s="6" t="s">
        <v>1575</v>
      </c>
      <c r="C786" s="5">
        <v>116.0</v>
      </c>
      <c r="D786" s="5">
        <v>113.0</v>
      </c>
      <c r="E786" s="5">
        <v>116.0</v>
      </c>
      <c r="F786" s="5">
        <v>170.0</v>
      </c>
    </row>
    <row r="787" ht="13.5" customHeight="1">
      <c r="A787" s="3" t="s">
        <v>1576</v>
      </c>
      <c r="B787" s="6" t="s">
        <v>1577</v>
      </c>
      <c r="C787" s="5">
        <v>238.0</v>
      </c>
      <c r="D787" s="5">
        <v>232.0</v>
      </c>
      <c r="E787" s="5">
        <v>238.0</v>
      </c>
      <c r="F787" s="5">
        <v>350.0</v>
      </c>
    </row>
    <row r="788" ht="13.5" customHeight="1">
      <c r="A788" s="3" t="s">
        <v>1578</v>
      </c>
      <c r="B788" s="6" t="s">
        <v>1579</v>
      </c>
      <c r="C788" s="5">
        <v>4405.0</v>
      </c>
      <c r="D788" s="5">
        <v>4287.0</v>
      </c>
      <c r="E788" s="5">
        <v>4405.0</v>
      </c>
      <c r="F788" s="5">
        <v>6466.0</v>
      </c>
    </row>
    <row r="789" ht="13.5" customHeight="1">
      <c r="A789" s="3" t="s">
        <v>1580</v>
      </c>
      <c r="B789" s="6" t="s">
        <v>1581</v>
      </c>
      <c r="C789" s="5">
        <v>180.0</v>
      </c>
      <c r="D789" s="5">
        <v>175.0</v>
      </c>
      <c r="E789" s="5">
        <v>180.0</v>
      </c>
      <c r="F789" s="5">
        <v>264.0</v>
      </c>
    </row>
    <row r="790" ht="13.5" customHeight="1">
      <c r="A790" s="3" t="s">
        <v>1582</v>
      </c>
      <c r="B790" s="6" t="s">
        <v>1583</v>
      </c>
      <c r="C790" s="5">
        <v>443.0</v>
      </c>
      <c r="D790" s="5">
        <v>431.0</v>
      </c>
      <c r="E790" s="5">
        <v>443.0</v>
      </c>
      <c r="F790" s="5">
        <v>650.0</v>
      </c>
    </row>
    <row r="791" ht="13.5" customHeight="1">
      <c r="A791" s="3" t="s">
        <v>1584</v>
      </c>
      <c r="B791" s="6" t="s">
        <v>1585</v>
      </c>
      <c r="C791" s="5">
        <v>432.0</v>
      </c>
      <c r="D791" s="5">
        <v>420.0</v>
      </c>
      <c r="E791" s="5">
        <v>432.0</v>
      </c>
      <c r="F791" s="5">
        <v>633.0</v>
      </c>
    </row>
    <row r="792" ht="13.5" customHeight="1">
      <c r="A792" s="3" t="s">
        <v>1586</v>
      </c>
      <c r="B792" s="6" t="s">
        <v>1587</v>
      </c>
      <c r="C792" s="5">
        <v>233.0</v>
      </c>
      <c r="D792" s="5">
        <v>227.0</v>
      </c>
      <c r="E792" s="5">
        <v>233.0</v>
      </c>
      <c r="F792" s="5">
        <v>342.0</v>
      </c>
    </row>
    <row r="793" ht="13.5" customHeight="1">
      <c r="A793" s="3" t="s">
        <v>1588</v>
      </c>
      <c r="B793" s="6" t="s">
        <v>1589</v>
      </c>
      <c r="C793" s="5">
        <v>252.0</v>
      </c>
      <c r="D793" s="5">
        <v>245.0</v>
      </c>
      <c r="E793" s="5">
        <v>252.0</v>
      </c>
      <c r="F793" s="5">
        <v>370.0</v>
      </c>
    </row>
    <row r="794" ht="13.5" customHeight="1">
      <c r="A794" s="3" t="s">
        <v>1590</v>
      </c>
      <c r="B794" s="6" t="s">
        <v>1591</v>
      </c>
      <c r="C794" s="5">
        <v>521.0</v>
      </c>
      <c r="D794" s="5">
        <v>507.0</v>
      </c>
      <c r="E794" s="5">
        <v>521.0</v>
      </c>
      <c r="F794" s="5">
        <v>765.0</v>
      </c>
    </row>
    <row r="795" ht="13.5" customHeight="1">
      <c r="A795" s="3" t="s">
        <v>1592</v>
      </c>
      <c r="B795" s="6" t="s">
        <v>1593</v>
      </c>
      <c r="C795" s="5">
        <v>1379.0</v>
      </c>
      <c r="D795" s="5">
        <v>1342.0</v>
      </c>
      <c r="E795" s="5">
        <v>1379.0</v>
      </c>
      <c r="F795" s="5">
        <v>2024.0</v>
      </c>
    </row>
    <row r="796" ht="13.5" customHeight="1">
      <c r="A796" s="3" t="s">
        <v>1594</v>
      </c>
      <c r="B796" s="6" t="s">
        <v>1595</v>
      </c>
      <c r="C796" s="5">
        <v>897.0</v>
      </c>
      <c r="D796" s="5">
        <v>873.0</v>
      </c>
      <c r="E796" s="5">
        <v>897.0</v>
      </c>
      <c r="F796" s="5">
        <v>1317.0</v>
      </c>
    </row>
    <row r="797" ht="13.5" customHeight="1">
      <c r="A797" s="3" t="s">
        <v>1596</v>
      </c>
      <c r="B797" s="6" t="s">
        <v>1597</v>
      </c>
      <c r="C797" s="5">
        <v>570.0</v>
      </c>
      <c r="D797" s="5">
        <v>555.0</v>
      </c>
      <c r="E797" s="5">
        <v>570.0</v>
      </c>
      <c r="F797" s="5">
        <v>837.0</v>
      </c>
    </row>
    <row r="798" ht="13.5" customHeight="1">
      <c r="A798" s="3" t="s">
        <v>1598</v>
      </c>
      <c r="B798" s="6" t="s">
        <v>1599</v>
      </c>
      <c r="C798" s="5">
        <v>2371.0</v>
      </c>
      <c r="D798" s="5">
        <v>2307.0</v>
      </c>
      <c r="E798" s="5">
        <v>2371.0</v>
      </c>
      <c r="F798" s="5">
        <v>3479.0</v>
      </c>
    </row>
    <row r="799" ht="13.5" customHeight="1">
      <c r="A799" s="3" t="s">
        <v>1600</v>
      </c>
      <c r="B799" s="6" t="s">
        <v>1601</v>
      </c>
      <c r="C799" s="5">
        <v>1209.0</v>
      </c>
      <c r="D799" s="5">
        <v>1177.0</v>
      </c>
      <c r="E799" s="5">
        <v>1209.0</v>
      </c>
      <c r="F799" s="5">
        <v>1775.0</v>
      </c>
    </row>
    <row r="800" ht="13.5" customHeight="1">
      <c r="A800" s="3" t="s">
        <v>1602</v>
      </c>
      <c r="B800" s="6" t="s">
        <v>1603</v>
      </c>
      <c r="C800" s="5">
        <v>558.0</v>
      </c>
      <c r="D800" s="5">
        <v>543.0</v>
      </c>
      <c r="E800" s="5">
        <v>558.0</v>
      </c>
      <c r="F800" s="5">
        <v>819.0</v>
      </c>
    </row>
    <row r="801" ht="13.5" customHeight="1">
      <c r="A801" s="3" t="s">
        <v>1604</v>
      </c>
      <c r="B801" s="6" t="s">
        <v>1605</v>
      </c>
      <c r="C801" s="5">
        <v>1205.0</v>
      </c>
      <c r="D801" s="5">
        <v>1173.0</v>
      </c>
      <c r="E801" s="5">
        <v>1205.0</v>
      </c>
      <c r="F801" s="5">
        <v>1769.0</v>
      </c>
    </row>
    <row r="802" ht="13.5" customHeight="1">
      <c r="A802" s="3" t="s">
        <v>1606</v>
      </c>
      <c r="B802" s="6" t="s">
        <v>1607</v>
      </c>
      <c r="C802" s="5">
        <v>914.0</v>
      </c>
      <c r="D802" s="5">
        <v>889.0</v>
      </c>
      <c r="E802" s="5">
        <v>914.0</v>
      </c>
      <c r="F802" s="5">
        <v>1341.0</v>
      </c>
    </row>
    <row r="803" ht="13.5" customHeight="1">
      <c r="A803" s="3" t="s">
        <v>1608</v>
      </c>
      <c r="B803" s="6" t="s">
        <v>1609</v>
      </c>
      <c r="C803" s="5">
        <v>997.0</v>
      </c>
      <c r="D803" s="5">
        <v>970.0</v>
      </c>
      <c r="E803" s="5">
        <v>997.0</v>
      </c>
      <c r="F803" s="5">
        <v>1463.0</v>
      </c>
    </row>
    <row r="804" ht="13.5" customHeight="1">
      <c r="A804" s="3" t="s">
        <v>1610</v>
      </c>
      <c r="B804" s="6" t="s">
        <v>1611</v>
      </c>
      <c r="C804" s="5">
        <v>248.0</v>
      </c>
      <c r="D804" s="5">
        <v>241.0</v>
      </c>
      <c r="E804" s="5">
        <v>248.0</v>
      </c>
      <c r="F804" s="5">
        <v>363.0</v>
      </c>
    </row>
    <row r="805" ht="13.5" customHeight="1">
      <c r="A805" s="3" t="s">
        <v>1612</v>
      </c>
      <c r="B805" s="6" t="s">
        <v>1613</v>
      </c>
      <c r="C805" s="5">
        <v>337.0</v>
      </c>
      <c r="D805" s="5">
        <v>328.0</v>
      </c>
      <c r="E805" s="5">
        <v>337.0</v>
      </c>
      <c r="F805" s="5">
        <v>495.0</v>
      </c>
    </row>
    <row r="806" ht="13.5" customHeight="1">
      <c r="A806" s="3" t="s">
        <v>1614</v>
      </c>
      <c r="B806" s="6" t="s">
        <v>1615</v>
      </c>
      <c r="C806" s="5">
        <v>967.0</v>
      </c>
      <c r="D806" s="5">
        <v>941.0</v>
      </c>
      <c r="E806" s="5">
        <v>967.0</v>
      </c>
      <c r="F806" s="5">
        <v>1419.0</v>
      </c>
    </row>
    <row r="807" ht="13.5" customHeight="1">
      <c r="A807" s="3" t="s">
        <v>1616</v>
      </c>
      <c r="B807" s="6" t="s">
        <v>1617</v>
      </c>
      <c r="C807" s="5">
        <v>770.0</v>
      </c>
      <c r="D807" s="5">
        <v>749.0</v>
      </c>
      <c r="E807" s="5">
        <v>770.0</v>
      </c>
      <c r="F807" s="5">
        <v>1130.0</v>
      </c>
    </row>
    <row r="808" ht="13.5" customHeight="1">
      <c r="A808" s="3" t="s">
        <v>1618</v>
      </c>
      <c r="B808" s="6" t="s">
        <v>1619</v>
      </c>
      <c r="C808" s="5">
        <v>673.0</v>
      </c>
      <c r="D808" s="5">
        <v>655.0</v>
      </c>
      <c r="E808" s="5">
        <v>673.0</v>
      </c>
      <c r="F808" s="5">
        <v>988.0</v>
      </c>
    </row>
    <row r="809" ht="13.5" customHeight="1">
      <c r="A809" s="3" t="s">
        <v>1620</v>
      </c>
      <c r="B809" s="6" t="s">
        <v>1621</v>
      </c>
      <c r="C809" s="5">
        <v>186.0</v>
      </c>
      <c r="D809" s="5">
        <v>181.0</v>
      </c>
      <c r="E809" s="5">
        <v>186.0</v>
      </c>
      <c r="F809" s="5">
        <v>273.0</v>
      </c>
    </row>
    <row r="810" ht="13.5" customHeight="1">
      <c r="A810" s="3" t="s">
        <v>1622</v>
      </c>
      <c r="B810" s="6" t="s">
        <v>1623</v>
      </c>
      <c r="C810" s="5">
        <v>903.0</v>
      </c>
      <c r="D810" s="5">
        <v>879.0</v>
      </c>
      <c r="E810" s="5">
        <v>903.0</v>
      </c>
      <c r="F810" s="5">
        <v>1326.0</v>
      </c>
    </row>
    <row r="811" ht="13.5" customHeight="1">
      <c r="A811" s="3" t="s">
        <v>1624</v>
      </c>
      <c r="B811" s="6" t="s">
        <v>1625</v>
      </c>
      <c r="C811" s="5">
        <v>2716.0</v>
      </c>
      <c r="D811" s="5">
        <v>2643.0</v>
      </c>
      <c r="E811" s="5">
        <v>2716.0</v>
      </c>
      <c r="F811" s="5">
        <v>3986.0</v>
      </c>
    </row>
    <row r="812" ht="13.5" customHeight="1">
      <c r="A812" s="3" t="s">
        <v>1626</v>
      </c>
      <c r="B812" s="6" t="s">
        <v>1627</v>
      </c>
      <c r="C812" s="5">
        <v>1227.0</v>
      </c>
      <c r="D812" s="5">
        <v>1194.0</v>
      </c>
      <c r="E812" s="5">
        <v>1227.0</v>
      </c>
      <c r="F812" s="5">
        <v>1801.0</v>
      </c>
    </row>
    <row r="813" ht="13.5" customHeight="1">
      <c r="A813" s="3" t="s">
        <v>1628</v>
      </c>
      <c r="B813" s="6" t="s">
        <v>1629</v>
      </c>
      <c r="C813" s="5">
        <v>5189.0</v>
      </c>
      <c r="D813" s="5">
        <v>5050.0</v>
      </c>
      <c r="E813" s="5">
        <v>5189.0</v>
      </c>
      <c r="F813" s="5">
        <v>7616.0</v>
      </c>
    </row>
    <row r="814" ht="13.5" customHeight="1">
      <c r="A814" s="3" t="s">
        <v>1630</v>
      </c>
      <c r="B814" s="6" t="s">
        <v>1631</v>
      </c>
      <c r="C814" s="5">
        <v>1259.0</v>
      </c>
      <c r="D814" s="5">
        <v>1225.0</v>
      </c>
      <c r="E814" s="5">
        <v>1259.0</v>
      </c>
      <c r="F814" s="5">
        <v>1848.0</v>
      </c>
    </row>
    <row r="815" ht="13.5" customHeight="1">
      <c r="A815" s="3" t="s">
        <v>1632</v>
      </c>
      <c r="B815" s="6" t="s">
        <v>1633</v>
      </c>
      <c r="C815" s="5">
        <v>185.0</v>
      </c>
      <c r="D815" s="5">
        <v>180.0</v>
      </c>
      <c r="E815" s="5">
        <v>185.0</v>
      </c>
      <c r="F815" s="5">
        <v>271.0</v>
      </c>
    </row>
    <row r="816" ht="13.5" customHeight="1">
      <c r="A816" s="3" t="s">
        <v>1634</v>
      </c>
      <c r="B816" s="6" t="s">
        <v>1635</v>
      </c>
      <c r="C816" s="5">
        <v>218.0</v>
      </c>
      <c r="D816" s="5">
        <v>212.0</v>
      </c>
      <c r="E816" s="5">
        <v>218.0</v>
      </c>
      <c r="F816" s="5">
        <v>320.0</v>
      </c>
    </row>
    <row r="817" ht="13.5" customHeight="1">
      <c r="A817" s="3" t="s">
        <v>1636</v>
      </c>
      <c r="B817" s="6" t="s">
        <v>1637</v>
      </c>
      <c r="C817" s="5">
        <v>291.0</v>
      </c>
      <c r="D817" s="5">
        <v>283.0</v>
      </c>
      <c r="E817" s="5">
        <v>291.0</v>
      </c>
      <c r="F817" s="5">
        <v>427.0</v>
      </c>
    </row>
    <row r="818" ht="13.5" customHeight="1">
      <c r="A818" s="3" t="s">
        <v>1638</v>
      </c>
      <c r="B818" s="6" t="s">
        <v>1639</v>
      </c>
      <c r="C818" s="5">
        <v>291.0</v>
      </c>
      <c r="D818" s="5">
        <v>283.0</v>
      </c>
      <c r="E818" s="5">
        <v>291.0</v>
      </c>
      <c r="F818" s="5">
        <v>427.0</v>
      </c>
    </row>
    <row r="819" ht="13.5" customHeight="1">
      <c r="A819" s="3" t="s">
        <v>1640</v>
      </c>
      <c r="B819" s="6" t="s">
        <v>1641</v>
      </c>
      <c r="C819" s="5">
        <v>282.0</v>
      </c>
      <c r="D819" s="5">
        <v>274.0</v>
      </c>
      <c r="E819" s="5">
        <v>282.0</v>
      </c>
      <c r="F819" s="5">
        <v>413.0</v>
      </c>
    </row>
    <row r="820" ht="13.5" customHeight="1">
      <c r="A820" s="3" t="s">
        <v>1642</v>
      </c>
      <c r="B820" s="6" t="s">
        <v>1643</v>
      </c>
      <c r="C820" s="5">
        <v>182.0</v>
      </c>
      <c r="D820" s="5">
        <v>177.0</v>
      </c>
      <c r="E820" s="5">
        <v>182.0</v>
      </c>
      <c r="F820" s="5">
        <v>267.0</v>
      </c>
    </row>
    <row r="821" ht="13.5" customHeight="1">
      <c r="A821" s="3" t="s">
        <v>1644</v>
      </c>
      <c r="B821" s="6" t="s">
        <v>1645</v>
      </c>
      <c r="C821" s="5">
        <v>50.0</v>
      </c>
      <c r="D821" s="5">
        <v>49.0</v>
      </c>
      <c r="E821" s="5">
        <v>50.0</v>
      </c>
      <c r="F821" s="5">
        <v>74.0</v>
      </c>
    </row>
    <row r="822" ht="13.5" customHeight="1">
      <c r="A822" s="3" t="s">
        <v>1646</v>
      </c>
      <c r="B822" s="6" t="s">
        <v>1647</v>
      </c>
      <c r="C822" s="5">
        <v>182.0</v>
      </c>
      <c r="D822" s="5">
        <v>177.0</v>
      </c>
      <c r="E822" s="5">
        <v>182.0</v>
      </c>
      <c r="F822" s="5">
        <v>267.0</v>
      </c>
    </row>
    <row r="823" ht="13.5" customHeight="1">
      <c r="A823" s="3" t="s">
        <v>1648</v>
      </c>
      <c r="B823" s="6" t="s">
        <v>1649</v>
      </c>
      <c r="C823" s="5">
        <v>859.0</v>
      </c>
      <c r="D823" s="5">
        <v>836.0</v>
      </c>
      <c r="E823" s="5">
        <v>859.0</v>
      </c>
      <c r="F823" s="5">
        <v>1261.0</v>
      </c>
    </row>
    <row r="824" ht="13.5" customHeight="1">
      <c r="A824" s="3" t="s">
        <v>1650</v>
      </c>
      <c r="B824" s="6" t="s">
        <v>1651</v>
      </c>
      <c r="C824" s="5">
        <v>180.0</v>
      </c>
      <c r="D824" s="5">
        <v>175.0</v>
      </c>
      <c r="E824" s="5">
        <v>180.0</v>
      </c>
      <c r="F824" s="5">
        <v>264.0</v>
      </c>
    </row>
    <row r="825" ht="13.5" customHeight="1">
      <c r="A825" s="3" t="s">
        <v>1652</v>
      </c>
      <c r="B825" s="6" t="s">
        <v>1653</v>
      </c>
      <c r="C825" s="5">
        <v>256.0</v>
      </c>
      <c r="D825" s="5">
        <v>249.0</v>
      </c>
      <c r="E825" s="5">
        <v>256.0</v>
      </c>
      <c r="F825" s="5">
        <v>376.0</v>
      </c>
    </row>
    <row r="826" ht="13.5" customHeight="1">
      <c r="A826" s="3" t="s">
        <v>1654</v>
      </c>
      <c r="B826" s="6" t="s">
        <v>1655</v>
      </c>
      <c r="C826" s="5">
        <v>407.0</v>
      </c>
      <c r="D826" s="5">
        <v>396.0</v>
      </c>
      <c r="E826" s="5">
        <v>407.0</v>
      </c>
      <c r="F826" s="5">
        <v>597.0</v>
      </c>
    </row>
    <row r="827" ht="13.5" customHeight="1">
      <c r="A827" s="3" t="s">
        <v>1656</v>
      </c>
      <c r="B827" s="6" t="s">
        <v>1657</v>
      </c>
      <c r="C827" s="5">
        <v>592.0</v>
      </c>
      <c r="D827" s="5">
        <v>576.0</v>
      </c>
      <c r="E827" s="5">
        <v>592.0</v>
      </c>
      <c r="F827" s="5">
        <v>869.0</v>
      </c>
    </row>
    <row r="828" ht="13.5" customHeight="1">
      <c r="A828" s="3" t="s">
        <v>1658</v>
      </c>
      <c r="B828" s="6" t="s">
        <v>1659</v>
      </c>
      <c r="C828" s="5">
        <v>2397.0</v>
      </c>
      <c r="D828" s="5">
        <v>2333.0</v>
      </c>
      <c r="E828" s="5">
        <v>2397.0</v>
      </c>
      <c r="F828" s="5">
        <v>3519.0</v>
      </c>
    </row>
    <row r="829" ht="13.5" customHeight="1">
      <c r="A829" s="3" t="s">
        <v>1660</v>
      </c>
      <c r="B829" s="6" t="s">
        <v>1661</v>
      </c>
      <c r="C829" s="5">
        <v>880.0</v>
      </c>
      <c r="D829" s="5">
        <v>856.0</v>
      </c>
      <c r="E829" s="5">
        <v>880.0</v>
      </c>
      <c r="F829" s="5">
        <v>1291.0</v>
      </c>
    </row>
    <row r="830" ht="13.5" customHeight="1">
      <c r="A830" s="3" t="s">
        <v>1662</v>
      </c>
      <c r="B830" s="6" t="s">
        <v>1663</v>
      </c>
      <c r="C830" s="5">
        <v>1228.0</v>
      </c>
      <c r="D830" s="5">
        <v>1195.0</v>
      </c>
      <c r="E830" s="5">
        <v>1228.0</v>
      </c>
      <c r="F830" s="5">
        <v>1802.0</v>
      </c>
    </row>
    <row r="831" ht="13.5" customHeight="1">
      <c r="A831" s="3" t="s">
        <v>1664</v>
      </c>
      <c r="B831" s="6" t="s">
        <v>1665</v>
      </c>
      <c r="C831" s="5">
        <v>180.0</v>
      </c>
      <c r="D831" s="5">
        <v>175.0</v>
      </c>
      <c r="E831" s="5">
        <v>180.0</v>
      </c>
      <c r="F831" s="5">
        <v>264.0</v>
      </c>
    </row>
    <row r="832" ht="13.5" customHeight="1">
      <c r="A832" s="3" t="s">
        <v>1666</v>
      </c>
      <c r="B832" s="6" t="s">
        <v>1667</v>
      </c>
      <c r="C832" s="5">
        <v>152.0</v>
      </c>
      <c r="D832" s="5">
        <v>148.0</v>
      </c>
      <c r="E832" s="5">
        <v>152.0</v>
      </c>
      <c r="F832" s="5">
        <v>223.0</v>
      </c>
    </row>
    <row r="833" ht="13.5" customHeight="1">
      <c r="A833" s="3" t="s">
        <v>1668</v>
      </c>
      <c r="B833" s="6" t="s">
        <v>1669</v>
      </c>
      <c r="C833" s="5">
        <v>0.0</v>
      </c>
      <c r="D833" s="5">
        <v>0.0</v>
      </c>
      <c r="E833" s="5">
        <v>0.0</v>
      </c>
      <c r="F833" s="5">
        <v>0.0</v>
      </c>
    </row>
    <row r="834" ht="13.5" customHeight="1">
      <c r="A834" s="3" t="s">
        <v>1670</v>
      </c>
      <c r="B834" s="6" t="s">
        <v>1671</v>
      </c>
      <c r="C834" s="5">
        <v>1165.0</v>
      </c>
      <c r="D834" s="5">
        <v>1134.0</v>
      </c>
      <c r="E834" s="5">
        <v>1165.0</v>
      </c>
      <c r="F834" s="5">
        <v>1710.0</v>
      </c>
    </row>
    <row r="835" ht="13.5" customHeight="1">
      <c r="A835" s="3" t="s">
        <v>1672</v>
      </c>
      <c r="B835" s="6" t="s">
        <v>1673</v>
      </c>
      <c r="C835" s="5">
        <v>338.0</v>
      </c>
      <c r="D835" s="5">
        <v>175.0</v>
      </c>
      <c r="E835" s="5">
        <v>180.0</v>
      </c>
      <c r="F835" s="5">
        <v>492.0</v>
      </c>
    </row>
    <row r="836" ht="13.5" customHeight="1">
      <c r="A836" s="3" t="s">
        <v>1674</v>
      </c>
      <c r="B836" s="6" t="s">
        <v>1675</v>
      </c>
      <c r="C836" s="5">
        <v>1155.0</v>
      </c>
      <c r="D836" s="5">
        <v>1131.0</v>
      </c>
      <c r="E836" s="5">
        <v>1155.0</v>
      </c>
      <c r="F836" s="5">
        <v>1706.0</v>
      </c>
    </row>
    <row r="837" ht="13.5" customHeight="1">
      <c r="A837" s="3" t="s">
        <v>1676</v>
      </c>
      <c r="B837" s="6" t="s">
        <v>1677</v>
      </c>
      <c r="C837" s="5">
        <v>104.0</v>
      </c>
      <c r="D837" s="5">
        <v>101.0</v>
      </c>
      <c r="E837" s="5">
        <v>104.0</v>
      </c>
      <c r="F837" s="5">
        <v>152.0</v>
      </c>
    </row>
    <row r="838" ht="13.5" customHeight="1">
      <c r="A838" s="3" t="s">
        <v>1678</v>
      </c>
      <c r="B838" s="6" t="s">
        <v>1679</v>
      </c>
      <c r="C838" s="5">
        <v>221.0</v>
      </c>
      <c r="D838" s="5">
        <v>215.0</v>
      </c>
      <c r="E838" s="5">
        <v>221.0</v>
      </c>
      <c r="F838" s="5">
        <v>324.0</v>
      </c>
    </row>
    <row r="839" ht="13.5" customHeight="1">
      <c r="A839" s="3" t="s">
        <v>1680</v>
      </c>
      <c r="B839" s="6" t="s">
        <v>1681</v>
      </c>
      <c r="C839" s="5">
        <v>708.0</v>
      </c>
      <c r="D839" s="5">
        <v>689.0</v>
      </c>
      <c r="E839" s="5">
        <v>708.0</v>
      </c>
      <c r="F839" s="5">
        <v>1039.0</v>
      </c>
    </row>
    <row r="840" ht="13.5" customHeight="1">
      <c r="A840" s="3" t="s">
        <v>1682</v>
      </c>
      <c r="B840" s="6" t="s">
        <v>1683</v>
      </c>
      <c r="C840" s="5">
        <v>278.0</v>
      </c>
      <c r="D840" s="5">
        <v>271.0</v>
      </c>
      <c r="E840" s="5">
        <v>278.0</v>
      </c>
      <c r="F840" s="5">
        <v>409.0</v>
      </c>
    </row>
    <row r="841" ht="13.5" customHeight="1">
      <c r="A841" s="3" t="s">
        <v>1684</v>
      </c>
      <c r="B841" s="6" t="s">
        <v>1685</v>
      </c>
      <c r="C841" s="5">
        <v>244.0</v>
      </c>
      <c r="D841" s="5">
        <v>237.0</v>
      </c>
      <c r="E841" s="5">
        <v>244.0</v>
      </c>
      <c r="F841" s="5">
        <v>357.0</v>
      </c>
    </row>
    <row r="842" ht="13.5" customHeight="1">
      <c r="A842" s="3" t="s">
        <v>1686</v>
      </c>
      <c r="B842" s="6" t="s">
        <v>1687</v>
      </c>
      <c r="C842" s="5">
        <v>2665.0</v>
      </c>
      <c r="D842" s="5">
        <v>2593.0</v>
      </c>
      <c r="E842" s="5">
        <v>2665.0</v>
      </c>
      <c r="F842" s="5">
        <v>3911.0</v>
      </c>
    </row>
    <row r="843" ht="13.5" customHeight="1">
      <c r="A843" s="3" t="s">
        <v>1688</v>
      </c>
      <c r="B843" s="6" t="s">
        <v>1689</v>
      </c>
      <c r="C843" s="5">
        <v>5195.0</v>
      </c>
      <c r="D843" s="5">
        <v>5055.0</v>
      </c>
      <c r="E843" s="5">
        <v>5195.0</v>
      </c>
      <c r="F843" s="5">
        <v>7624.0</v>
      </c>
    </row>
    <row r="844" ht="13.5" customHeight="1">
      <c r="A844" s="3" t="s">
        <v>1690</v>
      </c>
      <c r="B844" s="6" t="s">
        <v>1691</v>
      </c>
      <c r="C844" s="5">
        <v>5195.0</v>
      </c>
      <c r="D844" s="5">
        <v>5055.0</v>
      </c>
      <c r="E844" s="5">
        <v>5195.0</v>
      </c>
      <c r="F844" s="5">
        <v>7624.0</v>
      </c>
    </row>
    <row r="845" ht="13.5" customHeight="1">
      <c r="A845" s="3" t="s">
        <v>1692</v>
      </c>
      <c r="B845" s="6" t="s">
        <v>1693</v>
      </c>
      <c r="C845" s="5">
        <v>5195.0</v>
      </c>
      <c r="D845" s="5">
        <v>5055.0</v>
      </c>
      <c r="E845" s="5">
        <v>5195.0</v>
      </c>
      <c r="F845" s="5">
        <v>7624.0</v>
      </c>
    </row>
    <row r="846" ht="13.5" customHeight="1">
      <c r="A846" s="3" t="s">
        <v>1694</v>
      </c>
      <c r="B846" s="6" t="s">
        <v>1695</v>
      </c>
      <c r="C846" s="5">
        <v>8508.0</v>
      </c>
      <c r="D846" s="5">
        <v>8279.0</v>
      </c>
      <c r="E846" s="5">
        <v>8508.0</v>
      </c>
      <c r="F846" s="5">
        <v>12486.0</v>
      </c>
    </row>
    <row r="847" ht="13.5" customHeight="1">
      <c r="A847" s="3" t="s">
        <v>1696</v>
      </c>
      <c r="B847" s="7" t="s">
        <v>1697</v>
      </c>
      <c r="C847" s="5">
        <v>5894.0</v>
      </c>
      <c r="D847" s="5">
        <v>5736.0</v>
      </c>
      <c r="E847" s="5">
        <v>5894.0</v>
      </c>
      <c r="F847" s="5">
        <v>8651.0</v>
      </c>
    </row>
    <row r="848" ht="13.5" customHeight="1">
      <c r="A848" s="3" t="s">
        <v>1698</v>
      </c>
      <c r="B848" s="7" t="s">
        <v>1699</v>
      </c>
      <c r="C848" s="5">
        <v>11024.0</v>
      </c>
      <c r="D848" s="5">
        <v>10728.0</v>
      </c>
      <c r="E848" s="5">
        <v>11024.0</v>
      </c>
      <c r="F848" s="5">
        <v>16180.0</v>
      </c>
    </row>
    <row r="849" ht="13.5" customHeight="1">
      <c r="A849" s="3" t="s">
        <v>1700</v>
      </c>
      <c r="B849" s="7" t="s">
        <v>1701</v>
      </c>
      <c r="C849" s="5">
        <v>5894.0</v>
      </c>
      <c r="D849" s="5">
        <v>5736.0</v>
      </c>
      <c r="E849" s="5">
        <v>5894.0</v>
      </c>
      <c r="F849" s="5">
        <v>8651.0</v>
      </c>
    </row>
    <row r="850" ht="13.5" customHeight="1">
      <c r="A850" s="3" t="s">
        <v>1702</v>
      </c>
      <c r="B850" s="6" t="s">
        <v>1703</v>
      </c>
      <c r="C850" s="5">
        <v>5195.0</v>
      </c>
      <c r="D850" s="5">
        <v>5055.0</v>
      </c>
      <c r="E850" s="5">
        <v>5195.0</v>
      </c>
      <c r="F850" s="5">
        <v>7624.0</v>
      </c>
    </row>
    <row r="851" ht="13.5" customHeight="1">
      <c r="A851" s="3" t="s">
        <v>1704</v>
      </c>
      <c r="B851" s="6" t="s">
        <v>1705</v>
      </c>
      <c r="C851" s="5">
        <v>5195.0</v>
      </c>
      <c r="D851" s="5">
        <v>5055.0</v>
      </c>
      <c r="E851" s="5">
        <v>5195.0</v>
      </c>
      <c r="F851" s="5">
        <v>7624.0</v>
      </c>
    </row>
    <row r="852" ht="13.5" customHeight="1">
      <c r="A852" s="3" t="s">
        <v>1706</v>
      </c>
      <c r="B852" s="6" t="s">
        <v>1707</v>
      </c>
      <c r="C852" s="5">
        <v>5195.0</v>
      </c>
      <c r="D852" s="5">
        <v>5055.0</v>
      </c>
      <c r="E852" s="5">
        <v>5195.0</v>
      </c>
      <c r="F852" s="5">
        <v>7624.0</v>
      </c>
    </row>
    <row r="853" ht="13.5" customHeight="1">
      <c r="A853" s="3" t="s">
        <v>1708</v>
      </c>
      <c r="B853" s="6" t="s">
        <v>1709</v>
      </c>
      <c r="C853" s="5">
        <v>5195.0</v>
      </c>
      <c r="D853" s="5">
        <v>5055.0</v>
      </c>
      <c r="E853" s="5">
        <v>5195.0</v>
      </c>
      <c r="F853" s="5">
        <v>7624.0</v>
      </c>
    </row>
    <row r="854" ht="13.5" customHeight="1">
      <c r="A854" s="3" t="s">
        <v>1710</v>
      </c>
      <c r="B854" s="6" t="s">
        <v>1711</v>
      </c>
      <c r="C854" s="5">
        <v>5195.0</v>
      </c>
      <c r="D854" s="5">
        <v>5055.0</v>
      </c>
      <c r="E854" s="5">
        <v>5195.0</v>
      </c>
      <c r="F854" s="5">
        <v>7624.0</v>
      </c>
    </row>
    <row r="855" ht="13.5" customHeight="1">
      <c r="A855" s="3" t="s">
        <v>1712</v>
      </c>
      <c r="B855" s="6" t="s">
        <v>1713</v>
      </c>
      <c r="C855" s="5">
        <v>5195.0</v>
      </c>
      <c r="D855" s="5">
        <v>5055.0</v>
      </c>
      <c r="E855" s="5">
        <v>5195.0</v>
      </c>
      <c r="F855" s="5">
        <v>7624.0</v>
      </c>
    </row>
    <row r="856" ht="13.5" customHeight="1">
      <c r="A856" s="3" t="s">
        <v>1714</v>
      </c>
      <c r="B856" s="6" t="s">
        <v>1715</v>
      </c>
      <c r="C856" s="5">
        <v>5195.0</v>
      </c>
      <c r="D856" s="5">
        <v>5055.0</v>
      </c>
      <c r="E856" s="5">
        <v>5195.0</v>
      </c>
      <c r="F856" s="5">
        <v>7624.0</v>
      </c>
    </row>
    <row r="857" ht="13.5" customHeight="1">
      <c r="A857" s="3" t="s">
        <v>1716</v>
      </c>
      <c r="B857" s="6" t="s">
        <v>1717</v>
      </c>
      <c r="C857" s="5">
        <v>5195.0</v>
      </c>
      <c r="D857" s="5">
        <v>5055.0</v>
      </c>
      <c r="E857" s="5">
        <v>5195.0</v>
      </c>
      <c r="F857" s="5">
        <v>7624.0</v>
      </c>
    </row>
    <row r="858" ht="13.5" customHeight="1">
      <c r="A858" s="3" t="s">
        <v>1718</v>
      </c>
      <c r="B858" s="6" t="s">
        <v>1719</v>
      </c>
      <c r="C858" s="5">
        <v>5195.0</v>
      </c>
      <c r="D858" s="5">
        <v>5055.0</v>
      </c>
      <c r="E858" s="5">
        <v>5195.0</v>
      </c>
      <c r="F858" s="5">
        <v>7624.0</v>
      </c>
    </row>
    <row r="859" ht="13.5" customHeight="1">
      <c r="A859" s="3" t="s">
        <v>1720</v>
      </c>
      <c r="B859" s="6" t="s">
        <v>1721</v>
      </c>
      <c r="C859" s="5">
        <v>40464.0</v>
      </c>
      <c r="D859" s="5">
        <v>39377.0</v>
      </c>
      <c r="E859" s="5">
        <v>40464.0</v>
      </c>
      <c r="F859" s="5">
        <v>59388.0</v>
      </c>
    </row>
    <row r="860" ht="13.5" customHeight="1">
      <c r="A860" s="3" t="s">
        <v>1722</v>
      </c>
      <c r="B860" s="6" t="s">
        <v>1723</v>
      </c>
      <c r="C860" s="5">
        <v>5195.0</v>
      </c>
      <c r="D860" s="5">
        <v>5055.0</v>
      </c>
      <c r="E860" s="5">
        <v>5195.0</v>
      </c>
      <c r="F860" s="5">
        <v>7624.0</v>
      </c>
    </row>
    <row r="861" ht="13.5" customHeight="1">
      <c r="A861" s="3" t="s">
        <v>1724</v>
      </c>
      <c r="B861" s="6" t="s">
        <v>1725</v>
      </c>
      <c r="C861" s="5">
        <v>5195.0</v>
      </c>
      <c r="D861" s="5">
        <v>5055.0</v>
      </c>
      <c r="E861" s="5">
        <v>5195.0</v>
      </c>
      <c r="F861" s="5">
        <v>7624.0</v>
      </c>
    </row>
    <row r="862" ht="13.5" customHeight="1">
      <c r="A862" s="3" t="s">
        <v>1726</v>
      </c>
      <c r="B862" s="6" t="s">
        <v>1727</v>
      </c>
      <c r="C862" s="5">
        <v>5195.0</v>
      </c>
      <c r="D862" s="5">
        <v>5055.0</v>
      </c>
      <c r="E862" s="5">
        <v>5195.0</v>
      </c>
      <c r="F862" s="5">
        <v>7624.0</v>
      </c>
    </row>
    <row r="863" ht="13.5" customHeight="1">
      <c r="A863" s="3" t="s">
        <v>1728</v>
      </c>
      <c r="B863" s="6" t="s">
        <v>1729</v>
      </c>
      <c r="C863" s="5">
        <v>7049.0</v>
      </c>
      <c r="D863" s="5">
        <v>6860.0</v>
      </c>
      <c r="E863" s="5">
        <v>7049.0</v>
      </c>
      <c r="F863" s="5">
        <v>10346.0</v>
      </c>
    </row>
    <row r="864" ht="13.5" customHeight="1">
      <c r="A864" s="3" t="s">
        <v>1730</v>
      </c>
      <c r="B864" s="6" t="s">
        <v>1731</v>
      </c>
      <c r="C864" s="5">
        <v>5195.0</v>
      </c>
      <c r="D864" s="5">
        <v>5055.0</v>
      </c>
      <c r="E864" s="5">
        <v>5195.0</v>
      </c>
      <c r="F864" s="5">
        <v>7624.0</v>
      </c>
    </row>
    <row r="865" ht="13.5" customHeight="1">
      <c r="A865" s="3" t="s">
        <v>1732</v>
      </c>
      <c r="B865" s="6" t="s">
        <v>1733</v>
      </c>
      <c r="C865" s="5">
        <v>11112.0</v>
      </c>
      <c r="D865" s="5">
        <v>10814.0</v>
      </c>
      <c r="E865" s="5">
        <v>11112.0</v>
      </c>
      <c r="F865" s="5">
        <v>16310.0</v>
      </c>
    </row>
    <row r="866" ht="13.5" customHeight="1">
      <c r="A866" s="3" t="s">
        <v>1734</v>
      </c>
      <c r="B866" s="6" t="s">
        <v>1735</v>
      </c>
      <c r="C866" s="5">
        <v>6447.0</v>
      </c>
      <c r="D866" s="5">
        <v>6274.0</v>
      </c>
      <c r="E866" s="5">
        <v>6447.0</v>
      </c>
      <c r="F866" s="5">
        <v>9462.0</v>
      </c>
    </row>
    <row r="867" ht="13.5" customHeight="1">
      <c r="A867" s="3" t="s">
        <v>1736</v>
      </c>
      <c r="B867" s="6" t="s">
        <v>1737</v>
      </c>
      <c r="C867" s="5">
        <v>11229.0</v>
      </c>
      <c r="D867" s="5">
        <v>10927.0</v>
      </c>
      <c r="E867" s="5">
        <v>11229.0</v>
      </c>
      <c r="F867" s="5">
        <v>16480.0</v>
      </c>
    </row>
    <row r="868" ht="13.5" customHeight="1">
      <c r="A868" s="3" t="s">
        <v>1738</v>
      </c>
      <c r="B868" s="6" t="s">
        <v>1739</v>
      </c>
      <c r="C868" s="5">
        <v>16361.0</v>
      </c>
      <c r="D868" s="5">
        <v>15922.0</v>
      </c>
      <c r="E868" s="5">
        <v>16361.0</v>
      </c>
      <c r="F868" s="5">
        <v>24014.0</v>
      </c>
    </row>
    <row r="869" ht="13.5" customHeight="1">
      <c r="A869" s="3" t="s">
        <v>1740</v>
      </c>
      <c r="B869" s="6" t="s">
        <v>1741</v>
      </c>
      <c r="C869" s="5">
        <v>13919.0</v>
      </c>
      <c r="D869" s="5">
        <v>13545.0</v>
      </c>
      <c r="E869" s="5">
        <v>13919.0</v>
      </c>
      <c r="F869" s="5">
        <v>20429.0</v>
      </c>
    </row>
    <row r="870" ht="13.5" customHeight="1">
      <c r="A870" s="3" t="s">
        <v>1742</v>
      </c>
      <c r="B870" s="6" t="s">
        <v>1743</v>
      </c>
      <c r="C870" s="5">
        <v>25599.0</v>
      </c>
      <c r="D870" s="5">
        <v>24911.0</v>
      </c>
      <c r="E870" s="5">
        <v>25599.0</v>
      </c>
      <c r="F870" s="5">
        <v>37571.0</v>
      </c>
    </row>
    <row r="871" ht="13.5" customHeight="1">
      <c r="A871" s="3" t="s">
        <v>1744</v>
      </c>
      <c r="B871" s="6" t="s">
        <v>1745</v>
      </c>
      <c r="C871" s="5">
        <v>39313.0</v>
      </c>
      <c r="D871" s="5">
        <v>38257.0</v>
      </c>
      <c r="E871" s="5">
        <v>39313.0</v>
      </c>
      <c r="F871" s="5">
        <v>57699.0</v>
      </c>
    </row>
    <row r="872" ht="13.5" customHeight="1">
      <c r="A872" s="3" t="s">
        <v>1746</v>
      </c>
      <c r="B872" s="6" t="s">
        <v>1747</v>
      </c>
      <c r="C872" s="5">
        <v>59559.0</v>
      </c>
      <c r="D872" s="5">
        <v>57959.0</v>
      </c>
      <c r="E872" s="5">
        <v>59559.0</v>
      </c>
      <c r="F872" s="5">
        <v>87414.0</v>
      </c>
    </row>
    <row r="873" ht="13.5" customHeight="1">
      <c r="A873" s="3" t="s">
        <v>1748</v>
      </c>
      <c r="B873" s="6" t="s">
        <v>1749</v>
      </c>
      <c r="C873" s="5">
        <v>15852.0</v>
      </c>
      <c r="D873" s="5">
        <v>15426.0</v>
      </c>
      <c r="E873" s="5">
        <v>15852.0</v>
      </c>
      <c r="F873" s="5">
        <v>23265.0</v>
      </c>
    </row>
    <row r="874" ht="13.5" customHeight="1">
      <c r="A874" s="3" t="s">
        <v>1750</v>
      </c>
      <c r="B874" s="6" t="s">
        <v>1751</v>
      </c>
      <c r="C874" s="5">
        <v>12849.0</v>
      </c>
      <c r="D874" s="5">
        <v>12504.0</v>
      </c>
      <c r="E874" s="5">
        <v>12849.0</v>
      </c>
      <c r="F874" s="5">
        <v>18859.0</v>
      </c>
    </row>
    <row r="875" ht="13.5" customHeight="1">
      <c r="A875" s="3" t="s">
        <v>1752</v>
      </c>
      <c r="B875" s="6" t="s">
        <v>1753</v>
      </c>
      <c r="C875" s="5">
        <v>17608.0</v>
      </c>
      <c r="D875" s="5">
        <v>17135.0</v>
      </c>
      <c r="E875" s="5">
        <v>17608.0</v>
      </c>
      <c r="F875" s="5">
        <v>25843.0</v>
      </c>
    </row>
    <row r="876" ht="13.5" customHeight="1">
      <c r="A876" s="3" t="s">
        <v>1754</v>
      </c>
      <c r="B876" s="6" t="s">
        <v>1755</v>
      </c>
      <c r="C876" s="5">
        <v>3467.0</v>
      </c>
      <c r="D876" s="5">
        <v>3374.0</v>
      </c>
      <c r="E876" s="5">
        <v>3467.0</v>
      </c>
      <c r="F876" s="5">
        <v>5089.0</v>
      </c>
    </row>
    <row r="877" ht="13.5" customHeight="1">
      <c r="A877" s="3" t="s">
        <v>1756</v>
      </c>
      <c r="B877" s="6" t="s">
        <v>1757</v>
      </c>
      <c r="C877" s="5">
        <v>8256.0</v>
      </c>
      <c r="D877" s="5">
        <v>8034.0</v>
      </c>
      <c r="E877" s="5">
        <v>8256.0</v>
      </c>
      <c r="F877" s="5">
        <v>12117.0</v>
      </c>
    </row>
    <row r="878" ht="13.5" customHeight="1">
      <c r="A878" s="3" t="s">
        <v>1758</v>
      </c>
      <c r="B878" s="6" t="s">
        <v>1759</v>
      </c>
      <c r="C878" s="5">
        <v>10197.0</v>
      </c>
      <c r="D878" s="5">
        <v>9923.0</v>
      </c>
      <c r="E878" s="5">
        <v>10197.0</v>
      </c>
      <c r="F878" s="5">
        <v>14966.0</v>
      </c>
    </row>
    <row r="879" ht="13.5" customHeight="1">
      <c r="A879" s="3" t="s">
        <v>1760</v>
      </c>
      <c r="B879" s="6" t="s">
        <v>1761</v>
      </c>
      <c r="C879" s="5">
        <v>16387.0</v>
      </c>
      <c r="D879" s="5">
        <v>15947.0</v>
      </c>
      <c r="E879" s="5">
        <v>16387.0</v>
      </c>
      <c r="F879" s="5">
        <v>24051.0</v>
      </c>
    </row>
    <row r="880" ht="13.5" customHeight="1">
      <c r="A880" s="3" t="s">
        <v>1762</v>
      </c>
      <c r="B880" s="6" t="s">
        <v>1763</v>
      </c>
      <c r="C880" s="5">
        <v>5195.0</v>
      </c>
      <c r="D880" s="5">
        <v>5055.0</v>
      </c>
      <c r="E880" s="5">
        <v>5195.0</v>
      </c>
      <c r="F880" s="5">
        <v>7624.0</v>
      </c>
    </row>
    <row r="881" ht="13.5" customHeight="1">
      <c r="A881" s="3" t="s">
        <v>1764</v>
      </c>
      <c r="B881" s="6" t="s">
        <v>1765</v>
      </c>
      <c r="C881" s="5">
        <v>11946.0</v>
      </c>
      <c r="D881" s="5">
        <v>11625.0</v>
      </c>
      <c r="E881" s="5">
        <v>11946.0</v>
      </c>
      <c r="F881" s="5">
        <v>17533.0</v>
      </c>
    </row>
    <row r="882" ht="13.5" customHeight="1">
      <c r="A882" s="3" t="s">
        <v>1766</v>
      </c>
      <c r="B882" s="6" t="s">
        <v>1767</v>
      </c>
      <c r="C882" s="5">
        <v>5195.0</v>
      </c>
      <c r="D882" s="5">
        <v>5055.0</v>
      </c>
      <c r="E882" s="5">
        <v>5195.0</v>
      </c>
      <c r="F882" s="5">
        <v>7624.0</v>
      </c>
    </row>
    <row r="883" ht="13.5" customHeight="1">
      <c r="A883" s="3" t="s">
        <v>1768</v>
      </c>
      <c r="B883" s="6" t="s">
        <v>1769</v>
      </c>
      <c r="C883" s="5">
        <v>5195.0</v>
      </c>
      <c r="D883" s="5">
        <v>5055.0</v>
      </c>
      <c r="E883" s="5">
        <v>5195.0</v>
      </c>
      <c r="F883" s="5">
        <v>7624.0</v>
      </c>
    </row>
    <row r="884" ht="13.5" customHeight="1">
      <c r="A884" s="3" t="s">
        <v>1770</v>
      </c>
      <c r="B884" s="6" t="s">
        <v>1771</v>
      </c>
      <c r="C884" s="5">
        <v>6597.0</v>
      </c>
      <c r="D884" s="5">
        <v>6420.0</v>
      </c>
      <c r="E884" s="5">
        <v>6597.0</v>
      </c>
      <c r="F884" s="5">
        <v>9683.0</v>
      </c>
    </row>
    <row r="885" ht="13.5" customHeight="1">
      <c r="A885" s="3" t="s">
        <v>1772</v>
      </c>
      <c r="B885" s="6" t="s">
        <v>1773</v>
      </c>
      <c r="C885" s="5">
        <v>5195.0</v>
      </c>
      <c r="D885" s="5">
        <v>5055.0</v>
      </c>
      <c r="E885" s="5">
        <v>5195.0</v>
      </c>
      <c r="F885" s="5">
        <v>7624.0</v>
      </c>
    </row>
    <row r="886" ht="13.5" customHeight="1">
      <c r="A886" s="3" t="s">
        <v>1774</v>
      </c>
      <c r="B886" s="6" t="s">
        <v>1775</v>
      </c>
      <c r="C886" s="5">
        <v>9263.0</v>
      </c>
      <c r="D886" s="5">
        <v>9014.0</v>
      </c>
      <c r="E886" s="5">
        <v>9263.0</v>
      </c>
      <c r="F886" s="5">
        <v>13595.0</v>
      </c>
    </row>
    <row r="887" ht="13.5" customHeight="1">
      <c r="A887" s="3" t="s">
        <v>1776</v>
      </c>
      <c r="B887" s="6" t="s">
        <v>1777</v>
      </c>
      <c r="C887" s="5">
        <v>5195.0</v>
      </c>
      <c r="D887" s="5">
        <v>5055.0</v>
      </c>
      <c r="E887" s="5">
        <v>5195.0</v>
      </c>
      <c r="F887" s="5">
        <v>7624.0</v>
      </c>
    </row>
    <row r="888" ht="13.5" customHeight="1">
      <c r="A888" s="3" t="s">
        <v>1778</v>
      </c>
      <c r="B888" s="6" t="s">
        <v>1779</v>
      </c>
      <c r="C888" s="5">
        <v>5195.0</v>
      </c>
      <c r="D888" s="5">
        <v>5055.0</v>
      </c>
      <c r="E888" s="5">
        <v>5195.0</v>
      </c>
      <c r="F888" s="5">
        <v>7624.0</v>
      </c>
    </row>
    <row r="889" ht="13.5" customHeight="1">
      <c r="A889" s="3" t="s">
        <v>1780</v>
      </c>
      <c r="B889" s="6" t="s">
        <v>1781</v>
      </c>
      <c r="C889" s="5">
        <v>5195.0</v>
      </c>
      <c r="D889" s="5">
        <v>5055.0</v>
      </c>
      <c r="E889" s="5">
        <v>5195.0</v>
      </c>
      <c r="F889" s="5">
        <v>7624.0</v>
      </c>
    </row>
    <row r="890" ht="13.5" customHeight="1">
      <c r="A890" s="3" t="s">
        <v>1782</v>
      </c>
      <c r="B890" s="6" t="s">
        <v>1783</v>
      </c>
      <c r="C890" s="5">
        <v>5195.0</v>
      </c>
      <c r="D890" s="5">
        <v>5055.0</v>
      </c>
      <c r="E890" s="5">
        <v>5195.0</v>
      </c>
      <c r="F890" s="5">
        <v>7624.0</v>
      </c>
    </row>
    <row r="891" ht="13.5" customHeight="1">
      <c r="A891" s="3" t="s">
        <v>1784</v>
      </c>
      <c r="B891" s="6" t="s">
        <v>1785</v>
      </c>
      <c r="C891" s="5">
        <v>5195.0</v>
      </c>
      <c r="D891" s="5">
        <v>5055.0</v>
      </c>
      <c r="E891" s="5">
        <v>5195.0</v>
      </c>
      <c r="F891" s="5">
        <v>7624.0</v>
      </c>
    </row>
    <row r="892" ht="13.5" customHeight="1">
      <c r="A892" s="3" t="s">
        <v>1786</v>
      </c>
      <c r="B892" s="6" t="s">
        <v>1787</v>
      </c>
      <c r="C892" s="5">
        <v>14640.0</v>
      </c>
      <c r="D892" s="5">
        <v>14247.0</v>
      </c>
      <c r="E892" s="5">
        <v>14640.0</v>
      </c>
      <c r="F892" s="5">
        <v>21487.0</v>
      </c>
    </row>
    <row r="893" ht="13.5" customHeight="1">
      <c r="A893" s="3" t="s">
        <v>1788</v>
      </c>
      <c r="B893" s="6" t="s">
        <v>1789</v>
      </c>
      <c r="C893" s="5">
        <v>5195.0</v>
      </c>
      <c r="D893" s="5">
        <v>5055.0</v>
      </c>
      <c r="E893" s="5">
        <v>5195.0</v>
      </c>
      <c r="F893" s="5">
        <v>7624.0</v>
      </c>
    </row>
    <row r="894" ht="13.5" customHeight="1">
      <c r="A894" s="3" t="s">
        <v>1790</v>
      </c>
      <c r="B894" s="6" t="s">
        <v>1791</v>
      </c>
      <c r="C894" s="5">
        <v>5195.0</v>
      </c>
      <c r="D894" s="5">
        <v>5055.0</v>
      </c>
      <c r="E894" s="5">
        <v>5195.0</v>
      </c>
      <c r="F894" s="5">
        <v>7624.0</v>
      </c>
    </row>
    <row r="895" ht="13.5" customHeight="1">
      <c r="A895" s="3" t="s">
        <v>1792</v>
      </c>
      <c r="B895" s="6" t="s">
        <v>1793</v>
      </c>
      <c r="C895" s="5">
        <v>5195.0</v>
      </c>
      <c r="D895" s="5">
        <v>5055.0</v>
      </c>
      <c r="E895" s="5">
        <v>5195.0</v>
      </c>
      <c r="F895" s="5">
        <v>7624.0</v>
      </c>
    </row>
    <row r="896" ht="13.5" customHeight="1">
      <c r="A896" s="3" t="s">
        <v>1794</v>
      </c>
      <c r="B896" s="6" t="s">
        <v>1795</v>
      </c>
      <c r="C896" s="5">
        <v>5195.0</v>
      </c>
      <c r="D896" s="5">
        <v>5055.0</v>
      </c>
      <c r="E896" s="5">
        <v>5195.0</v>
      </c>
      <c r="F896" s="5">
        <v>7624.0</v>
      </c>
    </row>
    <row r="897" ht="13.5" customHeight="1">
      <c r="A897" s="3" t="s">
        <v>1796</v>
      </c>
      <c r="B897" s="6" t="s">
        <v>1797</v>
      </c>
      <c r="C897" s="5">
        <v>5195.0</v>
      </c>
      <c r="D897" s="5">
        <v>5055.0</v>
      </c>
      <c r="E897" s="5">
        <v>5195.0</v>
      </c>
      <c r="F897" s="5">
        <v>7624.0</v>
      </c>
    </row>
    <row r="898" ht="13.5" customHeight="1">
      <c r="A898" s="3" t="s">
        <v>1798</v>
      </c>
      <c r="B898" s="6" t="s">
        <v>1799</v>
      </c>
      <c r="C898" s="5">
        <v>5195.0</v>
      </c>
      <c r="D898" s="5">
        <v>5055.0</v>
      </c>
      <c r="E898" s="5">
        <v>5195.0</v>
      </c>
      <c r="F898" s="5">
        <v>7624.0</v>
      </c>
    </row>
    <row r="899" ht="13.5" customHeight="1">
      <c r="A899" s="3" t="s">
        <v>1800</v>
      </c>
      <c r="B899" s="6" t="s">
        <v>1801</v>
      </c>
      <c r="C899" s="5">
        <v>5195.0</v>
      </c>
      <c r="D899" s="5">
        <v>5055.0</v>
      </c>
      <c r="E899" s="5">
        <v>5195.0</v>
      </c>
      <c r="F899" s="5">
        <v>7624.0</v>
      </c>
    </row>
    <row r="900" ht="13.5" customHeight="1">
      <c r="A900" s="3" t="s">
        <v>1802</v>
      </c>
      <c r="B900" s="6" t="s">
        <v>1803</v>
      </c>
      <c r="C900" s="5">
        <v>5195.0</v>
      </c>
      <c r="D900" s="5">
        <v>5055.0</v>
      </c>
      <c r="E900" s="5">
        <v>5195.0</v>
      </c>
      <c r="F900" s="5">
        <v>7624.0</v>
      </c>
    </row>
    <row r="901" ht="13.5" customHeight="1">
      <c r="A901" s="3" t="s">
        <v>1804</v>
      </c>
      <c r="B901" s="6" t="s">
        <v>1805</v>
      </c>
      <c r="C901" s="5">
        <v>10694.0</v>
      </c>
      <c r="D901" s="5">
        <v>10407.0</v>
      </c>
      <c r="E901" s="5">
        <v>10694.0</v>
      </c>
      <c r="F901" s="5">
        <v>15696.0</v>
      </c>
    </row>
    <row r="902" ht="13.5" customHeight="1">
      <c r="A902" s="3" t="s">
        <v>1806</v>
      </c>
      <c r="B902" s="6" t="s">
        <v>1807</v>
      </c>
      <c r="C902" s="5">
        <v>5195.0</v>
      </c>
      <c r="D902" s="5">
        <v>5055.0</v>
      </c>
      <c r="E902" s="5">
        <v>5195.0</v>
      </c>
      <c r="F902" s="5">
        <v>7624.0</v>
      </c>
    </row>
    <row r="903" ht="13.5" customHeight="1">
      <c r="A903" s="3" t="s">
        <v>1808</v>
      </c>
      <c r="B903" s="7" t="s">
        <v>1809</v>
      </c>
      <c r="C903" s="5">
        <v>11579.0</v>
      </c>
      <c r="D903" s="5">
        <v>11268.0</v>
      </c>
      <c r="E903" s="5">
        <v>11579.0</v>
      </c>
      <c r="F903" s="5">
        <v>16994.0</v>
      </c>
    </row>
    <row r="904" ht="13.5" customHeight="1">
      <c r="A904" s="3" t="s">
        <v>1810</v>
      </c>
      <c r="B904" s="7" t="s">
        <v>1811</v>
      </c>
      <c r="C904" s="5">
        <v>19889.0</v>
      </c>
      <c r="D904" s="5">
        <v>19355.0</v>
      </c>
      <c r="E904" s="5">
        <v>19889.0</v>
      </c>
      <c r="F904" s="5">
        <v>29191.0</v>
      </c>
    </row>
    <row r="905" ht="13.5" customHeight="1">
      <c r="A905" s="3" t="s">
        <v>1812</v>
      </c>
      <c r="B905" s="7" t="s">
        <v>1813</v>
      </c>
      <c r="C905" s="5">
        <v>11218.0</v>
      </c>
      <c r="D905" s="5">
        <v>10917.0</v>
      </c>
      <c r="E905" s="5">
        <v>11218.0</v>
      </c>
      <c r="F905" s="5">
        <v>16465.0</v>
      </c>
    </row>
    <row r="906" ht="13.5" customHeight="1">
      <c r="A906" s="3" t="s">
        <v>1814</v>
      </c>
      <c r="B906" s="6" t="s">
        <v>1815</v>
      </c>
      <c r="C906" s="5">
        <v>5195.0</v>
      </c>
      <c r="D906" s="5">
        <v>5055.0</v>
      </c>
      <c r="E906" s="5">
        <v>5195.0</v>
      </c>
      <c r="F906" s="5">
        <v>7624.0</v>
      </c>
    </row>
    <row r="907" ht="13.5" customHeight="1">
      <c r="A907" s="3" t="s">
        <v>1816</v>
      </c>
      <c r="B907" s="6" t="s">
        <v>1817</v>
      </c>
      <c r="C907" s="5">
        <v>5195.0</v>
      </c>
      <c r="D907" s="5">
        <v>5055.0</v>
      </c>
      <c r="E907" s="5">
        <v>5195.0</v>
      </c>
      <c r="F907" s="5">
        <v>7624.0</v>
      </c>
    </row>
    <row r="908" ht="13.5" customHeight="1">
      <c r="A908" s="3" t="s">
        <v>1818</v>
      </c>
      <c r="B908" s="7" t="s">
        <v>1819</v>
      </c>
      <c r="C908" s="5">
        <v>14331.0</v>
      </c>
      <c r="D908" s="5">
        <v>13946.0</v>
      </c>
      <c r="E908" s="5">
        <v>14331.0</v>
      </c>
      <c r="F908" s="5">
        <v>21033.0</v>
      </c>
    </row>
    <row r="909" ht="13.5" customHeight="1">
      <c r="A909" s="3" t="s">
        <v>1820</v>
      </c>
      <c r="B909" s="6" t="s">
        <v>1821</v>
      </c>
      <c r="C909" s="5">
        <v>5195.0</v>
      </c>
      <c r="D909" s="5">
        <v>5055.0</v>
      </c>
      <c r="E909" s="5">
        <v>5195.0</v>
      </c>
      <c r="F909" s="5">
        <v>7624.0</v>
      </c>
    </row>
    <row r="910" ht="13.5" customHeight="1">
      <c r="A910" s="3" t="s">
        <v>1822</v>
      </c>
      <c r="B910" s="6" t="s">
        <v>1823</v>
      </c>
      <c r="C910" s="5">
        <v>5195.0</v>
      </c>
      <c r="D910" s="5">
        <v>5055.0</v>
      </c>
      <c r="E910" s="5">
        <v>5195.0</v>
      </c>
      <c r="F910" s="5">
        <v>7624.0</v>
      </c>
    </row>
    <row r="911" ht="13.5" customHeight="1">
      <c r="A911" s="3" t="s">
        <v>1824</v>
      </c>
      <c r="B911" s="6" t="s">
        <v>1825</v>
      </c>
      <c r="C911" s="5">
        <v>5195.0</v>
      </c>
      <c r="D911" s="5">
        <v>5055.0</v>
      </c>
      <c r="E911" s="5">
        <v>5195.0</v>
      </c>
      <c r="F911" s="5">
        <v>7624.0</v>
      </c>
    </row>
    <row r="912" ht="13.5" customHeight="1">
      <c r="A912" s="3" t="s">
        <v>1826</v>
      </c>
      <c r="B912" s="6" t="s">
        <v>1827</v>
      </c>
      <c r="C912" s="5">
        <v>5195.0</v>
      </c>
      <c r="D912" s="5">
        <v>5055.0</v>
      </c>
      <c r="E912" s="5">
        <v>5195.0</v>
      </c>
      <c r="F912" s="5">
        <v>7624.0</v>
      </c>
    </row>
    <row r="913" ht="13.5" customHeight="1">
      <c r="A913" s="3" t="s">
        <v>1828</v>
      </c>
      <c r="B913" s="6" t="s">
        <v>1829</v>
      </c>
      <c r="C913" s="5">
        <v>5195.0</v>
      </c>
      <c r="D913" s="5">
        <v>5055.0</v>
      </c>
      <c r="E913" s="5">
        <v>5195.0</v>
      </c>
      <c r="F913" s="5">
        <v>7624.0</v>
      </c>
    </row>
    <row r="914" ht="13.5" customHeight="1">
      <c r="A914" s="3" t="s">
        <v>1830</v>
      </c>
      <c r="B914" s="6" t="s">
        <v>1831</v>
      </c>
      <c r="C914" s="5">
        <v>5195.0</v>
      </c>
      <c r="D914" s="5">
        <v>5055.0</v>
      </c>
      <c r="E914" s="5">
        <v>5195.0</v>
      </c>
      <c r="F914" s="5">
        <v>7624.0</v>
      </c>
    </row>
    <row r="915" ht="13.5" customHeight="1">
      <c r="A915" s="3" t="s">
        <v>1832</v>
      </c>
      <c r="B915" s="6" t="s">
        <v>1833</v>
      </c>
      <c r="C915" s="5">
        <v>5195.0</v>
      </c>
      <c r="D915" s="5">
        <v>5055.0</v>
      </c>
      <c r="E915" s="5">
        <v>5195.0</v>
      </c>
      <c r="F915" s="5">
        <v>7624.0</v>
      </c>
    </row>
    <row r="916" ht="13.5" customHeight="1">
      <c r="A916" s="3" t="s">
        <v>1834</v>
      </c>
      <c r="B916" s="6" t="s">
        <v>1835</v>
      </c>
      <c r="C916" s="5">
        <v>5195.0</v>
      </c>
      <c r="D916" s="5">
        <v>5055.0</v>
      </c>
      <c r="E916" s="5">
        <v>5195.0</v>
      </c>
      <c r="F916" s="5">
        <v>7624.0</v>
      </c>
    </row>
    <row r="917" ht="13.5" customHeight="1">
      <c r="A917" s="3" t="s">
        <v>1836</v>
      </c>
      <c r="B917" s="6" t="s">
        <v>1837</v>
      </c>
      <c r="C917" s="5">
        <v>3225.0</v>
      </c>
      <c r="D917" s="5">
        <v>3138.0</v>
      </c>
      <c r="E917" s="5">
        <v>3225.0</v>
      </c>
      <c r="F917" s="5">
        <v>4733.0</v>
      </c>
    </row>
    <row r="918" ht="13.5" customHeight="1">
      <c r="A918" s="3" t="s">
        <v>1838</v>
      </c>
      <c r="B918" s="6" t="s">
        <v>1839</v>
      </c>
      <c r="C918" s="5">
        <v>5195.0</v>
      </c>
      <c r="D918" s="5">
        <v>5055.0</v>
      </c>
      <c r="E918" s="5">
        <v>5195.0</v>
      </c>
      <c r="F918" s="5">
        <v>7624.0</v>
      </c>
    </row>
    <row r="919" ht="13.5" customHeight="1">
      <c r="A919" s="3" t="s">
        <v>1840</v>
      </c>
      <c r="B919" s="6" t="s">
        <v>1841</v>
      </c>
      <c r="C919" s="5">
        <v>10730.0</v>
      </c>
      <c r="D919" s="5">
        <v>10442.0</v>
      </c>
      <c r="E919" s="5">
        <v>10730.0</v>
      </c>
      <c r="F919" s="5">
        <v>15749.0</v>
      </c>
    </row>
    <row r="920" ht="13.5" customHeight="1">
      <c r="A920" s="3" t="s">
        <v>1842</v>
      </c>
      <c r="B920" s="6" t="s">
        <v>1843</v>
      </c>
      <c r="C920" s="5">
        <v>5195.0</v>
      </c>
      <c r="D920" s="5">
        <v>5055.0</v>
      </c>
      <c r="E920" s="5">
        <v>5195.0</v>
      </c>
      <c r="F920" s="5">
        <v>7624.0</v>
      </c>
    </row>
    <row r="921" ht="13.5" customHeight="1">
      <c r="A921" s="3" t="s">
        <v>1844</v>
      </c>
      <c r="B921" s="6" t="s">
        <v>1845</v>
      </c>
      <c r="C921" s="5">
        <v>484.0</v>
      </c>
      <c r="D921" s="5">
        <v>471.0</v>
      </c>
      <c r="E921" s="5">
        <v>484.0</v>
      </c>
      <c r="F921" s="5">
        <v>710.0</v>
      </c>
    </row>
    <row r="922" ht="13.5" customHeight="1">
      <c r="A922" s="3" t="s">
        <v>1846</v>
      </c>
      <c r="B922" s="6" t="s">
        <v>1847</v>
      </c>
      <c r="C922" s="5">
        <v>50.0</v>
      </c>
      <c r="D922" s="5">
        <v>49.0</v>
      </c>
      <c r="E922" s="5">
        <v>50.0</v>
      </c>
      <c r="F922" s="5">
        <v>74.0</v>
      </c>
    </row>
    <row r="923" ht="13.5" customHeight="1">
      <c r="A923" s="3" t="s">
        <v>1848</v>
      </c>
      <c r="B923" s="6" t="s">
        <v>1849</v>
      </c>
      <c r="C923" s="5">
        <v>50.0</v>
      </c>
      <c r="D923" s="5">
        <v>49.0</v>
      </c>
      <c r="E923" s="5">
        <v>50.0</v>
      </c>
      <c r="F923" s="5">
        <v>74.0</v>
      </c>
    </row>
    <row r="924" ht="13.5" customHeight="1">
      <c r="A924" s="3" t="s">
        <v>1850</v>
      </c>
      <c r="B924" s="6" t="s">
        <v>1851</v>
      </c>
      <c r="C924" s="5">
        <v>116.0</v>
      </c>
      <c r="D924" s="5">
        <v>113.0</v>
      </c>
      <c r="E924" s="5">
        <v>116.0</v>
      </c>
      <c r="F924" s="5">
        <v>170.0</v>
      </c>
    </row>
    <row r="925" ht="13.5" customHeight="1">
      <c r="A925" s="3" t="s">
        <v>1852</v>
      </c>
      <c r="B925" s="6" t="s">
        <v>1853</v>
      </c>
      <c r="C925" s="5">
        <v>432.0</v>
      </c>
      <c r="D925" s="5">
        <v>420.0</v>
      </c>
      <c r="E925" s="5">
        <v>432.0</v>
      </c>
      <c r="F925" s="5">
        <v>633.0</v>
      </c>
    </row>
    <row r="926" ht="13.5" customHeight="1">
      <c r="A926" s="3" t="s">
        <v>1854</v>
      </c>
      <c r="B926" s="8" t="s">
        <v>1855</v>
      </c>
      <c r="C926" s="5">
        <v>246.0</v>
      </c>
      <c r="D926" s="5">
        <v>239.0</v>
      </c>
      <c r="E926" s="5">
        <v>246.0</v>
      </c>
      <c r="F926" s="5">
        <v>360.0</v>
      </c>
    </row>
    <row r="927" ht="13.5" customHeight="1">
      <c r="A927" s="3" t="s">
        <v>1856</v>
      </c>
      <c r="B927" s="8" t="s">
        <v>1857</v>
      </c>
      <c r="C927" s="5">
        <v>216.0</v>
      </c>
      <c r="D927" s="5">
        <v>210.0</v>
      </c>
      <c r="E927" s="5">
        <v>216.0</v>
      </c>
      <c r="F927" s="5">
        <v>317.0</v>
      </c>
    </row>
    <row r="928" ht="13.5" customHeight="1">
      <c r="A928" s="3" t="s">
        <v>1858</v>
      </c>
      <c r="B928" s="8" t="s">
        <v>1859</v>
      </c>
      <c r="C928" s="5">
        <v>55.0</v>
      </c>
      <c r="D928" s="5">
        <v>54.0</v>
      </c>
      <c r="E928" s="5">
        <v>55.0</v>
      </c>
      <c r="F928" s="5">
        <v>81.0</v>
      </c>
    </row>
    <row r="929" ht="13.5" customHeight="1">
      <c r="A929" s="3" t="s">
        <v>1860</v>
      </c>
      <c r="B929" s="8" t="s">
        <v>1861</v>
      </c>
      <c r="C929" s="5">
        <v>49.0</v>
      </c>
      <c r="D929" s="5">
        <v>48.0</v>
      </c>
      <c r="E929" s="5">
        <v>49.0</v>
      </c>
      <c r="F929" s="5">
        <v>72.0</v>
      </c>
    </row>
    <row r="930" ht="13.5" customHeight="1">
      <c r="A930" s="3" t="s">
        <v>1862</v>
      </c>
      <c r="B930" s="6" t="s">
        <v>1863</v>
      </c>
      <c r="C930" s="5">
        <v>200.0</v>
      </c>
      <c r="D930" s="5">
        <v>195.0</v>
      </c>
      <c r="E930" s="5">
        <v>200.0</v>
      </c>
      <c r="F930" s="5">
        <v>294.0</v>
      </c>
    </row>
    <row r="931" ht="13.5" customHeight="1">
      <c r="A931" s="3" t="s">
        <v>1864</v>
      </c>
      <c r="B931" s="6" t="s">
        <v>1865</v>
      </c>
      <c r="C931" s="5">
        <v>1005.0</v>
      </c>
      <c r="D931" s="5">
        <v>978.0</v>
      </c>
      <c r="E931" s="5">
        <v>1005.0</v>
      </c>
      <c r="F931" s="5">
        <v>1475.0</v>
      </c>
    </row>
    <row r="932" ht="13.5" customHeight="1">
      <c r="A932" s="3" t="s">
        <v>1866</v>
      </c>
      <c r="B932" s="8" t="s">
        <v>1867</v>
      </c>
      <c r="C932" s="5">
        <v>630.0</v>
      </c>
      <c r="D932" s="5">
        <v>613.0</v>
      </c>
      <c r="E932" s="5">
        <v>630.0</v>
      </c>
      <c r="F932" s="5">
        <v>925.0</v>
      </c>
    </row>
    <row r="933" ht="13.5" customHeight="1">
      <c r="A933" s="3" t="s">
        <v>1868</v>
      </c>
      <c r="B933" s="8" t="s">
        <v>1869</v>
      </c>
      <c r="C933" s="5">
        <v>815.0</v>
      </c>
      <c r="D933" s="5">
        <v>793.0</v>
      </c>
      <c r="E933" s="5">
        <v>815.0</v>
      </c>
      <c r="F933" s="5">
        <v>1196.0</v>
      </c>
    </row>
    <row r="934" ht="13.5" customHeight="1">
      <c r="A934" s="3" t="s">
        <v>1870</v>
      </c>
      <c r="B934" s="8" t="s">
        <v>1871</v>
      </c>
      <c r="C934" s="5">
        <v>815.0</v>
      </c>
      <c r="D934" s="5">
        <v>793.0</v>
      </c>
      <c r="E934" s="5">
        <v>815.0</v>
      </c>
      <c r="F934" s="5">
        <v>1196.0</v>
      </c>
    </row>
    <row r="935" ht="13.5" customHeight="1">
      <c r="A935" s="3" t="s">
        <v>1872</v>
      </c>
      <c r="B935" s="6" t="s">
        <v>1873</v>
      </c>
      <c r="C935" s="5">
        <v>306.0</v>
      </c>
      <c r="D935" s="5">
        <v>298.0</v>
      </c>
      <c r="E935" s="5">
        <v>306.0</v>
      </c>
      <c r="F935" s="5">
        <v>449.0</v>
      </c>
    </row>
    <row r="936" ht="13.5" customHeight="1">
      <c r="A936" s="3" t="s">
        <v>1874</v>
      </c>
      <c r="B936" s="6" t="s">
        <v>1875</v>
      </c>
      <c r="C936" s="5">
        <v>363.0</v>
      </c>
      <c r="D936" s="5">
        <v>353.0</v>
      </c>
      <c r="E936" s="5">
        <v>363.0</v>
      </c>
      <c r="F936" s="5">
        <v>532.0</v>
      </c>
    </row>
    <row r="937" ht="13.5" customHeight="1">
      <c r="A937" s="3" t="s">
        <v>1876</v>
      </c>
      <c r="B937" s="8" t="s">
        <v>1877</v>
      </c>
      <c r="C937" s="5">
        <v>413.0</v>
      </c>
      <c r="D937" s="5">
        <v>402.0</v>
      </c>
      <c r="E937" s="5">
        <v>413.0</v>
      </c>
      <c r="F937" s="5">
        <v>606.0</v>
      </c>
    </row>
    <row r="938" ht="13.5" customHeight="1">
      <c r="A938" s="3" t="s">
        <v>1878</v>
      </c>
      <c r="B938" s="8" t="s">
        <v>1879</v>
      </c>
      <c r="C938" s="5">
        <v>464.0</v>
      </c>
      <c r="D938" s="5">
        <v>452.0</v>
      </c>
      <c r="E938" s="5">
        <v>464.0</v>
      </c>
      <c r="F938" s="5">
        <v>682.0</v>
      </c>
    </row>
    <row r="939" ht="13.5" customHeight="1">
      <c r="A939" s="3" t="s">
        <v>1880</v>
      </c>
      <c r="B939" s="6" t="s">
        <v>1881</v>
      </c>
      <c r="C939" s="5">
        <v>379.0</v>
      </c>
      <c r="D939" s="5">
        <v>369.0</v>
      </c>
      <c r="E939" s="5">
        <v>379.0</v>
      </c>
      <c r="F939" s="5">
        <v>557.0</v>
      </c>
    </row>
    <row r="940" ht="13.5" customHeight="1">
      <c r="A940" s="3" t="s">
        <v>1882</v>
      </c>
      <c r="B940" s="8" t="s">
        <v>1883</v>
      </c>
      <c r="C940" s="5">
        <v>433.0</v>
      </c>
      <c r="D940" s="5">
        <v>421.0</v>
      </c>
      <c r="E940" s="5">
        <v>433.0</v>
      </c>
      <c r="F940" s="5">
        <v>635.0</v>
      </c>
    </row>
    <row r="941" ht="13.5" customHeight="1">
      <c r="A941" s="3" t="s">
        <v>1884</v>
      </c>
      <c r="B941" s="8" t="s">
        <v>1885</v>
      </c>
      <c r="C941" s="5">
        <v>483.0</v>
      </c>
      <c r="D941" s="5">
        <v>470.0</v>
      </c>
      <c r="E941" s="5">
        <v>483.0</v>
      </c>
      <c r="F941" s="5">
        <v>709.0</v>
      </c>
    </row>
    <row r="942" ht="13.5" customHeight="1">
      <c r="A942" s="3" t="s">
        <v>1886</v>
      </c>
      <c r="B942" s="6" t="s">
        <v>1887</v>
      </c>
      <c r="C942" s="5">
        <v>537.0</v>
      </c>
      <c r="D942" s="5">
        <v>523.0</v>
      </c>
      <c r="E942" s="5">
        <v>537.0</v>
      </c>
      <c r="F942" s="5">
        <v>789.0</v>
      </c>
    </row>
    <row r="943" ht="13.5" customHeight="1">
      <c r="A943" s="3" t="s">
        <v>1888</v>
      </c>
      <c r="B943" s="6" t="s">
        <v>1889</v>
      </c>
      <c r="C943" s="5">
        <v>664.0</v>
      </c>
      <c r="D943" s="5">
        <v>646.0</v>
      </c>
      <c r="E943" s="5">
        <v>664.0</v>
      </c>
      <c r="F943" s="5">
        <v>974.0</v>
      </c>
    </row>
    <row r="944" ht="13.5" customHeight="1">
      <c r="A944" s="3" t="s">
        <v>1890</v>
      </c>
      <c r="B944" s="8" t="s">
        <v>1891</v>
      </c>
      <c r="C944" s="5">
        <v>409.0</v>
      </c>
      <c r="D944" s="5">
        <v>398.0</v>
      </c>
      <c r="E944" s="5">
        <v>409.0</v>
      </c>
      <c r="F944" s="5">
        <v>600.0</v>
      </c>
    </row>
    <row r="945" ht="13.5" customHeight="1">
      <c r="A945" s="3" t="s">
        <v>1892</v>
      </c>
      <c r="B945" s="8" t="s">
        <v>1893</v>
      </c>
      <c r="C945" s="5">
        <v>453.0</v>
      </c>
      <c r="D945" s="5">
        <v>441.0</v>
      </c>
      <c r="E945" s="5">
        <v>453.0</v>
      </c>
      <c r="F945" s="5">
        <v>665.0</v>
      </c>
    </row>
    <row r="946" ht="13.5" customHeight="1">
      <c r="A946" s="3" t="s">
        <v>1894</v>
      </c>
      <c r="B946" s="8" t="s">
        <v>1895</v>
      </c>
      <c r="C946" s="5">
        <v>507.0</v>
      </c>
      <c r="D946" s="5">
        <v>493.0</v>
      </c>
      <c r="E946" s="5">
        <v>507.0</v>
      </c>
      <c r="F946" s="5">
        <v>744.0</v>
      </c>
    </row>
    <row r="947" ht="13.5" customHeight="1">
      <c r="A947" s="3" t="s">
        <v>1896</v>
      </c>
      <c r="B947" s="8" t="s">
        <v>1897</v>
      </c>
      <c r="C947" s="5">
        <v>570.0</v>
      </c>
      <c r="D947" s="5">
        <v>555.0</v>
      </c>
      <c r="E947" s="5">
        <v>570.0</v>
      </c>
      <c r="F947" s="5">
        <v>837.0</v>
      </c>
    </row>
    <row r="948" ht="13.5" customHeight="1">
      <c r="A948" s="3" t="s">
        <v>1898</v>
      </c>
      <c r="B948" s="8" t="s">
        <v>1899</v>
      </c>
      <c r="C948" s="5">
        <v>958.0</v>
      </c>
      <c r="D948" s="5">
        <v>932.0</v>
      </c>
      <c r="E948" s="5">
        <v>958.0</v>
      </c>
      <c r="F948" s="5">
        <v>1406.0</v>
      </c>
    </row>
    <row r="949" ht="13.5" customHeight="1">
      <c r="A949" s="3" t="s">
        <v>1900</v>
      </c>
      <c r="B949" s="6" t="s">
        <v>1901</v>
      </c>
      <c r="C949" s="5">
        <v>2398.0</v>
      </c>
      <c r="D949" s="5">
        <v>2334.0</v>
      </c>
      <c r="E949" s="5">
        <v>2398.0</v>
      </c>
      <c r="F949" s="5">
        <v>3520.0</v>
      </c>
    </row>
    <row r="950" ht="13.5" customHeight="1">
      <c r="A950" s="3" t="s">
        <v>1902</v>
      </c>
      <c r="B950" s="8" t="s">
        <v>1903</v>
      </c>
      <c r="C950" s="5">
        <v>161.0</v>
      </c>
      <c r="D950" s="5">
        <v>157.0</v>
      </c>
      <c r="E950" s="5">
        <v>161.0</v>
      </c>
      <c r="F950" s="5">
        <v>237.0</v>
      </c>
    </row>
    <row r="951" ht="13.5" customHeight="1">
      <c r="A951" s="3" t="s">
        <v>1904</v>
      </c>
      <c r="B951" s="8" t="s">
        <v>1905</v>
      </c>
      <c r="C951" s="5">
        <v>271.0</v>
      </c>
      <c r="D951" s="5">
        <v>264.0</v>
      </c>
      <c r="E951" s="5">
        <v>271.0</v>
      </c>
      <c r="F951" s="5">
        <v>398.0</v>
      </c>
    </row>
    <row r="952" ht="13.5" customHeight="1">
      <c r="A952" s="3" t="s">
        <v>1906</v>
      </c>
      <c r="B952" s="8" t="s">
        <v>1907</v>
      </c>
      <c r="C952" s="5">
        <v>365.0</v>
      </c>
      <c r="D952" s="5">
        <v>355.0</v>
      </c>
      <c r="E952" s="5">
        <v>365.0</v>
      </c>
      <c r="F952" s="5">
        <v>535.0</v>
      </c>
    </row>
    <row r="953" ht="13.5" customHeight="1">
      <c r="A953" s="3" t="s">
        <v>1908</v>
      </c>
      <c r="B953" s="6" t="s">
        <v>1909</v>
      </c>
      <c r="C953" s="5">
        <v>436.0</v>
      </c>
      <c r="D953" s="5">
        <v>424.0</v>
      </c>
      <c r="E953" s="5">
        <v>436.0</v>
      </c>
      <c r="F953" s="5">
        <v>639.0</v>
      </c>
    </row>
    <row r="954" ht="13.5" customHeight="1">
      <c r="A954" s="3" t="s">
        <v>1910</v>
      </c>
      <c r="B954" s="6" t="s">
        <v>1911</v>
      </c>
      <c r="C954" s="5">
        <v>1723.0</v>
      </c>
      <c r="D954" s="5">
        <v>1677.0</v>
      </c>
      <c r="E954" s="5">
        <v>1723.0</v>
      </c>
      <c r="F954" s="5">
        <v>2529.0</v>
      </c>
    </row>
    <row r="955" ht="13.5" customHeight="1">
      <c r="A955" s="3" t="s">
        <v>1912</v>
      </c>
      <c r="B955" s="8" t="s">
        <v>1913</v>
      </c>
      <c r="C955" s="5">
        <v>339.0</v>
      </c>
      <c r="D955" s="5">
        <v>330.0</v>
      </c>
      <c r="E955" s="5">
        <v>339.0</v>
      </c>
      <c r="F955" s="5">
        <v>498.0</v>
      </c>
    </row>
    <row r="956" ht="13.5" customHeight="1">
      <c r="A956" s="3" t="s">
        <v>1914</v>
      </c>
      <c r="B956" s="8" t="s">
        <v>1915</v>
      </c>
      <c r="C956" s="5">
        <v>228.0</v>
      </c>
      <c r="D956" s="5">
        <v>222.0</v>
      </c>
      <c r="E956" s="5">
        <v>228.0</v>
      </c>
      <c r="F956" s="5">
        <v>335.0</v>
      </c>
    </row>
    <row r="957" ht="13.5" customHeight="1">
      <c r="A957" s="3" t="s">
        <v>1916</v>
      </c>
      <c r="B957" s="8" t="s">
        <v>1917</v>
      </c>
      <c r="C957" s="5">
        <v>887.0</v>
      </c>
      <c r="D957" s="5">
        <v>863.0</v>
      </c>
      <c r="E957" s="5">
        <v>887.0</v>
      </c>
      <c r="F957" s="5">
        <v>1302.0</v>
      </c>
    </row>
    <row r="958" ht="13.5" customHeight="1">
      <c r="A958" s="3" t="s">
        <v>1918</v>
      </c>
      <c r="B958" s="6" t="s">
        <v>1919</v>
      </c>
      <c r="C958" s="5">
        <v>337.0</v>
      </c>
      <c r="D958" s="5">
        <v>328.0</v>
      </c>
      <c r="E958" s="5">
        <v>337.0</v>
      </c>
      <c r="F958" s="5">
        <v>495.0</v>
      </c>
    </row>
    <row r="959" ht="13.5" customHeight="1">
      <c r="A959" s="3" t="s">
        <v>1920</v>
      </c>
      <c r="B959" s="8" t="s">
        <v>1921</v>
      </c>
      <c r="C959" s="5">
        <v>263.0</v>
      </c>
      <c r="D959" s="5">
        <v>256.0</v>
      </c>
      <c r="E959" s="5">
        <v>263.0</v>
      </c>
      <c r="F959" s="5">
        <v>386.0</v>
      </c>
    </row>
    <row r="960" ht="13.5" customHeight="1">
      <c r="A960" s="3" t="s">
        <v>1922</v>
      </c>
      <c r="B960" s="8" t="s">
        <v>1923</v>
      </c>
      <c r="C960" s="5">
        <v>186.0</v>
      </c>
      <c r="D960" s="5">
        <v>181.0</v>
      </c>
      <c r="E960" s="5">
        <v>186.0</v>
      </c>
      <c r="F960" s="5">
        <v>273.0</v>
      </c>
    </row>
    <row r="961" ht="13.5" customHeight="1">
      <c r="A961" s="3" t="s">
        <v>1924</v>
      </c>
      <c r="B961" s="6" t="s">
        <v>1925</v>
      </c>
      <c r="C961" s="5">
        <v>446.0</v>
      </c>
      <c r="D961" s="5">
        <v>434.0</v>
      </c>
      <c r="E961" s="5">
        <v>446.0</v>
      </c>
      <c r="F961" s="5">
        <v>655.0</v>
      </c>
    </row>
    <row r="962" ht="13.5" customHeight="1">
      <c r="A962" s="3" t="s">
        <v>1926</v>
      </c>
      <c r="B962" s="6" t="s">
        <v>1927</v>
      </c>
      <c r="C962" s="5">
        <v>469.0</v>
      </c>
      <c r="D962" s="5">
        <v>456.0</v>
      </c>
      <c r="E962" s="5">
        <v>469.0</v>
      </c>
      <c r="F962" s="5">
        <v>688.0</v>
      </c>
    </row>
    <row r="963" ht="13.5" customHeight="1">
      <c r="A963" s="3" t="s">
        <v>1928</v>
      </c>
      <c r="B963" s="8" t="s">
        <v>1929</v>
      </c>
      <c r="C963" s="5">
        <v>561.0</v>
      </c>
      <c r="D963" s="5">
        <v>546.0</v>
      </c>
      <c r="E963" s="5">
        <v>561.0</v>
      </c>
      <c r="F963" s="5">
        <v>823.0</v>
      </c>
    </row>
    <row r="964" ht="13.5" customHeight="1">
      <c r="A964" s="3" t="s">
        <v>1930</v>
      </c>
      <c r="B964" s="6" t="s">
        <v>1931</v>
      </c>
      <c r="C964" s="5">
        <v>744.0</v>
      </c>
      <c r="D964" s="5">
        <v>724.0</v>
      </c>
      <c r="E964" s="5">
        <v>744.0</v>
      </c>
      <c r="F964" s="5">
        <v>1092.0</v>
      </c>
    </row>
    <row r="965" ht="13.5" customHeight="1">
      <c r="A965" s="3" t="s">
        <v>1932</v>
      </c>
      <c r="B965" s="6" t="s">
        <v>1933</v>
      </c>
      <c r="C965" s="5">
        <v>957.0</v>
      </c>
      <c r="D965" s="5">
        <v>931.0</v>
      </c>
      <c r="E965" s="5">
        <v>957.0</v>
      </c>
      <c r="F965" s="5">
        <v>1404.0</v>
      </c>
    </row>
    <row r="966" ht="13.5" customHeight="1">
      <c r="A966" s="3" t="s">
        <v>1934</v>
      </c>
      <c r="B966" s="6" t="s">
        <v>1935</v>
      </c>
      <c r="C966" s="5">
        <v>1366.0</v>
      </c>
      <c r="D966" s="5">
        <v>1329.0</v>
      </c>
      <c r="E966" s="5">
        <v>1366.0</v>
      </c>
      <c r="F966" s="5">
        <v>2004.0</v>
      </c>
    </row>
    <row r="967" ht="13.5" customHeight="1">
      <c r="A967" s="3" t="s">
        <v>1936</v>
      </c>
      <c r="B967" s="8" t="s">
        <v>1937</v>
      </c>
      <c r="C967" s="5">
        <v>1093.0</v>
      </c>
      <c r="D967" s="5">
        <v>1064.0</v>
      </c>
      <c r="E967" s="5">
        <v>1093.0</v>
      </c>
      <c r="F967" s="5">
        <v>1605.0</v>
      </c>
    </row>
    <row r="968" ht="13.5" customHeight="1">
      <c r="A968" s="3" t="s">
        <v>1938</v>
      </c>
      <c r="B968" s="8" t="s">
        <v>1939</v>
      </c>
      <c r="C968" s="5">
        <v>1305.0</v>
      </c>
      <c r="D968" s="5">
        <v>1270.0</v>
      </c>
      <c r="E968" s="5">
        <v>1305.0</v>
      </c>
      <c r="F968" s="5">
        <v>1915.0</v>
      </c>
    </row>
    <row r="969" ht="13.5" customHeight="1">
      <c r="A969" s="3" t="s">
        <v>1940</v>
      </c>
      <c r="B969" s="8" t="s">
        <v>1941</v>
      </c>
      <c r="C969" s="5">
        <v>1682.0</v>
      </c>
      <c r="D969" s="5">
        <v>1637.0</v>
      </c>
      <c r="E969" s="5">
        <v>1682.0</v>
      </c>
      <c r="F969" s="5">
        <v>2469.0</v>
      </c>
    </row>
    <row r="970" ht="13.5" customHeight="1">
      <c r="A970" s="3" t="s">
        <v>1942</v>
      </c>
      <c r="B970" s="6" t="s">
        <v>1943</v>
      </c>
      <c r="C970" s="5">
        <v>840.0</v>
      </c>
      <c r="D970" s="5">
        <v>817.0</v>
      </c>
      <c r="E970" s="5">
        <v>840.0</v>
      </c>
      <c r="F970" s="5">
        <v>1232.0</v>
      </c>
    </row>
    <row r="971" ht="13.5" customHeight="1">
      <c r="A971" s="3" t="s">
        <v>1944</v>
      </c>
      <c r="B971" s="6" t="s">
        <v>1945</v>
      </c>
      <c r="C971" s="5">
        <v>1279.0</v>
      </c>
      <c r="D971" s="5">
        <v>1245.0</v>
      </c>
      <c r="E971" s="5">
        <v>1279.0</v>
      </c>
      <c r="F971" s="5">
        <v>1878.0</v>
      </c>
    </row>
    <row r="972" ht="13.5" customHeight="1">
      <c r="A972" s="3" t="s">
        <v>1946</v>
      </c>
      <c r="B972" s="6" t="s">
        <v>1947</v>
      </c>
      <c r="C972" s="5">
        <v>1597.0</v>
      </c>
      <c r="D972" s="5">
        <v>1554.0</v>
      </c>
      <c r="E972" s="5">
        <v>1597.0</v>
      </c>
      <c r="F972" s="5">
        <v>2344.0</v>
      </c>
    </row>
    <row r="973" ht="13.5" customHeight="1">
      <c r="A973" s="3" t="s">
        <v>1948</v>
      </c>
      <c r="B973" s="6" t="s">
        <v>1949</v>
      </c>
      <c r="C973" s="5">
        <v>2716.0</v>
      </c>
      <c r="D973" s="5">
        <v>2643.0</v>
      </c>
      <c r="E973" s="5">
        <v>2716.0</v>
      </c>
      <c r="F973" s="5">
        <v>3986.0</v>
      </c>
    </row>
    <row r="974" ht="13.5" customHeight="1">
      <c r="A974" s="3" t="s">
        <v>1950</v>
      </c>
      <c r="B974" s="6" t="s">
        <v>1951</v>
      </c>
      <c r="C974" s="5">
        <v>1597.0</v>
      </c>
      <c r="D974" s="5">
        <v>1554.0</v>
      </c>
      <c r="E974" s="5">
        <v>1597.0</v>
      </c>
      <c r="F974" s="5">
        <v>2344.0</v>
      </c>
    </row>
    <row r="975" ht="13.5" customHeight="1">
      <c r="A975" s="3" t="s">
        <v>1952</v>
      </c>
      <c r="B975" s="6" t="s">
        <v>1953</v>
      </c>
      <c r="C975" s="5">
        <v>435.0</v>
      </c>
      <c r="D975" s="5">
        <v>423.0</v>
      </c>
      <c r="E975" s="5">
        <v>435.0</v>
      </c>
      <c r="F975" s="5">
        <v>638.0</v>
      </c>
    </row>
    <row r="976" ht="13.5" customHeight="1">
      <c r="A976" s="3" t="s">
        <v>1954</v>
      </c>
      <c r="B976" s="8" t="s">
        <v>1955</v>
      </c>
      <c r="C976" s="5">
        <v>367.0</v>
      </c>
      <c r="D976" s="5">
        <v>357.0</v>
      </c>
      <c r="E976" s="5">
        <v>367.0</v>
      </c>
      <c r="F976" s="5">
        <v>538.0</v>
      </c>
    </row>
    <row r="977" ht="13.5" customHeight="1">
      <c r="A977" s="3" t="s">
        <v>1956</v>
      </c>
      <c r="B977" s="8" t="s">
        <v>1957</v>
      </c>
      <c r="C977" s="5">
        <v>404.0</v>
      </c>
      <c r="D977" s="5">
        <v>393.0</v>
      </c>
      <c r="E977" s="5">
        <v>404.0</v>
      </c>
      <c r="F977" s="5">
        <v>593.0</v>
      </c>
    </row>
    <row r="978" ht="13.5" customHeight="1">
      <c r="A978" s="3" t="s">
        <v>1958</v>
      </c>
      <c r="B978" s="8" t="s">
        <v>1959</v>
      </c>
      <c r="C978" s="5">
        <v>296.0</v>
      </c>
      <c r="D978" s="5">
        <v>288.0</v>
      </c>
      <c r="E978" s="5">
        <v>296.0</v>
      </c>
      <c r="F978" s="5">
        <v>434.0</v>
      </c>
    </row>
    <row r="979" ht="13.5" customHeight="1">
      <c r="A979" s="3" t="s">
        <v>1960</v>
      </c>
      <c r="B979" s="6" t="s">
        <v>1961</v>
      </c>
      <c r="C979" s="5">
        <v>1100.0</v>
      </c>
      <c r="D979" s="5">
        <v>1070.0</v>
      </c>
      <c r="E979" s="5">
        <v>1100.0</v>
      </c>
      <c r="F979" s="5">
        <v>1614.0</v>
      </c>
    </row>
    <row r="980" ht="13.5" customHeight="1">
      <c r="A980" s="3" t="s">
        <v>1962</v>
      </c>
      <c r="B980" s="6" t="s">
        <v>1963</v>
      </c>
      <c r="C980" s="5">
        <v>1027.0</v>
      </c>
      <c r="D980" s="5">
        <v>999.0</v>
      </c>
      <c r="E980" s="5">
        <v>1027.0</v>
      </c>
      <c r="F980" s="5">
        <v>1507.0</v>
      </c>
    </row>
    <row r="981" ht="13.5" customHeight="1">
      <c r="A981" s="3" t="s">
        <v>1964</v>
      </c>
      <c r="B981" s="6" t="s">
        <v>1965</v>
      </c>
      <c r="C981" s="5">
        <v>1410.0</v>
      </c>
      <c r="D981" s="5">
        <v>1372.0</v>
      </c>
      <c r="E981" s="5">
        <v>1410.0</v>
      </c>
      <c r="F981" s="5">
        <v>2069.0</v>
      </c>
    </row>
    <row r="982" ht="13.5" customHeight="1">
      <c r="A982" s="3" t="s">
        <v>1966</v>
      </c>
      <c r="B982" s="6" t="s">
        <v>1967</v>
      </c>
      <c r="C982" s="5">
        <v>264.0</v>
      </c>
      <c r="D982" s="5">
        <v>257.0</v>
      </c>
      <c r="E982" s="5">
        <v>264.0</v>
      </c>
      <c r="F982" s="5">
        <v>388.0</v>
      </c>
    </row>
    <row r="983" ht="13.5" customHeight="1">
      <c r="A983" s="3" t="s">
        <v>1968</v>
      </c>
      <c r="B983" s="6" t="s">
        <v>1969</v>
      </c>
      <c r="C983" s="5">
        <v>4049.0</v>
      </c>
      <c r="D983" s="5">
        <v>3940.0</v>
      </c>
      <c r="E983" s="5">
        <v>4049.0</v>
      </c>
      <c r="F983" s="5">
        <v>5942.0</v>
      </c>
    </row>
    <row r="984" ht="13.5" customHeight="1">
      <c r="A984" s="3" t="s">
        <v>1970</v>
      </c>
      <c r="B984" s="8" t="s">
        <v>1971</v>
      </c>
      <c r="C984" s="5">
        <v>4049.0</v>
      </c>
      <c r="D984" s="5">
        <v>3940.0</v>
      </c>
      <c r="E984" s="5">
        <v>4049.0</v>
      </c>
      <c r="F984" s="5">
        <v>5942.0</v>
      </c>
    </row>
    <row r="985" ht="13.5" customHeight="1">
      <c r="A985" s="3" t="s">
        <v>1972</v>
      </c>
      <c r="B985" s="8" t="s">
        <v>1973</v>
      </c>
      <c r="C985" s="5">
        <v>2337.0</v>
      </c>
      <c r="D985" s="5">
        <v>2274.0</v>
      </c>
      <c r="E985" s="5">
        <v>2337.0</v>
      </c>
      <c r="F985" s="5">
        <v>3430.0</v>
      </c>
    </row>
    <row r="986" ht="13.5" customHeight="1">
      <c r="A986" s="3" t="s">
        <v>1974</v>
      </c>
      <c r="B986" s="8" t="s">
        <v>1975</v>
      </c>
      <c r="C986" s="5">
        <v>2337.0</v>
      </c>
      <c r="D986" s="5">
        <v>2274.0</v>
      </c>
      <c r="E986" s="5">
        <v>2337.0</v>
      </c>
      <c r="F986" s="5">
        <v>3430.0</v>
      </c>
    </row>
    <row r="987" ht="13.5" customHeight="1">
      <c r="A987" s="3" t="s">
        <v>1976</v>
      </c>
      <c r="B987" s="8" t="s">
        <v>1977</v>
      </c>
      <c r="C987" s="5">
        <v>2872.0</v>
      </c>
      <c r="D987" s="5">
        <v>2795.0</v>
      </c>
      <c r="E987" s="5">
        <v>2872.0</v>
      </c>
      <c r="F987" s="5">
        <v>4215.0</v>
      </c>
    </row>
    <row r="988" ht="13.5" customHeight="1">
      <c r="A988" s="3" t="s">
        <v>1978</v>
      </c>
      <c r="B988" s="8" t="s">
        <v>1979</v>
      </c>
      <c r="C988" s="5">
        <v>2872.0</v>
      </c>
      <c r="D988" s="5">
        <v>2795.0</v>
      </c>
      <c r="E988" s="5">
        <v>2872.0</v>
      </c>
      <c r="F988" s="5">
        <v>4215.0</v>
      </c>
    </row>
    <row r="989" ht="13.5" customHeight="1">
      <c r="A989" s="3" t="s">
        <v>1980</v>
      </c>
      <c r="B989" s="6" t="s">
        <v>1981</v>
      </c>
      <c r="C989" s="5">
        <v>2872.0</v>
      </c>
      <c r="D989" s="5">
        <v>2795.0</v>
      </c>
      <c r="E989" s="5">
        <v>2872.0</v>
      </c>
      <c r="F989" s="5">
        <v>4215.0</v>
      </c>
    </row>
    <row r="990" ht="13.5" customHeight="1">
      <c r="A990" s="3" t="s">
        <v>1982</v>
      </c>
      <c r="B990" s="8" t="s">
        <v>1983</v>
      </c>
      <c r="C990" s="5">
        <v>2872.0</v>
      </c>
      <c r="D990" s="5">
        <v>2795.0</v>
      </c>
      <c r="E990" s="5">
        <v>2872.0</v>
      </c>
      <c r="F990" s="5">
        <v>4215.0</v>
      </c>
    </row>
    <row r="991" ht="13.5" customHeight="1">
      <c r="A991" s="3" t="s">
        <v>1984</v>
      </c>
      <c r="B991" s="8" t="s">
        <v>1985</v>
      </c>
      <c r="C991" s="5">
        <v>2872.0</v>
      </c>
      <c r="D991" s="5">
        <v>2795.0</v>
      </c>
      <c r="E991" s="5">
        <v>2872.0</v>
      </c>
      <c r="F991" s="5">
        <v>4215.0</v>
      </c>
    </row>
    <row r="992" ht="13.5" customHeight="1">
      <c r="A992" s="3" t="s">
        <v>1986</v>
      </c>
      <c r="B992" s="8" t="s">
        <v>1987</v>
      </c>
      <c r="C992" s="5">
        <v>2872.0</v>
      </c>
      <c r="D992" s="5">
        <v>2795.0</v>
      </c>
      <c r="E992" s="5">
        <v>2872.0</v>
      </c>
      <c r="F992" s="5">
        <v>4215.0</v>
      </c>
    </row>
    <row r="993" ht="13.5" customHeight="1">
      <c r="A993" s="3" t="s">
        <v>1988</v>
      </c>
      <c r="B993" s="8" t="s">
        <v>1989</v>
      </c>
      <c r="C993" s="5">
        <v>2872.0</v>
      </c>
      <c r="D993" s="5">
        <v>2795.0</v>
      </c>
      <c r="E993" s="5">
        <v>2872.0</v>
      </c>
      <c r="F993" s="5">
        <v>4215.0</v>
      </c>
    </row>
    <row r="994" ht="13.5" customHeight="1">
      <c r="A994" s="3" t="s">
        <v>1990</v>
      </c>
      <c r="B994" s="8" t="s">
        <v>1991</v>
      </c>
      <c r="C994" s="5">
        <v>2872.0</v>
      </c>
      <c r="D994" s="5">
        <v>2795.0</v>
      </c>
      <c r="E994" s="5">
        <v>2872.0</v>
      </c>
      <c r="F994" s="5">
        <v>4215.0</v>
      </c>
    </row>
    <row r="995" ht="13.5" customHeight="1">
      <c r="A995" s="3" t="s">
        <v>1992</v>
      </c>
      <c r="B995" s="8" t="s">
        <v>1993</v>
      </c>
      <c r="C995" s="5">
        <v>236.0</v>
      </c>
      <c r="D995" s="5">
        <v>230.0</v>
      </c>
      <c r="E995" s="5">
        <v>236.0</v>
      </c>
      <c r="F995" s="5">
        <v>347.0</v>
      </c>
    </row>
    <row r="996" ht="13.5" customHeight="1">
      <c r="A996" s="3" t="s">
        <v>1994</v>
      </c>
      <c r="B996" s="8" t="s">
        <v>1995</v>
      </c>
      <c r="C996" s="5">
        <v>236.0</v>
      </c>
      <c r="D996" s="5">
        <v>230.0</v>
      </c>
      <c r="E996" s="5">
        <v>236.0</v>
      </c>
      <c r="F996" s="5">
        <v>347.0</v>
      </c>
    </row>
    <row r="997" ht="13.5" customHeight="1">
      <c r="A997" s="3" t="s">
        <v>1996</v>
      </c>
      <c r="B997" s="8" t="s">
        <v>1997</v>
      </c>
      <c r="C997" s="5">
        <v>236.0</v>
      </c>
      <c r="D997" s="5">
        <v>230.0</v>
      </c>
      <c r="E997" s="5">
        <v>236.0</v>
      </c>
      <c r="F997" s="5">
        <v>347.0</v>
      </c>
    </row>
    <row r="998" ht="13.5" customHeight="1">
      <c r="A998" s="3" t="s">
        <v>1998</v>
      </c>
      <c r="B998" s="8" t="s">
        <v>1999</v>
      </c>
      <c r="C998" s="5">
        <v>236.0</v>
      </c>
      <c r="D998" s="5">
        <v>230.0</v>
      </c>
      <c r="E998" s="5">
        <v>236.0</v>
      </c>
      <c r="F998" s="5">
        <v>347.0</v>
      </c>
    </row>
    <row r="999" ht="13.5" customHeight="1">
      <c r="A999" s="3" t="s">
        <v>2000</v>
      </c>
      <c r="B999" s="8" t="s">
        <v>2001</v>
      </c>
      <c r="C999" s="5">
        <v>639.0</v>
      </c>
      <c r="D999" s="5">
        <v>622.0</v>
      </c>
      <c r="E999" s="5">
        <v>639.0</v>
      </c>
      <c r="F999" s="5">
        <v>938.0</v>
      </c>
    </row>
    <row r="1000" ht="13.5" customHeight="1">
      <c r="A1000" s="3" t="s">
        <v>2002</v>
      </c>
      <c r="B1000" s="8" t="s">
        <v>2003</v>
      </c>
      <c r="C1000" s="5">
        <v>639.0</v>
      </c>
      <c r="D1000" s="5">
        <v>622.0</v>
      </c>
      <c r="E1000" s="5">
        <v>639.0</v>
      </c>
      <c r="F1000" s="5">
        <v>938.0</v>
      </c>
    </row>
    <row r="1001" ht="13.5" customHeight="1">
      <c r="A1001" s="3" t="s">
        <v>2004</v>
      </c>
      <c r="B1001" s="8" t="s">
        <v>2005</v>
      </c>
      <c r="C1001" s="5">
        <v>639.0</v>
      </c>
      <c r="D1001" s="5">
        <v>622.0</v>
      </c>
      <c r="E1001" s="5">
        <v>639.0</v>
      </c>
      <c r="F1001" s="5">
        <v>938.0</v>
      </c>
    </row>
    <row r="1002" ht="13.5" customHeight="1">
      <c r="A1002" s="3" t="s">
        <v>2006</v>
      </c>
      <c r="B1002" s="8" t="s">
        <v>2007</v>
      </c>
      <c r="C1002" s="5">
        <v>639.0</v>
      </c>
      <c r="D1002" s="5">
        <v>622.0</v>
      </c>
      <c r="E1002" s="5">
        <v>639.0</v>
      </c>
      <c r="F1002" s="5">
        <v>938.0</v>
      </c>
    </row>
    <row r="1003" ht="13.5" customHeight="1">
      <c r="A1003" s="3" t="s">
        <v>2008</v>
      </c>
      <c r="B1003" s="8" t="s">
        <v>2009</v>
      </c>
      <c r="C1003" s="5">
        <v>639.0</v>
      </c>
      <c r="D1003" s="5">
        <v>622.0</v>
      </c>
      <c r="E1003" s="5">
        <v>639.0</v>
      </c>
      <c r="F1003" s="5">
        <v>938.0</v>
      </c>
    </row>
    <row r="1004" ht="13.5" customHeight="1">
      <c r="A1004" s="3" t="s">
        <v>2010</v>
      </c>
      <c r="B1004" s="8" t="s">
        <v>2011</v>
      </c>
      <c r="C1004" s="5">
        <v>639.0</v>
      </c>
      <c r="D1004" s="5">
        <v>622.0</v>
      </c>
      <c r="E1004" s="5">
        <v>639.0</v>
      </c>
      <c r="F1004" s="5">
        <v>938.0</v>
      </c>
    </row>
    <row r="1005" ht="13.5" customHeight="1">
      <c r="A1005" s="3" t="s">
        <v>2012</v>
      </c>
      <c r="B1005" s="8" t="s">
        <v>2013</v>
      </c>
      <c r="C1005" s="5">
        <v>639.0</v>
      </c>
      <c r="D1005" s="5">
        <v>622.0</v>
      </c>
      <c r="E1005" s="5">
        <v>639.0</v>
      </c>
      <c r="F1005" s="5">
        <v>938.0</v>
      </c>
    </row>
    <row r="1006" ht="13.5" customHeight="1">
      <c r="A1006" s="3" t="s">
        <v>2014</v>
      </c>
      <c r="B1006" s="8" t="s">
        <v>2015</v>
      </c>
      <c r="C1006" s="5">
        <v>639.0</v>
      </c>
      <c r="D1006" s="5">
        <v>622.0</v>
      </c>
      <c r="E1006" s="5">
        <v>639.0</v>
      </c>
      <c r="F1006" s="5">
        <v>938.0</v>
      </c>
    </row>
    <row r="1007" ht="13.5" customHeight="1">
      <c r="A1007" s="3" t="s">
        <v>2016</v>
      </c>
      <c r="B1007" s="8" t="s">
        <v>2017</v>
      </c>
      <c r="C1007" s="5">
        <v>639.0</v>
      </c>
      <c r="D1007" s="5">
        <v>622.0</v>
      </c>
      <c r="E1007" s="5">
        <v>639.0</v>
      </c>
      <c r="F1007" s="5">
        <v>938.0</v>
      </c>
    </row>
    <row r="1008" ht="13.5" customHeight="1">
      <c r="A1008" s="3" t="s">
        <v>2018</v>
      </c>
      <c r="B1008" s="8" t="s">
        <v>2019</v>
      </c>
      <c r="C1008" s="5">
        <v>639.0</v>
      </c>
      <c r="D1008" s="5">
        <v>622.0</v>
      </c>
      <c r="E1008" s="5">
        <v>639.0</v>
      </c>
      <c r="F1008" s="5">
        <v>938.0</v>
      </c>
    </row>
    <row r="1009" ht="13.5" customHeight="1">
      <c r="A1009" s="3" t="s">
        <v>2020</v>
      </c>
      <c r="B1009" s="8" t="s">
        <v>2021</v>
      </c>
      <c r="C1009" s="5">
        <v>639.0</v>
      </c>
      <c r="D1009" s="5">
        <v>622.0</v>
      </c>
      <c r="E1009" s="5">
        <v>639.0</v>
      </c>
      <c r="F1009" s="5">
        <v>938.0</v>
      </c>
    </row>
    <row r="1010" ht="13.5" customHeight="1">
      <c r="A1010" s="3" t="s">
        <v>2022</v>
      </c>
      <c r="B1010" s="8" t="s">
        <v>2023</v>
      </c>
      <c r="C1010" s="5">
        <v>97.0</v>
      </c>
      <c r="D1010" s="5">
        <v>94.0</v>
      </c>
      <c r="E1010" s="5">
        <v>97.0</v>
      </c>
      <c r="F1010" s="5">
        <v>142.0</v>
      </c>
    </row>
    <row r="1011" ht="13.5" customHeight="1">
      <c r="A1011" s="3" t="s">
        <v>2024</v>
      </c>
      <c r="B1011" s="8" t="s">
        <v>2025</v>
      </c>
      <c r="C1011" s="5">
        <v>1260.0</v>
      </c>
      <c r="D1011" s="5">
        <v>1226.0</v>
      </c>
      <c r="E1011" s="5">
        <v>1260.0</v>
      </c>
      <c r="F1011" s="5">
        <v>1849.0</v>
      </c>
    </row>
    <row r="1012" ht="13.5" customHeight="1">
      <c r="A1012" s="3" t="s">
        <v>2026</v>
      </c>
      <c r="B1012" s="8" t="s">
        <v>2027</v>
      </c>
      <c r="C1012" s="5">
        <v>1260.0</v>
      </c>
      <c r="D1012" s="5">
        <v>1226.0</v>
      </c>
      <c r="E1012" s="5">
        <v>1260.0</v>
      </c>
      <c r="F1012" s="5">
        <v>1849.0</v>
      </c>
    </row>
    <row r="1013" ht="13.5" customHeight="1">
      <c r="A1013" s="3" t="s">
        <v>2028</v>
      </c>
      <c r="B1013" s="8" t="s">
        <v>2029</v>
      </c>
      <c r="C1013" s="5">
        <v>1260.0</v>
      </c>
      <c r="D1013" s="5">
        <v>1226.0</v>
      </c>
      <c r="E1013" s="5">
        <v>1260.0</v>
      </c>
      <c r="F1013" s="5">
        <v>1849.0</v>
      </c>
    </row>
    <row r="1014" ht="13.5" customHeight="1">
      <c r="A1014" s="3" t="s">
        <v>2030</v>
      </c>
      <c r="B1014" s="8" t="s">
        <v>2031</v>
      </c>
      <c r="C1014" s="5">
        <v>1260.0</v>
      </c>
      <c r="D1014" s="5">
        <v>1226.0</v>
      </c>
      <c r="E1014" s="5">
        <v>1260.0</v>
      </c>
      <c r="F1014" s="5">
        <v>1849.0</v>
      </c>
    </row>
    <row r="1015" ht="13.5" customHeight="1">
      <c r="A1015" s="3" t="s">
        <v>2032</v>
      </c>
      <c r="B1015" s="6" t="s">
        <v>2033</v>
      </c>
      <c r="C1015" s="5">
        <v>457.0</v>
      </c>
      <c r="D1015" s="5">
        <v>445.0</v>
      </c>
      <c r="E1015" s="5">
        <v>457.0</v>
      </c>
      <c r="F1015" s="5">
        <v>671.0</v>
      </c>
    </row>
    <row r="1016" ht="13.5" customHeight="1">
      <c r="A1016" s="3" t="s">
        <v>2034</v>
      </c>
      <c r="B1016" s="8" t="s">
        <v>2035</v>
      </c>
      <c r="C1016" s="5">
        <v>457.0</v>
      </c>
      <c r="D1016" s="5">
        <v>445.0</v>
      </c>
      <c r="E1016" s="5">
        <v>457.0</v>
      </c>
      <c r="F1016" s="5">
        <v>671.0</v>
      </c>
    </row>
    <row r="1017" ht="13.5" customHeight="1">
      <c r="A1017" s="3" t="s">
        <v>2036</v>
      </c>
      <c r="B1017" s="8" t="s">
        <v>2037</v>
      </c>
      <c r="C1017" s="5">
        <v>457.0</v>
      </c>
      <c r="D1017" s="5">
        <v>445.0</v>
      </c>
      <c r="E1017" s="5">
        <v>457.0</v>
      </c>
      <c r="F1017" s="5">
        <v>671.0</v>
      </c>
    </row>
    <row r="1018" ht="13.5" customHeight="1">
      <c r="A1018" s="3" t="s">
        <v>2038</v>
      </c>
      <c r="B1018" s="8" t="s">
        <v>2039</v>
      </c>
      <c r="C1018" s="5">
        <v>457.0</v>
      </c>
      <c r="D1018" s="5">
        <v>445.0</v>
      </c>
      <c r="E1018" s="5">
        <v>457.0</v>
      </c>
      <c r="F1018" s="5">
        <v>671.0</v>
      </c>
    </row>
    <row r="1019" ht="13.5" customHeight="1">
      <c r="A1019" s="3" t="s">
        <v>2040</v>
      </c>
      <c r="B1019" s="6" t="s">
        <v>2041</v>
      </c>
      <c r="C1019" s="5">
        <v>833.0</v>
      </c>
      <c r="D1019" s="5">
        <v>811.0</v>
      </c>
      <c r="E1019" s="5">
        <v>833.0</v>
      </c>
      <c r="F1019" s="5">
        <v>1223.0</v>
      </c>
    </row>
    <row r="1020" ht="13.5" customHeight="1">
      <c r="A1020" s="3" t="s">
        <v>2042</v>
      </c>
      <c r="B1020" s="8" t="s">
        <v>2043</v>
      </c>
      <c r="C1020" s="5">
        <v>833.0</v>
      </c>
      <c r="D1020" s="5">
        <v>811.0</v>
      </c>
      <c r="E1020" s="5">
        <v>833.0</v>
      </c>
      <c r="F1020" s="5">
        <v>1223.0</v>
      </c>
    </row>
    <row r="1021" ht="13.5" customHeight="1">
      <c r="A1021" s="3" t="s">
        <v>2044</v>
      </c>
      <c r="B1021" s="8" t="s">
        <v>2045</v>
      </c>
      <c r="C1021" s="5">
        <v>833.0</v>
      </c>
      <c r="D1021" s="5">
        <v>811.0</v>
      </c>
      <c r="E1021" s="5">
        <v>833.0</v>
      </c>
      <c r="F1021" s="5">
        <v>1223.0</v>
      </c>
    </row>
    <row r="1022" ht="13.5" customHeight="1">
      <c r="A1022" s="3" t="s">
        <v>2046</v>
      </c>
      <c r="B1022" s="8" t="s">
        <v>2047</v>
      </c>
      <c r="C1022" s="5">
        <v>833.0</v>
      </c>
      <c r="D1022" s="5">
        <v>811.0</v>
      </c>
      <c r="E1022" s="5">
        <v>833.0</v>
      </c>
      <c r="F1022" s="5">
        <v>1223.0</v>
      </c>
    </row>
    <row r="1023" ht="13.5" customHeight="1">
      <c r="A1023" s="3" t="s">
        <v>2048</v>
      </c>
      <c r="B1023" s="8" t="s">
        <v>2049</v>
      </c>
      <c r="C1023" s="5">
        <v>2337.0</v>
      </c>
      <c r="D1023" s="5">
        <v>2274.0</v>
      </c>
      <c r="E1023" s="5">
        <v>2337.0</v>
      </c>
      <c r="F1023" s="5">
        <v>3430.0</v>
      </c>
    </row>
    <row r="1024" ht="13.5" customHeight="1">
      <c r="A1024" s="3" t="s">
        <v>2050</v>
      </c>
      <c r="B1024" s="8" t="s">
        <v>2051</v>
      </c>
      <c r="C1024" s="5">
        <v>2337.0</v>
      </c>
      <c r="D1024" s="5">
        <v>2274.0</v>
      </c>
      <c r="E1024" s="5">
        <v>2337.0</v>
      </c>
      <c r="F1024" s="5">
        <v>3430.0</v>
      </c>
    </row>
    <row r="1025" ht="13.5" customHeight="1">
      <c r="A1025" s="3" t="s">
        <v>2052</v>
      </c>
      <c r="B1025" s="8" t="s">
        <v>2053</v>
      </c>
      <c r="C1025" s="5">
        <v>1414.0</v>
      </c>
      <c r="D1025" s="5">
        <v>1376.0</v>
      </c>
      <c r="E1025" s="5">
        <v>1414.0</v>
      </c>
      <c r="F1025" s="5">
        <v>2075.0</v>
      </c>
    </row>
    <row r="1026" ht="13.5" customHeight="1">
      <c r="A1026" s="3" t="s">
        <v>2054</v>
      </c>
      <c r="B1026" s="8" t="s">
        <v>2055</v>
      </c>
      <c r="C1026" s="5">
        <v>1414.0</v>
      </c>
      <c r="D1026" s="5">
        <v>1376.0</v>
      </c>
      <c r="E1026" s="5">
        <v>1414.0</v>
      </c>
      <c r="F1026" s="5">
        <v>2075.0</v>
      </c>
    </row>
    <row r="1027" ht="13.5" customHeight="1">
      <c r="A1027" s="3" t="s">
        <v>2056</v>
      </c>
      <c r="B1027" s="8" t="s">
        <v>2057</v>
      </c>
      <c r="C1027" s="5">
        <v>4049.0</v>
      </c>
      <c r="D1027" s="5">
        <v>3940.0</v>
      </c>
      <c r="E1027" s="5">
        <v>4049.0</v>
      </c>
      <c r="F1027" s="5">
        <v>5942.0</v>
      </c>
    </row>
    <row r="1028" ht="13.5" customHeight="1">
      <c r="A1028" s="3" t="s">
        <v>2058</v>
      </c>
      <c r="B1028" s="8" t="s">
        <v>2059</v>
      </c>
      <c r="C1028" s="5">
        <v>2872.0</v>
      </c>
      <c r="D1028" s="5">
        <v>2795.0</v>
      </c>
      <c r="E1028" s="5">
        <v>2872.0</v>
      </c>
      <c r="F1028" s="5">
        <v>4215.0</v>
      </c>
    </row>
    <row r="1029" ht="13.5" customHeight="1">
      <c r="A1029" s="3" t="s">
        <v>2060</v>
      </c>
      <c r="B1029" s="8" t="s">
        <v>2061</v>
      </c>
      <c r="C1029" s="5">
        <v>4049.0</v>
      </c>
      <c r="D1029" s="5">
        <v>3940.0</v>
      </c>
      <c r="E1029" s="5">
        <v>4049.0</v>
      </c>
      <c r="F1029" s="5">
        <v>5942.0</v>
      </c>
    </row>
    <row r="1030" ht="13.5" customHeight="1">
      <c r="A1030" s="3" t="s">
        <v>2062</v>
      </c>
      <c r="B1030" s="8" t="s">
        <v>2063</v>
      </c>
      <c r="C1030" s="5">
        <v>2872.0</v>
      </c>
      <c r="D1030" s="5">
        <v>2795.0</v>
      </c>
      <c r="E1030" s="5">
        <v>2872.0</v>
      </c>
      <c r="F1030" s="5">
        <v>4215.0</v>
      </c>
    </row>
    <row r="1031" ht="13.5" customHeight="1">
      <c r="A1031" s="3" t="s">
        <v>2064</v>
      </c>
      <c r="B1031" s="8" t="s">
        <v>2065</v>
      </c>
      <c r="C1031" s="5">
        <v>200.0</v>
      </c>
      <c r="D1031" s="5">
        <v>195.0</v>
      </c>
      <c r="E1031" s="5">
        <v>200.0</v>
      </c>
      <c r="F1031" s="5">
        <v>294.0</v>
      </c>
    </row>
    <row r="1032" ht="13.5" customHeight="1">
      <c r="A1032" s="3" t="s">
        <v>2066</v>
      </c>
      <c r="B1032" s="8" t="s">
        <v>2067</v>
      </c>
      <c r="C1032" s="5">
        <v>284.0</v>
      </c>
      <c r="D1032" s="5">
        <v>276.0</v>
      </c>
      <c r="E1032" s="5">
        <v>284.0</v>
      </c>
      <c r="F1032" s="5">
        <v>416.0</v>
      </c>
    </row>
    <row r="1033" ht="13.5" customHeight="1">
      <c r="A1033" s="3" t="s">
        <v>2068</v>
      </c>
      <c r="B1033" s="6" t="s">
        <v>2069</v>
      </c>
      <c r="C1033" s="5">
        <v>888.0</v>
      </c>
      <c r="D1033" s="5">
        <v>864.0</v>
      </c>
      <c r="E1033" s="5">
        <v>888.0</v>
      </c>
      <c r="F1033" s="5">
        <v>1303.0</v>
      </c>
    </row>
    <row r="1034" ht="13.5" customHeight="1">
      <c r="A1034" s="3" t="s">
        <v>2070</v>
      </c>
      <c r="B1034" s="6" t="s">
        <v>2071</v>
      </c>
      <c r="C1034" s="5">
        <v>888.0</v>
      </c>
      <c r="D1034" s="5">
        <v>864.0</v>
      </c>
      <c r="E1034" s="5">
        <v>888.0</v>
      </c>
      <c r="F1034" s="5">
        <v>1303.0</v>
      </c>
    </row>
    <row r="1035" ht="13.5" customHeight="1">
      <c r="A1035" s="3" t="s">
        <v>2072</v>
      </c>
      <c r="B1035" s="6" t="s">
        <v>2073</v>
      </c>
      <c r="C1035" s="5">
        <v>1262.0</v>
      </c>
      <c r="D1035" s="5">
        <v>1228.0</v>
      </c>
      <c r="E1035" s="5">
        <v>1262.0</v>
      </c>
      <c r="F1035" s="5">
        <v>1852.0</v>
      </c>
    </row>
    <row r="1036" ht="13.5" customHeight="1">
      <c r="A1036" s="3" t="s">
        <v>2074</v>
      </c>
      <c r="B1036" s="8" t="s">
        <v>2075</v>
      </c>
      <c r="C1036" s="5">
        <v>460.0</v>
      </c>
      <c r="D1036" s="5">
        <v>448.0</v>
      </c>
      <c r="E1036" s="5">
        <v>460.0</v>
      </c>
      <c r="F1036" s="5">
        <v>676.0</v>
      </c>
    </row>
    <row r="1037" ht="13.5" customHeight="1">
      <c r="A1037" s="3" t="s">
        <v>2076</v>
      </c>
      <c r="B1037" s="8" t="s">
        <v>2077</v>
      </c>
      <c r="C1037" s="5">
        <v>487.0</v>
      </c>
      <c r="D1037" s="5">
        <v>474.0</v>
      </c>
      <c r="E1037" s="5">
        <v>487.0</v>
      </c>
      <c r="F1037" s="5">
        <v>715.0</v>
      </c>
    </row>
    <row r="1038" ht="13.5" customHeight="1">
      <c r="A1038" s="3" t="s">
        <v>2078</v>
      </c>
      <c r="B1038" s="6" t="s">
        <v>2079</v>
      </c>
      <c r="C1038" s="5">
        <v>3080.0</v>
      </c>
      <c r="D1038" s="5">
        <v>2997.0</v>
      </c>
      <c r="E1038" s="5">
        <v>3080.0</v>
      </c>
      <c r="F1038" s="5">
        <v>4520.0</v>
      </c>
    </row>
    <row r="1039" ht="13.5" customHeight="1">
      <c r="A1039" s="3" t="s">
        <v>2080</v>
      </c>
      <c r="B1039" s="8" t="s">
        <v>2081</v>
      </c>
      <c r="C1039" s="5">
        <v>200.0</v>
      </c>
      <c r="D1039" s="5">
        <v>195.0</v>
      </c>
      <c r="E1039" s="5">
        <v>200.0</v>
      </c>
      <c r="F1039" s="5">
        <v>294.0</v>
      </c>
    </row>
    <row r="1040" ht="13.5" customHeight="1">
      <c r="A1040" s="3" t="s">
        <v>2082</v>
      </c>
      <c r="B1040" s="8" t="s">
        <v>2083</v>
      </c>
      <c r="C1040" s="5">
        <v>161.0</v>
      </c>
      <c r="D1040" s="5">
        <v>157.0</v>
      </c>
      <c r="E1040" s="5">
        <v>161.0</v>
      </c>
      <c r="F1040" s="5">
        <v>237.0</v>
      </c>
    </row>
    <row r="1041" ht="13.5" customHeight="1">
      <c r="A1041" s="3" t="s">
        <v>2084</v>
      </c>
      <c r="B1041" s="8" t="s">
        <v>2085</v>
      </c>
      <c r="C1041" s="5">
        <v>396.0</v>
      </c>
      <c r="D1041" s="5">
        <v>385.0</v>
      </c>
      <c r="E1041" s="5">
        <v>396.0</v>
      </c>
      <c r="F1041" s="5">
        <v>581.0</v>
      </c>
    </row>
    <row r="1042" ht="13.5" customHeight="1">
      <c r="A1042" s="3" t="s">
        <v>2086</v>
      </c>
      <c r="B1042" s="8" t="s">
        <v>2087</v>
      </c>
      <c r="C1042" s="5">
        <v>4049.0</v>
      </c>
      <c r="D1042" s="5">
        <v>3940.0</v>
      </c>
      <c r="E1042" s="5">
        <v>4049.0</v>
      </c>
      <c r="F1042" s="5">
        <v>5942.0</v>
      </c>
    </row>
    <row r="1043" ht="13.5" customHeight="1">
      <c r="A1043" s="3" t="s">
        <v>2088</v>
      </c>
      <c r="B1043" s="8" t="s">
        <v>2089</v>
      </c>
      <c r="C1043" s="5">
        <v>4049.0</v>
      </c>
      <c r="D1043" s="5">
        <v>3940.0</v>
      </c>
      <c r="E1043" s="5">
        <v>4049.0</v>
      </c>
      <c r="F1043" s="5">
        <v>5942.0</v>
      </c>
    </row>
    <row r="1044" ht="13.5" customHeight="1">
      <c r="A1044" s="3" t="s">
        <v>2090</v>
      </c>
      <c r="B1044" s="8" t="s">
        <v>2091</v>
      </c>
      <c r="C1044" s="5">
        <v>3201.0</v>
      </c>
      <c r="D1044" s="5">
        <v>3115.0</v>
      </c>
      <c r="E1044" s="5">
        <v>3201.0</v>
      </c>
      <c r="F1044" s="5">
        <v>4698.0</v>
      </c>
    </row>
    <row r="1045" ht="13.5" customHeight="1">
      <c r="A1045" s="3" t="s">
        <v>2092</v>
      </c>
      <c r="B1045" s="8" t="s">
        <v>2093</v>
      </c>
      <c r="C1045" s="5">
        <v>3201.0</v>
      </c>
      <c r="D1045" s="5">
        <v>3115.0</v>
      </c>
      <c r="E1045" s="5">
        <v>3201.0</v>
      </c>
      <c r="F1045" s="5">
        <v>4698.0</v>
      </c>
    </row>
    <row r="1046" ht="13.5" customHeight="1">
      <c r="A1046" s="3" t="s">
        <v>2094</v>
      </c>
      <c r="B1046" s="6" t="s">
        <v>2095</v>
      </c>
      <c r="C1046" s="5">
        <v>290.0</v>
      </c>
      <c r="D1046" s="5">
        <v>282.0</v>
      </c>
      <c r="E1046" s="5">
        <v>290.0</v>
      </c>
      <c r="F1046" s="5">
        <v>425.0</v>
      </c>
    </row>
    <row r="1047" ht="13.5" customHeight="1">
      <c r="A1047" s="3" t="s">
        <v>2096</v>
      </c>
      <c r="B1047" s="6" t="s">
        <v>2097</v>
      </c>
      <c r="C1047" s="5">
        <v>290.0</v>
      </c>
      <c r="D1047" s="5">
        <v>282.0</v>
      </c>
      <c r="E1047" s="5">
        <v>290.0</v>
      </c>
      <c r="F1047" s="5">
        <v>425.0</v>
      </c>
    </row>
    <row r="1048" ht="13.5" customHeight="1">
      <c r="A1048" s="3" t="s">
        <v>2098</v>
      </c>
      <c r="B1048" s="6" t="s">
        <v>2099</v>
      </c>
      <c r="C1048" s="5">
        <v>521.0</v>
      </c>
      <c r="D1048" s="5">
        <v>507.0</v>
      </c>
      <c r="E1048" s="5">
        <v>521.0</v>
      </c>
      <c r="F1048" s="5">
        <v>765.0</v>
      </c>
    </row>
    <row r="1049" ht="13.5" customHeight="1">
      <c r="A1049" s="3" t="s">
        <v>2100</v>
      </c>
      <c r="B1049" s="6" t="s">
        <v>2101</v>
      </c>
      <c r="C1049" s="5">
        <v>630.0</v>
      </c>
      <c r="D1049" s="5">
        <v>613.0</v>
      </c>
      <c r="E1049" s="5">
        <v>630.0</v>
      </c>
      <c r="F1049" s="5">
        <v>925.0</v>
      </c>
    </row>
    <row r="1050" ht="13.5" customHeight="1">
      <c r="A1050" s="3" t="s">
        <v>2102</v>
      </c>
      <c r="B1050" s="6" t="s">
        <v>2103</v>
      </c>
      <c r="C1050" s="5">
        <v>734.0</v>
      </c>
      <c r="D1050" s="5">
        <v>714.0</v>
      </c>
      <c r="E1050" s="5">
        <v>734.0</v>
      </c>
      <c r="F1050" s="5">
        <v>1077.0</v>
      </c>
    </row>
    <row r="1051" ht="13.5" customHeight="1">
      <c r="A1051" s="3" t="s">
        <v>2104</v>
      </c>
      <c r="B1051" s="6" t="s">
        <v>2105</v>
      </c>
      <c r="C1051" s="5">
        <v>839.0</v>
      </c>
      <c r="D1051" s="5">
        <v>816.0</v>
      </c>
      <c r="E1051" s="5">
        <v>839.0</v>
      </c>
      <c r="F1051" s="5">
        <v>1231.0</v>
      </c>
    </row>
    <row r="1052" ht="13.5" customHeight="1">
      <c r="A1052" s="3" t="s">
        <v>2106</v>
      </c>
      <c r="B1052" s="6" t="s">
        <v>2107</v>
      </c>
      <c r="C1052" s="5">
        <v>604.0</v>
      </c>
      <c r="D1052" s="5">
        <v>588.0</v>
      </c>
      <c r="E1052" s="5">
        <v>604.0</v>
      </c>
      <c r="F1052" s="5">
        <v>887.0</v>
      </c>
    </row>
    <row r="1053" ht="13.5" customHeight="1">
      <c r="A1053" s="3" t="s">
        <v>2108</v>
      </c>
      <c r="B1053" s="6" t="s">
        <v>2109</v>
      </c>
      <c r="C1053" s="5">
        <v>1119.0</v>
      </c>
      <c r="D1053" s="5">
        <v>1089.0</v>
      </c>
      <c r="E1053" s="5">
        <v>1119.0</v>
      </c>
      <c r="F1053" s="5">
        <v>1642.0</v>
      </c>
    </row>
    <row r="1054" ht="13.5" customHeight="1">
      <c r="A1054" s="3" t="s">
        <v>2110</v>
      </c>
      <c r="B1054" s="8" t="s">
        <v>2111</v>
      </c>
      <c r="C1054" s="5">
        <v>319.0</v>
      </c>
      <c r="D1054" s="5">
        <v>310.0</v>
      </c>
      <c r="E1054" s="5">
        <v>319.0</v>
      </c>
      <c r="F1054" s="5">
        <v>468.0</v>
      </c>
    </row>
    <row r="1055" ht="13.5" customHeight="1">
      <c r="A1055" s="3" t="s">
        <v>2112</v>
      </c>
      <c r="B1055" s="8" t="s">
        <v>2113</v>
      </c>
      <c r="C1055" s="5">
        <v>213.0</v>
      </c>
      <c r="D1055" s="5">
        <v>207.0</v>
      </c>
      <c r="E1055" s="5">
        <v>213.0</v>
      </c>
      <c r="F1055" s="5">
        <v>312.0</v>
      </c>
    </row>
    <row r="1056" ht="13.5" customHeight="1">
      <c r="A1056" s="3" t="s">
        <v>2114</v>
      </c>
      <c r="B1056" s="6" t="s">
        <v>2115</v>
      </c>
      <c r="C1056" s="5">
        <v>580.0</v>
      </c>
      <c r="D1056" s="5">
        <v>564.0</v>
      </c>
      <c r="E1056" s="5">
        <v>580.0</v>
      </c>
      <c r="F1056" s="5">
        <v>851.0</v>
      </c>
    </row>
    <row r="1057" ht="13.5" customHeight="1">
      <c r="A1057" s="3" t="s">
        <v>2116</v>
      </c>
      <c r="B1057" s="8" t="s">
        <v>2117</v>
      </c>
      <c r="C1057" s="5">
        <v>474.0</v>
      </c>
      <c r="D1057" s="5">
        <v>461.0</v>
      </c>
      <c r="E1057" s="5">
        <v>474.0</v>
      </c>
      <c r="F1057" s="5">
        <v>695.0</v>
      </c>
    </row>
    <row r="1058" ht="13.5" customHeight="1">
      <c r="A1058" s="3" t="s">
        <v>2118</v>
      </c>
      <c r="B1058" s="6" t="s">
        <v>119</v>
      </c>
      <c r="C1058" s="5">
        <v>580.0</v>
      </c>
      <c r="D1058" s="5">
        <v>564.0</v>
      </c>
      <c r="E1058" s="5">
        <v>580.0</v>
      </c>
      <c r="F1058" s="5">
        <v>851.0</v>
      </c>
    </row>
    <row r="1059" ht="13.5" customHeight="1">
      <c r="A1059" s="3" t="s">
        <v>2119</v>
      </c>
      <c r="B1059" s="6" t="s">
        <v>2120</v>
      </c>
      <c r="C1059" s="5">
        <v>822.0</v>
      </c>
      <c r="D1059" s="5">
        <v>800.0</v>
      </c>
      <c r="E1059" s="5">
        <v>822.0</v>
      </c>
      <c r="F1059" s="5">
        <v>1207.0</v>
      </c>
    </row>
    <row r="1060" ht="13.5" customHeight="1">
      <c r="A1060" s="3" t="s">
        <v>2121</v>
      </c>
      <c r="B1060" s="6" t="s">
        <v>2122</v>
      </c>
      <c r="C1060" s="5">
        <v>14059.0</v>
      </c>
      <c r="D1060" s="5">
        <v>13681.0</v>
      </c>
      <c r="E1060" s="5">
        <v>14059.0</v>
      </c>
      <c r="F1060" s="5">
        <v>20634.0</v>
      </c>
    </row>
    <row r="1061" ht="13.5" customHeight="1">
      <c r="A1061" s="3" t="s">
        <v>2123</v>
      </c>
      <c r="B1061" s="6" t="s">
        <v>2124</v>
      </c>
      <c r="C1061" s="5">
        <v>6653.0</v>
      </c>
      <c r="D1061" s="5">
        <v>6474.0</v>
      </c>
      <c r="E1061" s="5">
        <v>6653.0</v>
      </c>
      <c r="F1061" s="5">
        <v>9764.0</v>
      </c>
    </row>
    <row r="1062" ht="13.5" customHeight="1">
      <c r="A1062" s="3" t="s">
        <v>2125</v>
      </c>
      <c r="B1062" s="6" t="s">
        <v>121</v>
      </c>
      <c r="C1062" s="5">
        <v>802.0</v>
      </c>
      <c r="D1062" s="5">
        <v>780.0</v>
      </c>
      <c r="E1062" s="5">
        <v>802.0</v>
      </c>
      <c r="F1062" s="5">
        <v>1176.0</v>
      </c>
    </row>
    <row r="1063" ht="13.5" customHeight="1">
      <c r="A1063" s="3" t="s">
        <v>2126</v>
      </c>
      <c r="B1063" s="6" t="s">
        <v>2127</v>
      </c>
      <c r="C1063" s="5">
        <v>21429.0</v>
      </c>
      <c r="D1063" s="5">
        <v>20853.0</v>
      </c>
      <c r="E1063" s="5">
        <v>21429.0</v>
      </c>
      <c r="F1063" s="5">
        <v>31450.0</v>
      </c>
    </row>
    <row r="1064" ht="13.5" customHeight="1">
      <c r="A1064" s="3" t="s">
        <v>2128</v>
      </c>
      <c r="B1064" s="6" t="s">
        <v>2129</v>
      </c>
      <c r="C1064" s="5">
        <v>12728.0</v>
      </c>
      <c r="D1064" s="5">
        <v>12386.0</v>
      </c>
      <c r="E1064" s="5">
        <v>12728.0</v>
      </c>
      <c r="F1064" s="5">
        <v>18681.0</v>
      </c>
    </row>
    <row r="1065" ht="13.5" customHeight="1">
      <c r="A1065" s="3" t="s">
        <v>2130</v>
      </c>
      <c r="B1065" s="6" t="s">
        <v>2131</v>
      </c>
      <c r="C1065" s="5">
        <v>2153.0</v>
      </c>
      <c r="D1065" s="5">
        <v>2095.0</v>
      </c>
      <c r="E1065" s="5">
        <v>2153.0</v>
      </c>
      <c r="F1065" s="5">
        <v>3160.0</v>
      </c>
    </row>
    <row r="1066" ht="13.5" customHeight="1">
      <c r="A1066" s="3" t="s">
        <v>2132</v>
      </c>
      <c r="B1066" s="6" t="s">
        <v>2133</v>
      </c>
      <c r="C1066" s="5">
        <v>5702.0</v>
      </c>
      <c r="D1066" s="5">
        <v>5549.0</v>
      </c>
      <c r="E1066" s="5">
        <v>5702.0</v>
      </c>
      <c r="F1066" s="5">
        <v>8369.0</v>
      </c>
    </row>
    <row r="1067" ht="13.5" customHeight="1">
      <c r="A1067" s="3" t="s">
        <v>2134</v>
      </c>
      <c r="B1067" s="6" t="s">
        <v>2135</v>
      </c>
      <c r="C1067" s="5">
        <v>0.0</v>
      </c>
      <c r="D1067" s="5">
        <v>0.0</v>
      </c>
      <c r="E1067" s="5">
        <v>0.0</v>
      </c>
      <c r="F1067" s="5">
        <v>0.0</v>
      </c>
    </row>
    <row r="1068" ht="13.5" customHeight="1">
      <c r="A1068" s="3" t="s">
        <v>2136</v>
      </c>
      <c r="B1068" s="6" t="s">
        <v>2137</v>
      </c>
      <c r="C1068" s="5">
        <v>1142.0</v>
      </c>
      <c r="D1068" s="5">
        <v>1111.0</v>
      </c>
      <c r="E1068" s="5">
        <v>1142.0</v>
      </c>
      <c r="F1068" s="5">
        <v>1676.0</v>
      </c>
    </row>
    <row r="1069" ht="13.5" customHeight="1">
      <c r="A1069" s="3" t="s">
        <v>2138</v>
      </c>
      <c r="B1069" s="6" t="s">
        <v>2139</v>
      </c>
      <c r="C1069" s="5">
        <v>27485.0</v>
      </c>
      <c r="D1069" s="5">
        <v>26747.0</v>
      </c>
      <c r="E1069" s="5">
        <v>27485.0</v>
      </c>
      <c r="F1069" s="5">
        <v>40340.0</v>
      </c>
    </row>
    <row r="1070" ht="13.5" customHeight="1">
      <c r="A1070" s="3" t="s">
        <v>2140</v>
      </c>
      <c r="B1070" s="6" t="s">
        <v>2141</v>
      </c>
      <c r="C1070" s="5">
        <v>2153.0</v>
      </c>
      <c r="D1070" s="5">
        <v>2095.0</v>
      </c>
      <c r="E1070" s="5">
        <v>2153.0</v>
      </c>
      <c r="F1070" s="5">
        <v>3160.0</v>
      </c>
    </row>
    <row r="1071" ht="13.5" customHeight="1">
      <c r="A1071" s="3" t="s">
        <v>2142</v>
      </c>
      <c r="B1071" s="6" t="s">
        <v>2143</v>
      </c>
      <c r="C1071" s="5">
        <v>238.0</v>
      </c>
      <c r="D1071" s="5">
        <v>232.0</v>
      </c>
      <c r="E1071" s="5">
        <v>238.0</v>
      </c>
      <c r="F1071" s="5">
        <v>350.0</v>
      </c>
    </row>
    <row r="1072" ht="13.5" customHeight="1">
      <c r="A1072" s="3" t="s">
        <v>2144</v>
      </c>
      <c r="B1072" s="8" t="s">
        <v>2145</v>
      </c>
      <c r="C1072" s="5">
        <v>4004.0</v>
      </c>
      <c r="D1072" s="5">
        <v>3896.0</v>
      </c>
      <c r="E1072" s="5">
        <v>4004.0</v>
      </c>
      <c r="F1072" s="5">
        <v>5876.0</v>
      </c>
    </row>
    <row r="1073" ht="13.5" customHeight="1">
      <c r="A1073" s="3" t="s">
        <v>2146</v>
      </c>
      <c r="B1073" s="8" t="s">
        <v>2147</v>
      </c>
      <c r="C1073" s="5">
        <v>4299.0</v>
      </c>
      <c r="D1073" s="5">
        <v>4184.0</v>
      </c>
      <c r="E1073" s="5">
        <v>4299.0</v>
      </c>
      <c r="F1073" s="5">
        <v>6310.0</v>
      </c>
    </row>
    <row r="1074" ht="13.5" customHeight="1">
      <c r="A1074" s="3" t="s">
        <v>2148</v>
      </c>
      <c r="B1074" s="8" t="s">
        <v>2149</v>
      </c>
      <c r="C1074" s="5">
        <v>7272.0</v>
      </c>
      <c r="D1074" s="5">
        <v>7077.0</v>
      </c>
      <c r="E1074" s="5">
        <v>7272.0</v>
      </c>
      <c r="F1074" s="5">
        <v>10674.0</v>
      </c>
    </row>
    <row r="1075" ht="13.5" customHeight="1">
      <c r="A1075" s="3" t="s">
        <v>2150</v>
      </c>
      <c r="B1075" s="6" t="s">
        <v>2151</v>
      </c>
      <c r="C1075" s="5">
        <v>255.0</v>
      </c>
      <c r="D1075" s="5">
        <v>248.0</v>
      </c>
      <c r="E1075" s="5">
        <v>255.0</v>
      </c>
      <c r="F1075" s="5">
        <v>374.0</v>
      </c>
    </row>
    <row r="1076" ht="13.5" customHeight="1">
      <c r="A1076" s="3" t="s">
        <v>2152</v>
      </c>
      <c r="B1076" s="8" t="s">
        <v>2153</v>
      </c>
      <c r="C1076" s="5">
        <v>352.0</v>
      </c>
      <c r="D1076" s="5">
        <v>343.0</v>
      </c>
      <c r="E1076" s="5">
        <v>352.0</v>
      </c>
      <c r="F1076" s="5">
        <v>517.0</v>
      </c>
    </row>
    <row r="1077" ht="13.5" customHeight="1">
      <c r="A1077" s="3" t="s">
        <v>2154</v>
      </c>
      <c r="B1077" s="8" t="s">
        <v>2155</v>
      </c>
      <c r="C1077" s="5">
        <v>338.0</v>
      </c>
      <c r="D1077" s="5">
        <v>175.0</v>
      </c>
      <c r="E1077" s="5">
        <v>180.0</v>
      </c>
      <c r="F1077" s="5">
        <v>492.0</v>
      </c>
    </row>
    <row r="1078" ht="13.5" customHeight="1">
      <c r="A1078" s="3" t="s">
        <v>2156</v>
      </c>
      <c r="B1078" s="8" t="s">
        <v>2157</v>
      </c>
      <c r="C1078" s="5">
        <v>405.0</v>
      </c>
      <c r="D1078" s="5">
        <v>394.0</v>
      </c>
      <c r="E1078" s="5">
        <v>405.0</v>
      </c>
      <c r="F1078" s="5">
        <v>594.0</v>
      </c>
    </row>
    <row r="1079" ht="13.5" customHeight="1">
      <c r="A1079" s="3" t="s">
        <v>2158</v>
      </c>
      <c r="B1079" s="8" t="s">
        <v>2159</v>
      </c>
      <c r="C1079" s="5">
        <v>622.0</v>
      </c>
      <c r="D1079" s="5">
        <v>605.0</v>
      </c>
      <c r="E1079" s="5">
        <v>622.0</v>
      </c>
      <c r="F1079" s="5">
        <v>912.0</v>
      </c>
    </row>
    <row r="1080" ht="13.5" customHeight="1">
      <c r="A1080" s="3" t="s">
        <v>2160</v>
      </c>
      <c r="B1080" s="8" t="s">
        <v>2161</v>
      </c>
      <c r="C1080" s="5">
        <v>622.0</v>
      </c>
      <c r="D1080" s="5">
        <v>605.0</v>
      </c>
      <c r="E1080" s="5">
        <v>622.0</v>
      </c>
      <c r="F1080" s="5">
        <v>912.0</v>
      </c>
    </row>
    <row r="1081" ht="13.5" customHeight="1">
      <c r="A1081" s="3" t="s">
        <v>2162</v>
      </c>
      <c r="B1081" s="8" t="s">
        <v>2163</v>
      </c>
      <c r="C1081" s="5">
        <v>622.0</v>
      </c>
      <c r="D1081" s="5">
        <v>605.0</v>
      </c>
      <c r="E1081" s="5">
        <v>622.0</v>
      </c>
      <c r="F1081" s="5">
        <v>912.0</v>
      </c>
    </row>
    <row r="1082" ht="13.5" customHeight="1">
      <c r="A1082" s="3" t="s">
        <v>2164</v>
      </c>
      <c r="B1082" s="8" t="s">
        <v>2165</v>
      </c>
      <c r="C1082" s="5">
        <v>622.0</v>
      </c>
      <c r="D1082" s="5">
        <v>605.0</v>
      </c>
      <c r="E1082" s="5">
        <v>622.0</v>
      </c>
      <c r="F1082" s="5">
        <v>912.0</v>
      </c>
    </row>
    <row r="1083" ht="13.5" customHeight="1">
      <c r="A1083" s="3" t="s">
        <v>2166</v>
      </c>
      <c r="B1083" s="8" t="s">
        <v>2167</v>
      </c>
      <c r="C1083" s="5">
        <v>622.0</v>
      </c>
      <c r="D1083" s="5">
        <v>605.0</v>
      </c>
      <c r="E1083" s="5">
        <v>622.0</v>
      </c>
      <c r="F1083" s="5">
        <v>912.0</v>
      </c>
    </row>
    <row r="1084" ht="13.5" customHeight="1">
      <c r="A1084" s="3" t="s">
        <v>2168</v>
      </c>
      <c r="B1084" s="8" t="s">
        <v>2169</v>
      </c>
      <c r="C1084" s="5">
        <v>622.0</v>
      </c>
      <c r="D1084" s="5">
        <v>605.0</v>
      </c>
      <c r="E1084" s="5">
        <v>622.0</v>
      </c>
      <c r="F1084" s="5">
        <v>912.0</v>
      </c>
    </row>
    <row r="1085" ht="13.5" customHeight="1">
      <c r="A1085" s="3" t="s">
        <v>2170</v>
      </c>
      <c r="B1085" s="8" t="s">
        <v>2171</v>
      </c>
      <c r="C1085" s="5">
        <v>622.0</v>
      </c>
      <c r="D1085" s="5">
        <v>605.0</v>
      </c>
      <c r="E1085" s="5">
        <v>622.0</v>
      </c>
      <c r="F1085" s="5">
        <v>912.0</v>
      </c>
    </row>
    <row r="1086" ht="13.5" customHeight="1">
      <c r="A1086" s="3" t="s">
        <v>2172</v>
      </c>
      <c r="B1086" s="8" t="s">
        <v>2173</v>
      </c>
      <c r="C1086" s="5">
        <v>622.0</v>
      </c>
      <c r="D1086" s="5">
        <v>605.0</v>
      </c>
      <c r="E1086" s="5">
        <v>622.0</v>
      </c>
      <c r="F1086" s="5">
        <v>912.0</v>
      </c>
    </row>
    <row r="1087" ht="13.5" customHeight="1">
      <c r="A1087" s="3" t="s">
        <v>2174</v>
      </c>
      <c r="B1087" s="8" t="s">
        <v>2175</v>
      </c>
      <c r="C1087" s="5">
        <v>622.0</v>
      </c>
      <c r="D1087" s="5">
        <v>605.0</v>
      </c>
      <c r="E1087" s="5">
        <v>622.0</v>
      </c>
      <c r="F1087" s="5">
        <v>912.0</v>
      </c>
    </row>
    <row r="1088" ht="13.5" customHeight="1">
      <c r="A1088" s="3" t="s">
        <v>2176</v>
      </c>
      <c r="B1088" s="8" t="s">
        <v>2177</v>
      </c>
      <c r="C1088" s="5">
        <v>622.0</v>
      </c>
      <c r="D1088" s="5">
        <v>605.0</v>
      </c>
      <c r="E1088" s="5">
        <v>622.0</v>
      </c>
      <c r="F1088" s="5">
        <v>912.0</v>
      </c>
    </row>
    <row r="1089" ht="13.5" customHeight="1">
      <c r="A1089" s="3" t="s">
        <v>2178</v>
      </c>
      <c r="B1089" s="8" t="s">
        <v>2179</v>
      </c>
      <c r="C1089" s="5">
        <v>622.0</v>
      </c>
      <c r="D1089" s="5">
        <v>605.0</v>
      </c>
      <c r="E1089" s="5">
        <v>622.0</v>
      </c>
      <c r="F1089" s="5">
        <v>912.0</v>
      </c>
    </row>
    <row r="1090" ht="13.5" customHeight="1">
      <c r="A1090" s="3" t="s">
        <v>2180</v>
      </c>
      <c r="B1090" s="8" t="s">
        <v>2181</v>
      </c>
      <c r="C1090" s="5">
        <v>622.0</v>
      </c>
      <c r="D1090" s="5">
        <v>605.0</v>
      </c>
      <c r="E1090" s="5">
        <v>622.0</v>
      </c>
      <c r="F1090" s="5">
        <v>912.0</v>
      </c>
    </row>
    <row r="1091" ht="13.5" customHeight="1">
      <c r="A1091" s="3" t="s">
        <v>2182</v>
      </c>
      <c r="B1091" s="8" t="s">
        <v>2183</v>
      </c>
      <c r="C1091" s="5">
        <v>622.0</v>
      </c>
      <c r="D1091" s="5">
        <v>605.0</v>
      </c>
      <c r="E1091" s="5">
        <v>622.0</v>
      </c>
      <c r="F1091" s="5">
        <v>912.0</v>
      </c>
    </row>
    <row r="1092" ht="13.5" customHeight="1">
      <c r="A1092" s="3" t="s">
        <v>2184</v>
      </c>
      <c r="B1092" s="8" t="s">
        <v>2185</v>
      </c>
      <c r="C1092" s="5">
        <v>622.0</v>
      </c>
      <c r="D1092" s="5">
        <v>605.0</v>
      </c>
      <c r="E1092" s="5">
        <v>622.0</v>
      </c>
      <c r="F1092" s="5">
        <v>912.0</v>
      </c>
    </row>
    <row r="1093" ht="13.5" customHeight="1">
      <c r="A1093" s="3" t="s">
        <v>2186</v>
      </c>
      <c r="B1093" s="8" t="s">
        <v>2187</v>
      </c>
      <c r="C1093" s="5">
        <v>622.0</v>
      </c>
      <c r="D1093" s="5">
        <v>605.0</v>
      </c>
      <c r="E1093" s="5">
        <v>622.0</v>
      </c>
      <c r="F1093" s="5">
        <v>912.0</v>
      </c>
    </row>
    <row r="1094" ht="13.5" customHeight="1">
      <c r="A1094" s="3" t="s">
        <v>2188</v>
      </c>
      <c r="B1094" s="8" t="s">
        <v>2189</v>
      </c>
      <c r="C1094" s="5">
        <v>622.0</v>
      </c>
      <c r="D1094" s="5">
        <v>605.0</v>
      </c>
      <c r="E1094" s="5">
        <v>622.0</v>
      </c>
      <c r="F1094" s="5">
        <v>912.0</v>
      </c>
    </row>
    <row r="1095" ht="13.5" customHeight="1">
      <c r="A1095" s="3" t="s">
        <v>2190</v>
      </c>
      <c r="B1095" s="8" t="s">
        <v>2191</v>
      </c>
      <c r="C1095" s="5">
        <v>622.0</v>
      </c>
      <c r="D1095" s="5">
        <v>605.0</v>
      </c>
      <c r="E1095" s="5">
        <v>622.0</v>
      </c>
      <c r="F1095" s="5">
        <v>912.0</v>
      </c>
    </row>
    <row r="1096" ht="13.5" customHeight="1">
      <c r="A1096" s="3" t="s">
        <v>2192</v>
      </c>
      <c r="B1096" s="8" t="s">
        <v>2193</v>
      </c>
      <c r="C1096" s="5">
        <v>622.0</v>
      </c>
      <c r="D1096" s="5">
        <v>605.0</v>
      </c>
      <c r="E1096" s="5">
        <v>622.0</v>
      </c>
      <c r="F1096" s="5">
        <v>912.0</v>
      </c>
    </row>
    <row r="1097" ht="13.5" customHeight="1">
      <c r="A1097" s="3" t="s">
        <v>2194</v>
      </c>
      <c r="B1097" s="8" t="s">
        <v>2195</v>
      </c>
      <c r="C1097" s="5">
        <v>622.0</v>
      </c>
      <c r="D1097" s="5">
        <v>605.0</v>
      </c>
      <c r="E1097" s="5">
        <v>622.0</v>
      </c>
      <c r="F1097" s="5">
        <v>912.0</v>
      </c>
    </row>
    <row r="1098" ht="13.5" customHeight="1">
      <c r="A1098" s="3" t="s">
        <v>2196</v>
      </c>
      <c r="B1098" s="8" t="s">
        <v>2197</v>
      </c>
      <c r="C1098" s="5">
        <v>622.0</v>
      </c>
      <c r="D1098" s="5">
        <v>605.0</v>
      </c>
      <c r="E1098" s="5">
        <v>622.0</v>
      </c>
      <c r="F1098" s="5">
        <v>912.0</v>
      </c>
    </row>
    <row r="1099" ht="13.5" customHeight="1">
      <c r="A1099" s="3" t="s">
        <v>2198</v>
      </c>
      <c r="B1099" s="8" t="s">
        <v>2199</v>
      </c>
      <c r="C1099" s="5">
        <v>622.0</v>
      </c>
      <c r="D1099" s="5">
        <v>605.0</v>
      </c>
      <c r="E1099" s="5">
        <v>622.0</v>
      </c>
      <c r="F1099" s="5">
        <v>912.0</v>
      </c>
    </row>
    <row r="1100" ht="13.5" customHeight="1">
      <c r="A1100" s="3" t="s">
        <v>2200</v>
      </c>
      <c r="B1100" s="8" t="s">
        <v>2201</v>
      </c>
      <c r="C1100" s="5">
        <v>622.0</v>
      </c>
      <c r="D1100" s="5">
        <v>605.0</v>
      </c>
      <c r="E1100" s="5">
        <v>622.0</v>
      </c>
      <c r="F1100" s="5">
        <v>912.0</v>
      </c>
    </row>
    <row r="1101" ht="13.5" customHeight="1">
      <c r="A1101" s="3" t="s">
        <v>2202</v>
      </c>
      <c r="B1101" s="8" t="s">
        <v>2203</v>
      </c>
      <c r="C1101" s="5">
        <v>1753.0</v>
      </c>
      <c r="D1101" s="5">
        <v>1706.0</v>
      </c>
      <c r="E1101" s="5">
        <v>1753.0</v>
      </c>
      <c r="F1101" s="5">
        <v>2573.0</v>
      </c>
    </row>
    <row r="1102" ht="13.5" customHeight="1">
      <c r="A1102" s="3" t="s">
        <v>2204</v>
      </c>
      <c r="B1102" s="8" t="s">
        <v>2205</v>
      </c>
      <c r="C1102" s="5">
        <v>622.0</v>
      </c>
      <c r="D1102" s="5">
        <v>605.0</v>
      </c>
      <c r="E1102" s="5">
        <v>622.0</v>
      </c>
      <c r="F1102" s="5">
        <v>912.0</v>
      </c>
    </row>
    <row r="1103" ht="13.5" customHeight="1">
      <c r="A1103" s="3" t="s">
        <v>2206</v>
      </c>
      <c r="B1103" s="8" t="s">
        <v>2207</v>
      </c>
      <c r="C1103" s="5">
        <v>1753.0</v>
      </c>
      <c r="D1103" s="5">
        <v>1706.0</v>
      </c>
      <c r="E1103" s="5">
        <v>1753.0</v>
      </c>
      <c r="F1103" s="5">
        <v>2573.0</v>
      </c>
    </row>
    <row r="1104" ht="13.5" customHeight="1">
      <c r="A1104" s="3" t="s">
        <v>2208</v>
      </c>
      <c r="B1104" s="8" t="s">
        <v>2209</v>
      </c>
      <c r="C1104" s="5">
        <v>622.0</v>
      </c>
      <c r="D1104" s="5">
        <v>605.0</v>
      </c>
      <c r="E1104" s="5">
        <v>622.0</v>
      </c>
      <c r="F1104" s="5">
        <v>912.0</v>
      </c>
    </row>
    <row r="1105" ht="13.5" customHeight="1">
      <c r="A1105" s="3" t="s">
        <v>2210</v>
      </c>
      <c r="B1105" s="8" t="s">
        <v>2211</v>
      </c>
      <c r="C1105" s="5">
        <v>1753.0</v>
      </c>
      <c r="D1105" s="5">
        <v>1706.0</v>
      </c>
      <c r="E1105" s="5">
        <v>1753.0</v>
      </c>
      <c r="F1105" s="5">
        <v>2573.0</v>
      </c>
    </row>
    <row r="1106" ht="13.5" customHeight="1">
      <c r="A1106" s="3" t="s">
        <v>2212</v>
      </c>
      <c r="B1106" s="8" t="s">
        <v>2213</v>
      </c>
      <c r="C1106" s="5">
        <v>1753.0</v>
      </c>
      <c r="D1106" s="5">
        <v>1706.0</v>
      </c>
      <c r="E1106" s="5">
        <v>1753.0</v>
      </c>
      <c r="F1106" s="5">
        <v>2573.0</v>
      </c>
    </row>
    <row r="1107" ht="13.5" customHeight="1">
      <c r="A1107" s="3" t="s">
        <v>2214</v>
      </c>
      <c r="B1107" s="8" t="s">
        <v>2215</v>
      </c>
      <c r="C1107" s="5">
        <v>1753.0</v>
      </c>
      <c r="D1107" s="5">
        <v>1706.0</v>
      </c>
      <c r="E1107" s="5">
        <v>1753.0</v>
      </c>
      <c r="F1107" s="5">
        <v>2573.0</v>
      </c>
    </row>
    <row r="1108" ht="13.5" customHeight="1">
      <c r="A1108" s="3" t="s">
        <v>2216</v>
      </c>
      <c r="B1108" s="8" t="s">
        <v>2217</v>
      </c>
      <c r="C1108" s="5">
        <v>622.0</v>
      </c>
      <c r="D1108" s="5">
        <v>605.0</v>
      </c>
      <c r="E1108" s="5">
        <v>622.0</v>
      </c>
      <c r="F1108" s="5">
        <v>912.0</v>
      </c>
    </row>
    <row r="1109" ht="13.5" customHeight="1">
      <c r="A1109" s="3" t="s">
        <v>2218</v>
      </c>
      <c r="B1109" s="8" t="s">
        <v>2219</v>
      </c>
      <c r="C1109" s="5">
        <v>1753.0</v>
      </c>
      <c r="D1109" s="5">
        <v>1706.0</v>
      </c>
      <c r="E1109" s="5">
        <v>1753.0</v>
      </c>
      <c r="F1109" s="5">
        <v>2573.0</v>
      </c>
    </row>
    <row r="1110" ht="13.5" customHeight="1">
      <c r="A1110" s="3" t="s">
        <v>2220</v>
      </c>
      <c r="B1110" s="8" t="s">
        <v>2221</v>
      </c>
      <c r="C1110" s="5">
        <v>1753.0</v>
      </c>
      <c r="D1110" s="5">
        <v>1706.0</v>
      </c>
      <c r="E1110" s="5">
        <v>1753.0</v>
      </c>
      <c r="F1110" s="5">
        <v>2573.0</v>
      </c>
    </row>
    <row r="1111" ht="13.5" customHeight="1">
      <c r="A1111" s="3" t="s">
        <v>2222</v>
      </c>
      <c r="B1111" s="8" t="s">
        <v>2223</v>
      </c>
      <c r="C1111" s="5">
        <v>1753.0</v>
      </c>
      <c r="D1111" s="5">
        <v>1706.0</v>
      </c>
      <c r="E1111" s="5">
        <v>1753.0</v>
      </c>
      <c r="F1111" s="5">
        <v>2573.0</v>
      </c>
    </row>
    <row r="1112" ht="13.5" customHeight="1">
      <c r="A1112" s="3" t="s">
        <v>2224</v>
      </c>
      <c r="B1112" s="8" t="s">
        <v>2225</v>
      </c>
      <c r="C1112" s="5">
        <v>1753.0</v>
      </c>
      <c r="D1112" s="5">
        <v>1706.0</v>
      </c>
      <c r="E1112" s="5">
        <v>1753.0</v>
      </c>
      <c r="F1112" s="5">
        <v>2573.0</v>
      </c>
    </row>
    <row r="1113" ht="13.5" customHeight="1">
      <c r="A1113" s="3" t="s">
        <v>2226</v>
      </c>
      <c r="B1113" s="8" t="s">
        <v>2227</v>
      </c>
      <c r="C1113" s="5">
        <v>1753.0</v>
      </c>
      <c r="D1113" s="5">
        <v>1706.0</v>
      </c>
      <c r="E1113" s="5">
        <v>1753.0</v>
      </c>
      <c r="F1113" s="5">
        <v>2573.0</v>
      </c>
    </row>
    <row r="1114" ht="13.5" customHeight="1">
      <c r="A1114" s="3" t="s">
        <v>2228</v>
      </c>
      <c r="B1114" s="8" t="s">
        <v>2229</v>
      </c>
      <c r="C1114" s="5">
        <v>799.0</v>
      </c>
      <c r="D1114" s="5">
        <v>778.0</v>
      </c>
      <c r="E1114" s="5">
        <v>799.0</v>
      </c>
      <c r="F1114" s="5">
        <v>1173.0</v>
      </c>
    </row>
    <row r="1115" ht="13.5" customHeight="1">
      <c r="A1115" s="3" t="s">
        <v>2230</v>
      </c>
      <c r="B1115" s="8" t="s">
        <v>2231</v>
      </c>
      <c r="C1115" s="5">
        <v>1753.0</v>
      </c>
      <c r="D1115" s="5">
        <v>1706.0</v>
      </c>
      <c r="E1115" s="5">
        <v>1753.0</v>
      </c>
      <c r="F1115" s="5">
        <v>2573.0</v>
      </c>
    </row>
    <row r="1116" ht="13.5" customHeight="1">
      <c r="A1116" s="3" t="s">
        <v>2232</v>
      </c>
      <c r="B1116" s="8" t="s">
        <v>2233</v>
      </c>
      <c r="C1116" s="5">
        <v>622.0</v>
      </c>
      <c r="D1116" s="5">
        <v>605.0</v>
      </c>
      <c r="E1116" s="5">
        <v>622.0</v>
      </c>
      <c r="F1116" s="5">
        <v>912.0</v>
      </c>
    </row>
    <row r="1117" ht="13.5" customHeight="1">
      <c r="A1117" s="3" t="s">
        <v>2234</v>
      </c>
      <c r="B1117" s="8" t="s">
        <v>2235</v>
      </c>
      <c r="C1117" s="5">
        <v>1753.0</v>
      </c>
      <c r="D1117" s="5">
        <v>1706.0</v>
      </c>
      <c r="E1117" s="5">
        <v>1753.0</v>
      </c>
      <c r="F1117" s="5">
        <v>2573.0</v>
      </c>
    </row>
    <row r="1118" ht="13.5" customHeight="1">
      <c r="A1118" s="3" t="s">
        <v>2236</v>
      </c>
      <c r="B1118" s="8" t="s">
        <v>2237</v>
      </c>
      <c r="C1118" s="5">
        <v>622.0</v>
      </c>
      <c r="D1118" s="5">
        <v>605.0</v>
      </c>
      <c r="E1118" s="5">
        <v>622.0</v>
      </c>
      <c r="F1118" s="5">
        <v>912.0</v>
      </c>
    </row>
    <row r="1119" ht="13.5" customHeight="1">
      <c r="A1119" s="3" t="s">
        <v>2238</v>
      </c>
      <c r="B1119" s="8" t="s">
        <v>2239</v>
      </c>
      <c r="C1119" s="5">
        <v>1753.0</v>
      </c>
      <c r="D1119" s="5">
        <v>1706.0</v>
      </c>
      <c r="E1119" s="5">
        <v>1753.0</v>
      </c>
      <c r="F1119" s="5">
        <v>2573.0</v>
      </c>
    </row>
    <row r="1120" ht="13.5" customHeight="1">
      <c r="A1120" s="3" t="s">
        <v>2240</v>
      </c>
      <c r="B1120" s="8" t="s">
        <v>2241</v>
      </c>
      <c r="C1120" s="5">
        <v>622.0</v>
      </c>
      <c r="D1120" s="5">
        <v>605.0</v>
      </c>
      <c r="E1120" s="5">
        <v>622.0</v>
      </c>
      <c r="F1120" s="5">
        <v>912.0</v>
      </c>
    </row>
    <row r="1121" ht="13.5" customHeight="1">
      <c r="A1121" s="3" t="s">
        <v>2242</v>
      </c>
      <c r="B1121" s="8" t="s">
        <v>2243</v>
      </c>
      <c r="C1121" s="5">
        <v>1753.0</v>
      </c>
      <c r="D1121" s="5">
        <v>1706.0</v>
      </c>
      <c r="E1121" s="5">
        <v>1753.0</v>
      </c>
      <c r="F1121" s="5">
        <v>2573.0</v>
      </c>
    </row>
    <row r="1122" ht="13.5" customHeight="1">
      <c r="A1122" s="3" t="s">
        <v>2244</v>
      </c>
      <c r="B1122" s="8" t="s">
        <v>2245</v>
      </c>
      <c r="C1122" s="5">
        <v>1753.0</v>
      </c>
      <c r="D1122" s="5">
        <v>1706.0</v>
      </c>
      <c r="E1122" s="5">
        <v>1753.0</v>
      </c>
      <c r="F1122" s="5">
        <v>2573.0</v>
      </c>
    </row>
    <row r="1123" ht="13.5" customHeight="1">
      <c r="A1123" s="3" t="s">
        <v>2246</v>
      </c>
      <c r="B1123" s="8" t="s">
        <v>2247</v>
      </c>
      <c r="C1123" s="5">
        <v>1753.0</v>
      </c>
      <c r="D1123" s="5">
        <v>1706.0</v>
      </c>
      <c r="E1123" s="5">
        <v>1753.0</v>
      </c>
      <c r="F1123" s="5">
        <v>2573.0</v>
      </c>
    </row>
    <row r="1124" ht="13.5" customHeight="1">
      <c r="A1124" s="3" t="s">
        <v>2248</v>
      </c>
      <c r="B1124" s="8" t="s">
        <v>2249</v>
      </c>
      <c r="C1124" s="5">
        <v>1753.0</v>
      </c>
      <c r="D1124" s="5">
        <v>1706.0</v>
      </c>
      <c r="E1124" s="5">
        <v>1753.0</v>
      </c>
      <c r="F1124" s="5">
        <v>2573.0</v>
      </c>
    </row>
    <row r="1125" ht="13.5" customHeight="1">
      <c r="A1125" s="3" t="s">
        <v>2250</v>
      </c>
      <c r="B1125" s="8" t="s">
        <v>2251</v>
      </c>
      <c r="C1125" s="5">
        <v>799.0</v>
      </c>
      <c r="D1125" s="5">
        <v>778.0</v>
      </c>
      <c r="E1125" s="5">
        <v>799.0</v>
      </c>
      <c r="F1125" s="5">
        <v>1173.0</v>
      </c>
    </row>
    <row r="1126" ht="13.5" customHeight="1">
      <c r="A1126" s="3" t="s">
        <v>2252</v>
      </c>
      <c r="B1126" s="8" t="s">
        <v>2253</v>
      </c>
      <c r="C1126" s="5">
        <v>622.0</v>
      </c>
      <c r="D1126" s="5">
        <v>605.0</v>
      </c>
      <c r="E1126" s="5">
        <v>622.0</v>
      </c>
      <c r="F1126" s="5">
        <v>912.0</v>
      </c>
    </row>
    <row r="1127" ht="13.5" customHeight="1">
      <c r="A1127" s="3" t="s">
        <v>2254</v>
      </c>
      <c r="B1127" s="8" t="s">
        <v>2255</v>
      </c>
      <c r="C1127" s="5">
        <v>1753.0</v>
      </c>
      <c r="D1127" s="5">
        <v>1706.0</v>
      </c>
      <c r="E1127" s="5">
        <v>1753.0</v>
      </c>
      <c r="F1127" s="5">
        <v>2573.0</v>
      </c>
    </row>
    <row r="1128" ht="13.5" customHeight="1">
      <c r="A1128" s="3" t="s">
        <v>2256</v>
      </c>
      <c r="B1128" s="8" t="s">
        <v>2257</v>
      </c>
      <c r="C1128" s="5">
        <v>3999.0</v>
      </c>
      <c r="D1128" s="5">
        <v>3892.0</v>
      </c>
      <c r="E1128" s="5">
        <v>3999.0</v>
      </c>
      <c r="F1128" s="5">
        <v>5870.0</v>
      </c>
    </row>
    <row r="1129" ht="13.5" customHeight="1">
      <c r="A1129" s="3" t="s">
        <v>2258</v>
      </c>
      <c r="B1129" s="8" t="s">
        <v>2259</v>
      </c>
      <c r="C1129" s="5">
        <v>622.0</v>
      </c>
      <c r="D1129" s="5">
        <v>605.0</v>
      </c>
      <c r="E1129" s="5">
        <v>622.0</v>
      </c>
      <c r="F1129" s="5">
        <v>912.0</v>
      </c>
    </row>
    <row r="1130" ht="13.5" customHeight="1">
      <c r="A1130" s="3" t="s">
        <v>2260</v>
      </c>
      <c r="B1130" s="8" t="s">
        <v>2261</v>
      </c>
      <c r="C1130" s="5">
        <v>3999.0</v>
      </c>
      <c r="D1130" s="5">
        <v>3892.0</v>
      </c>
      <c r="E1130" s="5">
        <v>3999.0</v>
      </c>
      <c r="F1130" s="5">
        <v>5870.0</v>
      </c>
    </row>
    <row r="1131" ht="13.5" customHeight="1">
      <c r="A1131" s="3" t="s">
        <v>2262</v>
      </c>
      <c r="B1131" s="8" t="s">
        <v>2263</v>
      </c>
      <c r="C1131" s="5">
        <v>622.0</v>
      </c>
      <c r="D1131" s="5">
        <v>605.0</v>
      </c>
      <c r="E1131" s="5">
        <v>622.0</v>
      </c>
      <c r="F1131" s="5">
        <v>912.0</v>
      </c>
    </row>
    <row r="1132" ht="13.5" customHeight="1">
      <c r="A1132" s="3" t="s">
        <v>2264</v>
      </c>
      <c r="B1132" s="8" t="s">
        <v>2265</v>
      </c>
      <c r="C1132" s="5">
        <v>1753.0</v>
      </c>
      <c r="D1132" s="5">
        <v>1706.0</v>
      </c>
      <c r="E1132" s="5">
        <v>1753.0</v>
      </c>
      <c r="F1132" s="5">
        <v>2573.0</v>
      </c>
    </row>
    <row r="1133" ht="13.5" customHeight="1">
      <c r="A1133" s="3" t="s">
        <v>2266</v>
      </c>
      <c r="B1133" s="8" t="s">
        <v>2267</v>
      </c>
      <c r="C1133" s="5">
        <v>1753.0</v>
      </c>
      <c r="D1133" s="5">
        <v>1706.0</v>
      </c>
      <c r="E1133" s="5">
        <v>1753.0</v>
      </c>
      <c r="F1133" s="5">
        <v>2573.0</v>
      </c>
    </row>
    <row r="1134" ht="13.5" customHeight="1">
      <c r="A1134" s="3" t="s">
        <v>2268</v>
      </c>
      <c r="B1134" s="8" t="s">
        <v>2269</v>
      </c>
      <c r="C1134" s="5">
        <v>1753.0</v>
      </c>
      <c r="D1134" s="5">
        <v>1706.0</v>
      </c>
      <c r="E1134" s="5">
        <v>1753.0</v>
      </c>
      <c r="F1134" s="5">
        <v>2573.0</v>
      </c>
    </row>
    <row r="1135" ht="13.5" customHeight="1">
      <c r="A1135" s="3" t="s">
        <v>2270</v>
      </c>
      <c r="B1135" s="8" t="s">
        <v>2271</v>
      </c>
      <c r="C1135" s="5">
        <v>1753.0</v>
      </c>
      <c r="D1135" s="5">
        <v>1706.0</v>
      </c>
      <c r="E1135" s="5">
        <v>1753.0</v>
      </c>
      <c r="F1135" s="5">
        <v>2573.0</v>
      </c>
    </row>
    <row r="1136" ht="13.5" customHeight="1">
      <c r="A1136" s="3" t="s">
        <v>2272</v>
      </c>
      <c r="B1136" s="8" t="s">
        <v>2273</v>
      </c>
      <c r="C1136" s="5">
        <v>3999.0</v>
      </c>
      <c r="D1136" s="5">
        <v>3892.0</v>
      </c>
      <c r="E1136" s="5">
        <v>3999.0</v>
      </c>
      <c r="F1136" s="5">
        <v>5870.0</v>
      </c>
    </row>
    <row r="1137" ht="13.5" customHeight="1">
      <c r="A1137" s="3" t="s">
        <v>2274</v>
      </c>
      <c r="B1137" s="8" t="s">
        <v>2275</v>
      </c>
      <c r="C1137" s="5">
        <v>622.0</v>
      </c>
      <c r="D1137" s="5">
        <v>605.0</v>
      </c>
      <c r="E1137" s="5">
        <v>622.0</v>
      </c>
      <c r="F1137" s="5">
        <v>912.0</v>
      </c>
    </row>
    <row r="1138" ht="13.5" customHeight="1">
      <c r="A1138" s="3" t="s">
        <v>2276</v>
      </c>
      <c r="B1138" s="8" t="s">
        <v>2277</v>
      </c>
      <c r="C1138" s="5">
        <v>1753.0</v>
      </c>
      <c r="D1138" s="5">
        <v>1706.0</v>
      </c>
      <c r="E1138" s="5">
        <v>1753.0</v>
      </c>
      <c r="F1138" s="5">
        <v>2573.0</v>
      </c>
    </row>
    <row r="1139" ht="13.5" customHeight="1">
      <c r="A1139" s="3" t="s">
        <v>2278</v>
      </c>
      <c r="B1139" s="8" t="s">
        <v>2279</v>
      </c>
      <c r="C1139" s="5">
        <v>622.0</v>
      </c>
      <c r="D1139" s="5">
        <v>605.0</v>
      </c>
      <c r="E1139" s="5">
        <v>622.0</v>
      </c>
      <c r="F1139" s="5">
        <v>912.0</v>
      </c>
    </row>
    <row r="1140" ht="13.5" customHeight="1">
      <c r="A1140" s="3" t="s">
        <v>2280</v>
      </c>
      <c r="B1140" s="8" t="s">
        <v>2281</v>
      </c>
      <c r="C1140" s="5">
        <v>5973.0</v>
      </c>
      <c r="D1140" s="5">
        <v>5813.0</v>
      </c>
      <c r="E1140" s="5">
        <v>5973.0</v>
      </c>
      <c r="F1140" s="5">
        <v>8767.0</v>
      </c>
    </row>
    <row r="1141" ht="13.5" customHeight="1">
      <c r="A1141" s="3" t="s">
        <v>2282</v>
      </c>
      <c r="B1141" s="8" t="s">
        <v>2283</v>
      </c>
      <c r="C1141" s="5">
        <v>622.0</v>
      </c>
      <c r="D1141" s="5">
        <v>605.0</v>
      </c>
      <c r="E1141" s="5">
        <v>622.0</v>
      </c>
      <c r="F1141" s="5">
        <v>912.0</v>
      </c>
    </row>
    <row r="1142" ht="13.5" customHeight="1">
      <c r="A1142" s="3" t="s">
        <v>2284</v>
      </c>
      <c r="B1142" s="8" t="s">
        <v>2285</v>
      </c>
      <c r="C1142" s="5">
        <v>1753.0</v>
      </c>
      <c r="D1142" s="5">
        <v>1706.0</v>
      </c>
      <c r="E1142" s="5">
        <v>1753.0</v>
      </c>
      <c r="F1142" s="5">
        <v>2573.0</v>
      </c>
    </row>
    <row r="1143" ht="13.5" customHeight="1">
      <c r="A1143" s="3" t="s">
        <v>2286</v>
      </c>
      <c r="B1143" s="8" t="s">
        <v>2287</v>
      </c>
      <c r="C1143" s="5">
        <v>1753.0</v>
      </c>
      <c r="D1143" s="5">
        <v>1706.0</v>
      </c>
      <c r="E1143" s="5">
        <v>1753.0</v>
      </c>
      <c r="F1143" s="5">
        <v>2573.0</v>
      </c>
    </row>
    <row r="1144" ht="13.5" customHeight="1">
      <c r="A1144" s="3" t="s">
        <v>2288</v>
      </c>
      <c r="B1144" s="8" t="s">
        <v>2289</v>
      </c>
      <c r="C1144" s="5">
        <v>3999.0</v>
      </c>
      <c r="D1144" s="5">
        <v>3892.0</v>
      </c>
      <c r="E1144" s="5">
        <v>3999.0</v>
      </c>
      <c r="F1144" s="5">
        <v>5870.0</v>
      </c>
    </row>
    <row r="1145" ht="13.5" customHeight="1">
      <c r="A1145" s="3" t="s">
        <v>2290</v>
      </c>
      <c r="B1145" s="8" t="s">
        <v>2291</v>
      </c>
      <c r="C1145" s="5">
        <v>1753.0</v>
      </c>
      <c r="D1145" s="5">
        <v>1706.0</v>
      </c>
      <c r="E1145" s="5">
        <v>1753.0</v>
      </c>
      <c r="F1145" s="5">
        <v>2573.0</v>
      </c>
    </row>
    <row r="1146" ht="13.5" customHeight="1">
      <c r="A1146" s="3" t="s">
        <v>2292</v>
      </c>
      <c r="B1146" s="8" t="s">
        <v>2293</v>
      </c>
      <c r="C1146" s="5">
        <v>1753.0</v>
      </c>
      <c r="D1146" s="5">
        <v>1706.0</v>
      </c>
      <c r="E1146" s="5">
        <v>1753.0</v>
      </c>
      <c r="F1146" s="5">
        <v>2573.0</v>
      </c>
    </row>
    <row r="1147" ht="13.5" customHeight="1">
      <c r="A1147" s="3" t="s">
        <v>2294</v>
      </c>
      <c r="B1147" s="6" t="s">
        <v>2295</v>
      </c>
      <c r="C1147" s="5">
        <v>622.0</v>
      </c>
      <c r="D1147" s="5">
        <v>605.0</v>
      </c>
      <c r="E1147" s="5">
        <v>622.0</v>
      </c>
      <c r="F1147" s="5">
        <v>912.0</v>
      </c>
    </row>
    <row r="1148" ht="13.5" customHeight="1">
      <c r="A1148" s="3" t="s">
        <v>2296</v>
      </c>
      <c r="B1148" s="6" t="s">
        <v>2297</v>
      </c>
      <c r="C1148" s="5">
        <v>1753.0</v>
      </c>
      <c r="D1148" s="5">
        <v>1706.0</v>
      </c>
      <c r="E1148" s="5">
        <v>1753.0</v>
      </c>
      <c r="F1148" s="5">
        <v>2573.0</v>
      </c>
    </row>
    <row r="1149" ht="13.5" customHeight="1">
      <c r="A1149" s="3" t="s">
        <v>2298</v>
      </c>
      <c r="B1149" s="8" t="s">
        <v>2299</v>
      </c>
      <c r="C1149" s="5">
        <v>1753.0</v>
      </c>
      <c r="D1149" s="5">
        <v>1706.0</v>
      </c>
      <c r="E1149" s="5">
        <v>1753.0</v>
      </c>
      <c r="F1149" s="5">
        <v>2573.0</v>
      </c>
    </row>
    <row r="1150" ht="13.5" customHeight="1">
      <c r="A1150" s="3" t="s">
        <v>2300</v>
      </c>
      <c r="B1150" s="8" t="s">
        <v>2301</v>
      </c>
      <c r="C1150" s="5">
        <v>622.0</v>
      </c>
      <c r="D1150" s="5">
        <v>605.0</v>
      </c>
      <c r="E1150" s="5">
        <v>622.0</v>
      </c>
      <c r="F1150" s="5">
        <v>912.0</v>
      </c>
    </row>
    <row r="1151" ht="13.5" customHeight="1">
      <c r="A1151" s="3" t="s">
        <v>2302</v>
      </c>
      <c r="B1151" s="8" t="s">
        <v>2303</v>
      </c>
      <c r="C1151" s="5"/>
      <c r="D1151" s="5"/>
      <c r="E1151" s="5"/>
      <c r="F1151" s="5"/>
    </row>
    <row r="1152" ht="13.5" customHeight="1">
      <c r="A1152" s="3" t="s">
        <v>2304</v>
      </c>
      <c r="B1152" s="8" t="s">
        <v>2305</v>
      </c>
      <c r="C1152" s="5">
        <v>622.0</v>
      </c>
      <c r="D1152" s="5">
        <v>605.0</v>
      </c>
      <c r="E1152" s="5">
        <v>622.0</v>
      </c>
      <c r="F1152" s="5">
        <v>912.0</v>
      </c>
    </row>
    <row r="1153" ht="13.5" customHeight="1">
      <c r="A1153" s="3" t="s">
        <v>2306</v>
      </c>
      <c r="B1153" s="8" t="s">
        <v>2307</v>
      </c>
      <c r="C1153" s="5">
        <v>1458.0</v>
      </c>
      <c r="D1153" s="5">
        <v>1419.0</v>
      </c>
      <c r="E1153" s="5">
        <v>1458.0</v>
      </c>
      <c r="F1153" s="5">
        <v>2140.0</v>
      </c>
    </row>
    <row r="1154" ht="13.5" customHeight="1">
      <c r="A1154" s="3" t="s">
        <v>2308</v>
      </c>
      <c r="B1154" s="8" t="s">
        <v>2309</v>
      </c>
      <c r="C1154" s="5">
        <v>799.0</v>
      </c>
      <c r="D1154" s="5">
        <v>778.0</v>
      </c>
      <c r="E1154" s="5">
        <v>799.0</v>
      </c>
      <c r="F1154" s="5">
        <v>1173.0</v>
      </c>
    </row>
    <row r="1155" ht="13.5" customHeight="1">
      <c r="A1155" s="3" t="s">
        <v>2310</v>
      </c>
      <c r="B1155" s="8" t="s">
        <v>2311</v>
      </c>
      <c r="C1155" s="5">
        <v>622.0</v>
      </c>
      <c r="D1155" s="5">
        <v>605.0</v>
      </c>
      <c r="E1155" s="5">
        <v>622.0</v>
      </c>
      <c r="F1155" s="5">
        <v>912.0</v>
      </c>
    </row>
    <row r="1156" ht="13.5" customHeight="1">
      <c r="A1156" s="3" t="s">
        <v>2312</v>
      </c>
      <c r="B1156" s="8" t="s">
        <v>2313</v>
      </c>
      <c r="C1156" s="5"/>
      <c r="D1156" s="5"/>
      <c r="E1156" s="5"/>
      <c r="F1156" s="5"/>
    </row>
    <row r="1157" ht="13.5" customHeight="1">
      <c r="A1157" s="3" t="s">
        <v>2314</v>
      </c>
      <c r="B1157" s="8" t="s">
        <v>2315</v>
      </c>
      <c r="C1157" s="5">
        <v>799.0</v>
      </c>
      <c r="D1157" s="5">
        <v>778.0</v>
      </c>
      <c r="E1157" s="5">
        <v>799.0</v>
      </c>
      <c r="F1157" s="5">
        <v>1173.0</v>
      </c>
    </row>
    <row r="1158" ht="13.5" customHeight="1">
      <c r="A1158" s="3" t="s">
        <v>2316</v>
      </c>
      <c r="B1158" s="8" t="s">
        <v>2317</v>
      </c>
      <c r="C1158" s="5">
        <v>1458.0</v>
      </c>
      <c r="D1158" s="5">
        <v>1419.0</v>
      </c>
      <c r="E1158" s="5">
        <v>1458.0</v>
      </c>
      <c r="F1158" s="5">
        <v>2140.0</v>
      </c>
    </row>
    <row r="1159" ht="13.5" customHeight="1">
      <c r="A1159" s="3" t="s">
        <v>2318</v>
      </c>
      <c r="B1159" s="8" t="s">
        <v>2319</v>
      </c>
      <c r="C1159" s="5">
        <v>622.0</v>
      </c>
      <c r="D1159" s="5">
        <v>605.0</v>
      </c>
      <c r="E1159" s="5">
        <v>622.0</v>
      </c>
      <c r="F1159" s="5">
        <v>912.0</v>
      </c>
    </row>
    <row r="1160" ht="13.5" customHeight="1">
      <c r="A1160" s="3" t="s">
        <v>2320</v>
      </c>
      <c r="B1160" s="8" t="s">
        <v>2321</v>
      </c>
      <c r="C1160" s="5"/>
      <c r="D1160" s="5"/>
      <c r="E1160" s="5"/>
      <c r="F1160" s="5"/>
    </row>
    <row r="1161" ht="13.5" customHeight="1">
      <c r="A1161" s="3" t="s">
        <v>2322</v>
      </c>
      <c r="B1161" s="8" t="s">
        <v>2323</v>
      </c>
      <c r="C1161" s="5">
        <v>622.0</v>
      </c>
      <c r="D1161" s="5">
        <v>605.0</v>
      </c>
      <c r="E1161" s="5">
        <v>622.0</v>
      </c>
      <c r="F1161" s="5">
        <v>912.0</v>
      </c>
    </row>
    <row r="1162" ht="13.5" customHeight="1">
      <c r="A1162" s="3" t="s">
        <v>2324</v>
      </c>
      <c r="B1162" s="8" t="s">
        <v>2325</v>
      </c>
      <c r="C1162" s="5">
        <v>622.0</v>
      </c>
      <c r="D1162" s="5">
        <v>605.0</v>
      </c>
      <c r="E1162" s="5">
        <v>622.0</v>
      </c>
      <c r="F1162" s="5">
        <v>912.0</v>
      </c>
    </row>
    <row r="1163" ht="13.5" customHeight="1">
      <c r="A1163" s="3" t="s">
        <v>2326</v>
      </c>
      <c r="B1163" s="8" t="s">
        <v>2327</v>
      </c>
      <c r="C1163" s="5">
        <v>4506.0</v>
      </c>
      <c r="D1163" s="5">
        <v>4385.0</v>
      </c>
      <c r="E1163" s="5">
        <v>4506.0</v>
      </c>
      <c r="F1163" s="5">
        <v>6613.0</v>
      </c>
    </row>
    <row r="1164" ht="13.5" customHeight="1">
      <c r="A1164" s="3" t="s">
        <v>2328</v>
      </c>
      <c r="B1164" s="8" t="s">
        <v>2329</v>
      </c>
      <c r="C1164" s="5">
        <v>1259.0</v>
      </c>
      <c r="D1164" s="5">
        <v>1225.0</v>
      </c>
      <c r="E1164" s="5">
        <v>1259.0</v>
      </c>
      <c r="F1164" s="5">
        <v>1848.0</v>
      </c>
    </row>
    <row r="1165" ht="13.5" customHeight="1">
      <c r="A1165" s="3" t="s">
        <v>2330</v>
      </c>
      <c r="B1165" s="8" t="s">
        <v>2331</v>
      </c>
      <c r="C1165" s="5">
        <v>622.0</v>
      </c>
      <c r="D1165" s="5">
        <v>605.0</v>
      </c>
      <c r="E1165" s="5">
        <v>622.0</v>
      </c>
      <c r="F1165" s="5">
        <v>912.0</v>
      </c>
    </row>
    <row r="1166" ht="13.5" customHeight="1">
      <c r="A1166" s="3" t="s">
        <v>2332</v>
      </c>
      <c r="B1166" s="8" t="s">
        <v>2333</v>
      </c>
      <c r="C1166" s="5">
        <v>8807.0</v>
      </c>
      <c r="D1166" s="5">
        <v>8570.0</v>
      </c>
      <c r="E1166" s="5">
        <v>8807.0</v>
      </c>
      <c r="F1166" s="5">
        <v>12925.0</v>
      </c>
    </row>
    <row r="1167" ht="13.5" customHeight="1">
      <c r="A1167" s="3" t="s">
        <v>2334</v>
      </c>
      <c r="B1167" s="6" t="s">
        <v>2335</v>
      </c>
      <c r="C1167" s="5">
        <v>400.0</v>
      </c>
      <c r="D1167" s="5">
        <v>389.0</v>
      </c>
      <c r="E1167" s="5">
        <v>400.0</v>
      </c>
      <c r="F1167" s="5">
        <v>587.0</v>
      </c>
    </row>
    <row r="1168" ht="13.5" customHeight="1">
      <c r="A1168" s="3" t="s">
        <v>2336</v>
      </c>
      <c r="B1168" s="8" t="s">
        <v>2337</v>
      </c>
      <c r="C1168" s="5">
        <v>799.0</v>
      </c>
      <c r="D1168" s="5">
        <v>778.0</v>
      </c>
      <c r="E1168" s="5">
        <v>799.0</v>
      </c>
      <c r="F1168" s="5">
        <v>1173.0</v>
      </c>
    </row>
    <row r="1169" ht="13.5" customHeight="1">
      <c r="A1169" s="3" t="s">
        <v>2338</v>
      </c>
      <c r="B1169" s="8" t="s">
        <v>2339</v>
      </c>
      <c r="C1169" s="5">
        <v>1259.0</v>
      </c>
      <c r="D1169" s="5">
        <v>1225.0</v>
      </c>
      <c r="E1169" s="5">
        <v>1259.0</v>
      </c>
      <c r="F1169" s="5">
        <v>1848.0</v>
      </c>
    </row>
    <row r="1170" ht="13.5" customHeight="1">
      <c r="A1170" s="3" t="s">
        <v>2340</v>
      </c>
      <c r="B1170" s="8" t="s">
        <v>2341</v>
      </c>
      <c r="C1170" s="5">
        <v>1458.0</v>
      </c>
      <c r="D1170" s="5">
        <v>1419.0</v>
      </c>
      <c r="E1170" s="5">
        <v>1458.0</v>
      </c>
      <c r="F1170" s="5">
        <v>2140.0</v>
      </c>
    </row>
    <row r="1171" ht="13.5" customHeight="1">
      <c r="A1171" s="3" t="s">
        <v>2342</v>
      </c>
      <c r="B1171" s="8" t="s">
        <v>2343</v>
      </c>
      <c r="C1171" s="5">
        <v>1458.0</v>
      </c>
      <c r="D1171" s="5">
        <v>1419.0</v>
      </c>
      <c r="E1171" s="5">
        <v>1458.0</v>
      </c>
      <c r="F1171" s="5">
        <v>2140.0</v>
      </c>
    </row>
    <row r="1172" ht="13.5" customHeight="1">
      <c r="A1172" s="3" t="s">
        <v>2344</v>
      </c>
      <c r="B1172" s="8" t="s">
        <v>2345</v>
      </c>
      <c r="C1172" s="5">
        <v>622.0</v>
      </c>
      <c r="D1172" s="5">
        <v>605.0</v>
      </c>
      <c r="E1172" s="5">
        <v>622.0</v>
      </c>
      <c r="F1172" s="5">
        <v>912.0</v>
      </c>
    </row>
    <row r="1173" ht="13.5" customHeight="1">
      <c r="A1173" s="3" t="s">
        <v>2346</v>
      </c>
      <c r="B1173" s="8" t="s">
        <v>2347</v>
      </c>
      <c r="C1173" s="5">
        <v>622.0</v>
      </c>
      <c r="D1173" s="5">
        <v>605.0</v>
      </c>
      <c r="E1173" s="5">
        <v>622.0</v>
      </c>
      <c r="F1173" s="5">
        <v>912.0</v>
      </c>
    </row>
    <row r="1174" ht="13.5" customHeight="1">
      <c r="A1174" s="3" t="s">
        <v>2348</v>
      </c>
      <c r="B1174" s="8" t="s">
        <v>2349</v>
      </c>
      <c r="C1174" s="5">
        <v>622.0</v>
      </c>
      <c r="D1174" s="5">
        <v>605.0</v>
      </c>
      <c r="E1174" s="5">
        <v>622.0</v>
      </c>
      <c r="F1174" s="5">
        <v>912.0</v>
      </c>
    </row>
    <row r="1175" ht="13.5" customHeight="1">
      <c r="A1175" s="3" t="s">
        <v>2350</v>
      </c>
      <c r="B1175" s="8" t="s">
        <v>2351</v>
      </c>
      <c r="C1175" s="5">
        <v>1458.0</v>
      </c>
      <c r="D1175" s="5">
        <v>1419.0</v>
      </c>
      <c r="E1175" s="5">
        <v>1458.0</v>
      </c>
      <c r="F1175" s="5">
        <v>2140.0</v>
      </c>
    </row>
    <row r="1176" ht="13.5" customHeight="1">
      <c r="A1176" s="3" t="s">
        <v>2352</v>
      </c>
      <c r="B1176" s="8" t="s">
        <v>2353</v>
      </c>
      <c r="C1176" s="5">
        <v>622.0</v>
      </c>
      <c r="D1176" s="5">
        <v>605.0</v>
      </c>
      <c r="E1176" s="5">
        <v>622.0</v>
      </c>
      <c r="F1176" s="5">
        <v>912.0</v>
      </c>
    </row>
    <row r="1177" ht="13.5" customHeight="1">
      <c r="A1177" s="3" t="s">
        <v>2354</v>
      </c>
      <c r="B1177" s="8" t="s">
        <v>2355</v>
      </c>
      <c r="C1177" s="5">
        <v>1458.0</v>
      </c>
      <c r="D1177" s="5">
        <v>1419.0</v>
      </c>
      <c r="E1177" s="5">
        <v>1458.0</v>
      </c>
      <c r="F1177" s="5">
        <v>2140.0</v>
      </c>
    </row>
    <row r="1178" ht="13.5" customHeight="1">
      <c r="A1178" s="3" t="s">
        <v>2356</v>
      </c>
      <c r="B1178" s="8" t="s">
        <v>2357</v>
      </c>
      <c r="C1178" s="5">
        <v>1458.0</v>
      </c>
      <c r="D1178" s="5">
        <v>1419.0</v>
      </c>
      <c r="E1178" s="5">
        <v>1458.0</v>
      </c>
      <c r="F1178" s="5">
        <v>2140.0</v>
      </c>
    </row>
    <row r="1179" ht="13.5" customHeight="1">
      <c r="A1179" s="3" t="s">
        <v>2358</v>
      </c>
      <c r="B1179" s="8" t="s">
        <v>2359</v>
      </c>
      <c r="C1179" s="5">
        <v>1458.0</v>
      </c>
      <c r="D1179" s="5">
        <v>1419.0</v>
      </c>
      <c r="E1179" s="5">
        <v>1458.0</v>
      </c>
      <c r="F1179" s="5">
        <v>2140.0</v>
      </c>
    </row>
    <row r="1180" ht="13.5" customHeight="1">
      <c r="A1180" s="3" t="s">
        <v>2360</v>
      </c>
      <c r="B1180" s="8" t="s">
        <v>2361</v>
      </c>
      <c r="C1180" s="5">
        <v>7083.0</v>
      </c>
      <c r="D1180" s="5">
        <v>6893.0</v>
      </c>
      <c r="E1180" s="5">
        <v>7083.0</v>
      </c>
      <c r="F1180" s="5">
        <v>10396.0</v>
      </c>
    </row>
    <row r="1181" ht="13.5" customHeight="1">
      <c r="A1181" s="3" t="s">
        <v>2362</v>
      </c>
      <c r="B1181" s="8" t="s">
        <v>2363</v>
      </c>
      <c r="C1181" s="5">
        <v>622.0</v>
      </c>
      <c r="D1181" s="5">
        <v>605.0</v>
      </c>
      <c r="E1181" s="5">
        <v>622.0</v>
      </c>
      <c r="F1181" s="5">
        <v>912.0</v>
      </c>
    </row>
    <row r="1182" ht="13.5" customHeight="1">
      <c r="A1182" s="3" t="s">
        <v>2364</v>
      </c>
      <c r="B1182" s="8" t="s">
        <v>2365</v>
      </c>
      <c r="C1182" s="5">
        <v>1593.0</v>
      </c>
      <c r="D1182" s="5">
        <v>1550.0</v>
      </c>
      <c r="E1182" s="5">
        <v>1593.0</v>
      </c>
      <c r="F1182" s="5">
        <v>2338.0</v>
      </c>
    </row>
    <row r="1183" ht="13.5" customHeight="1">
      <c r="A1183" s="3" t="s">
        <v>2366</v>
      </c>
      <c r="B1183" s="8" t="s">
        <v>2367</v>
      </c>
      <c r="C1183" s="5">
        <v>622.0</v>
      </c>
      <c r="D1183" s="5">
        <v>605.0</v>
      </c>
      <c r="E1183" s="5">
        <v>622.0</v>
      </c>
      <c r="F1183" s="5">
        <v>912.0</v>
      </c>
    </row>
    <row r="1184" ht="13.5" customHeight="1">
      <c r="A1184" s="3" t="s">
        <v>2368</v>
      </c>
      <c r="B1184" s="8" t="s">
        <v>2369</v>
      </c>
      <c r="C1184" s="5">
        <v>7083.0</v>
      </c>
      <c r="D1184" s="5">
        <v>6893.0</v>
      </c>
      <c r="E1184" s="5">
        <v>7083.0</v>
      </c>
      <c r="F1184" s="5">
        <v>10396.0</v>
      </c>
    </row>
    <row r="1185" ht="13.5" customHeight="1">
      <c r="A1185" s="3" t="s">
        <v>2370</v>
      </c>
      <c r="B1185" s="8" t="s">
        <v>2371</v>
      </c>
      <c r="C1185" s="5">
        <v>622.0</v>
      </c>
      <c r="D1185" s="5">
        <v>605.0</v>
      </c>
      <c r="E1185" s="5">
        <v>622.0</v>
      </c>
      <c r="F1185" s="5">
        <v>912.0</v>
      </c>
    </row>
    <row r="1186" ht="13.5" customHeight="1">
      <c r="A1186" s="3" t="s">
        <v>2372</v>
      </c>
      <c r="B1186" s="8" t="s">
        <v>2373</v>
      </c>
      <c r="C1186" s="5">
        <v>1298.0</v>
      </c>
      <c r="D1186" s="5">
        <v>1263.0</v>
      </c>
      <c r="E1186" s="5">
        <v>1298.0</v>
      </c>
      <c r="F1186" s="5">
        <v>1905.0</v>
      </c>
    </row>
    <row r="1187" ht="13.5" customHeight="1">
      <c r="A1187" s="3" t="s">
        <v>2374</v>
      </c>
      <c r="B1187" s="8" t="s">
        <v>2375</v>
      </c>
      <c r="C1187" s="5">
        <v>622.0</v>
      </c>
      <c r="D1187" s="5">
        <v>605.0</v>
      </c>
      <c r="E1187" s="5">
        <v>622.0</v>
      </c>
      <c r="F1187" s="5">
        <v>912.0</v>
      </c>
    </row>
    <row r="1188" ht="13.5" customHeight="1">
      <c r="A1188" s="3" t="s">
        <v>2376</v>
      </c>
      <c r="B1188" s="8" t="s">
        <v>2377</v>
      </c>
      <c r="C1188" s="5">
        <v>622.0</v>
      </c>
      <c r="D1188" s="5">
        <v>605.0</v>
      </c>
      <c r="E1188" s="5">
        <v>622.0</v>
      </c>
      <c r="F1188" s="5">
        <v>912.0</v>
      </c>
    </row>
    <row r="1189" ht="13.5" customHeight="1">
      <c r="A1189" s="3" t="s">
        <v>2378</v>
      </c>
      <c r="B1189" s="8" t="s">
        <v>2379</v>
      </c>
      <c r="C1189" s="5">
        <v>622.0</v>
      </c>
      <c r="D1189" s="5">
        <v>605.0</v>
      </c>
      <c r="E1189" s="5">
        <v>622.0</v>
      </c>
      <c r="F1189" s="5">
        <v>912.0</v>
      </c>
    </row>
    <row r="1190" ht="13.5" customHeight="1">
      <c r="A1190" s="3" t="s">
        <v>2380</v>
      </c>
      <c r="B1190" s="8" t="s">
        <v>2381</v>
      </c>
      <c r="C1190" s="5">
        <v>1331.0</v>
      </c>
      <c r="D1190" s="5">
        <v>1295.0</v>
      </c>
      <c r="E1190" s="5">
        <v>1331.0</v>
      </c>
      <c r="F1190" s="5">
        <v>1953.0</v>
      </c>
    </row>
    <row r="1191" ht="13.5" customHeight="1">
      <c r="A1191" s="3" t="s">
        <v>2382</v>
      </c>
      <c r="B1191" s="8" t="s">
        <v>2383</v>
      </c>
      <c r="C1191" s="5">
        <v>622.0</v>
      </c>
      <c r="D1191" s="5">
        <v>605.0</v>
      </c>
      <c r="E1191" s="5">
        <v>622.0</v>
      </c>
      <c r="F1191" s="5">
        <v>912.0</v>
      </c>
    </row>
    <row r="1192" ht="13.5" customHeight="1">
      <c r="A1192" s="3" t="s">
        <v>2384</v>
      </c>
      <c r="B1192" s="8" t="s">
        <v>2385</v>
      </c>
      <c r="C1192" s="5">
        <v>622.0</v>
      </c>
      <c r="D1192" s="5">
        <v>605.0</v>
      </c>
      <c r="E1192" s="5">
        <v>622.0</v>
      </c>
      <c r="F1192" s="5">
        <v>912.0</v>
      </c>
    </row>
    <row r="1193" ht="13.5" customHeight="1">
      <c r="A1193" s="3" t="s">
        <v>2386</v>
      </c>
      <c r="B1193" s="8" t="s">
        <v>2387</v>
      </c>
      <c r="C1193" s="5">
        <v>622.0</v>
      </c>
      <c r="D1193" s="5">
        <v>605.0</v>
      </c>
      <c r="E1193" s="5">
        <v>622.0</v>
      </c>
      <c r="F1193" s="5">
        <v>912.0</v>
      </c>
    </row>
    <row r="1194" ht="13.5" customHeight="1">
      <c r="A1194" s="3" t="s">
        <v>2388</v>
      </c>
      <c r="B1194" s="8" t="s">
        <v>2389</v>
      </c>
      <c r="C1194" s="5">
        <v>622.0</v>
      </c>
      <c r="D1194" s="5">
        <v>605.0</v>
      </c>
      <c r="E1194" s="5">
        <v>622.0</v>
      </c>
      <c r="F1194" s="5">
        <v>912.0</v>
      </c>
    </row>
    <row r="1195" ht="13.5" customHeight="1">
      <c r="A1195" s="3" t="s">
        <v>2390</v>
      </c>
      <c r="B1195" s="8" t="s">
        <v>2391</v>
      </c>
      <c r="C1195" s="5">
        <v>622.0</v>
      </c>
      <c r="D1195" s="5">
        <v>605.0</v>
      </c>
      <c r="E1195" s="5">
        <v>622.0</v>
      </c>
      <c r="F1195" s="5">
        <v>912.0</v>
      </c>
    </row>
    <row r="1196" ht="13.5" customHeight="1">
      <c r="A1196" s="3" t="s">
        <v>2392</v>
      </c>
      <c r="B1196" s="8" t="s">
        <v>2393</v>
      </c>
      <c r="C1196" s="5">
        <v>622.0</v>
      </c>
      <c r="D1196" s="5">
        <v>605.0</v>
      </c>
      <c r="E1196" s="5">
        <v>622.0</v>
      </c>
      <c r="F1196" s="5">
        <v>912.0</v>
      </c>
    </row>
    <row r="1197" ht="13.5" customHeight="1">
      <c r="A1197" s="3" t="s">
        <v>2394</v>
      </c>
      <c r="B1197" s="8" t="s">
        <v>2395</v>
      </c>
      <c r="C1197" s="5">
        <v>622.0</v>
      </c>
      <c r="D1197" s="5">
        <v>605.0</v>
      </c>
      <c r="E1197" s="5">
        <v>622.0</v>
      </c>
      <c r="F1197" s="5">
        <v>912.0</v>
      </c>
    </row>
    <row r="1198" ht="13.5" customHeight="1">
      <c r="A1198" s="3" t="s">
        <v>2396</v>
      </c>
      <c r="B1198" s="8" t="s">
        <v>2397</v>
      </c>
      <c r="C1198" s="5">
        <v>622.0</v>
      </c>
      <c r="D1198" s="5">
        <v>605.0</v>
      </c>
      <c r="E1198" s="5">
        <v>622.0</v>
      </c>
      <c r="F1198" s="5">
        <v>912.0</v>
      </c>
    </row>
    <row r="1199" ht="13.5" customHeight="1">
      <c r="A1199" s="3" t="s">
        <v>2398</v>
      </c>
      <c r="B1199" s="8" t="s">
        <v>2399</v>
      </c>
      <c r="C1199" s="5">
        <v>622.0</v>
      </c>
      <c r="D1199" s="5">
        <v>605.0</v>
      </c>
      <c r="E1199" s="5">
        <v>622.0</v>
      </c>
      <c r="F1199" s="5">
        <v>912.0</v>
      </c>
    </row>
    <row r="1200" ht="13.5" customHeight="1">
      <c r="A1200" s="3" t="s">
        <v>2400</v>
      </c>
      <c r="B1200" s="8" t="s">
        <v>2401</v>
      </c>
      <c r="C1200" s="5">
        <v>4506.0</v>
      </c>
      <c r="D1200" s="5">
        <v>4385.0</v>
      </c>
      <c r="E1200" s="5">
        <v>4506.0</v>
      </c>
      <c r="F1200" s="5">
        <v>6613.0</v>
      </c>
    </row>
    <row r="1201" ht="13.5" customHeight="1">
      <c r="A1201" s="3" t="s">
        <v>2402</v>
      </c>
      <c r="B1201" s="8" t="s">
        <v>2403</v>
      </c>
      <c r="C1201" s="5">
        <v>1873.0</v>
      </c>
      <c r="D1201" s="5">
        <v>1823.0</v>
      </c>
      <c r="E1201" s="5">
        <v>1873.0</v>
      </c>
      <c r="F1201" s="5">
        <v>2749.0</v>
      </c>
    </row>
    <row r="1202" ht="13.5" customHeight="1">
      <c r="A1202" s="3" t="s">
        <v>2404</v>
      </c>
      <c r="B1202" s="8" t="s">
        <v>2405</v>
      </c>
      <c r="C1202" s="5">
        <v>1873.0</v>
      </c>
      <c r="D1202" s="5">
        <v>1823.0</v>
      </c>
      <c r="E1202" s="5">
        <v>1873.0</v>
      </c>
      <c r="F1202" s="5">
        <v>2749.0</v>
      </c>
    </row>
    <row r="1203" ht="13.5" customHeight="1">
      <c r="A1203" s="3" t="s">
        <v>2406</v>
      </c>
      <c r="B1203" s="8" t="s">
        <v>2407</v>
      </c>
      <c r="C1203" s="5">
        <v>622.0</v>
      </c>
      <c r="D1203" s="5">
        <v>605.0</v>
      </c>
      <c r="E1203" s="5">
        <v>622.0</v>
      </c>
      <c r="F1203" s="5">
        <v>912.0</v>
      </c>
    </row>
    <row r="1204" ht="13.5" customHeight="1">
      <c r="A1204" s="3" t="s">
        <v>2408</v>
      </c>
      <c r="B1204" s="8" t="s">
        <v>2409</v>
      </c>
      <c r="C1204" s="5">
        <v>622.0</v>
      </c>
      <c r="D1204" s="5">
        <v>605.0</v>
      </c>
      <c r="E1204" s="5">
        <v>622.0</v>
      </c>
      <c r="F1204" s="5">
        <v>912.0</v>
      </c>
    </row>
    <row r="1205" ht="13.5" customHeight="1">
      <c r="A1205" s="3" t="s">
        <v>2410</v>
      </c>
      <c r="B1205" s="8" t="s">
        <v>2411</v>
      </c>
      <c r="C1205" s="5">
        <v>622.0</v>
      </c>
      <c r="D1205" s="5">
        <v>605.0</v>
      </c>
      <c r="E1205" s="5">
        <v>622.0</v>
      </c>
      <c r="F1205" s="5">
        <v>912.0</v>
      </c>
    </row>
    <row r="1206" ht="13.5" customHeight="1">
      <c r="A1206" s="3" t="s">
        <v>2412</v>
      </c>
      <c r="B1206" s="8" t="s">
        <v>2413</v>
      </c>
      <c r="C1206" s="5">
        <v>622.0</v>
      </c>
      <c r="D1206" s="5">
        <v>605.0</v>
      </c>
      <c r="E1206" s="5">
        <v>622.0</v>
      </c>
      <c r="F1206" s="5">
        <v>912.0</v>
      </c>
    </row>
    <row r="1207" ht="13.5" customHeight="1">
      <c r="A1207" s="3" t="s">
        <v>2414</v>
      </c>
      <c r="B1207" s="8" t="s">
        <v>2415</v>
      </c>
      <c r="C1207" s="5">
        <v>622.0</v>
      </c>
      <c r="D1207" s="5">
        <v>605.0</v>
      </c>
      <c r="E1207" s="5">
        <v>622.0</v>
      </c>
      <c r="F1207" s="5">
        <v>912.0</v>
      </c>
    </row>
    <row r="1208" ht="13.5" customHeight="1">
      <c r="A1208" s="3" t="s">
        <v>2416</v>
      </c>
      <c r="B1208" s="8" t="s">
        <v>2417</v>
      </c>
      <c r="C1208" s="5">
        <v>1259.0</v>
      </c>
      <c r="D1208" s="5">
        <v>1225.0</v>
      </c>
      <c r="E1208" s="5">
        <v>1259.0</v>
      </c>
      <c r="F1208" s="5">
        <v>1848.0</v>
      </c>
    </row>
    <row r="1209" ht="13.5" customHeight="1">
      <c r="A1209" s="3" t="s">
        <v>2418</v>
      </c>
      <c r="B1209" s="8" t="s">
        <v>2419</v>
      </c>
      <c r="C1209" s="5">
        <v>622.0</v>
      </c>
      <c r="D1209" s="5">
        <v>605.0</v>
      </c>
      <c r="E1209" s="5">
        <v>622.0</v>
      </c>
      <c r="F1209" s="5">
        <v>912.0</v>
      </c>
    </row>
    <row r="1210" ht="13.5" customHeight="1">
      <c r="A1210" s="3" t="s">
        <v>2420</v>
      </c>
      <c r="B1210" s="8" t="s">
        <v>2421</v>
      </c>
      <c r="C1210" s="5">
        <v>622.0</v>
      </c>
      <c r="D1210" s="5">
        <v>605.0</v>
      </c>
      <c r="E1210" s="5">
        <v>622.0</v>
      </c>
      <c r="F1210" s="5">
        <v>912.0</v>
      </c>
    </row>
    <row r="1211" ht="13.5" customHeight="1">
      <c r="A1211" s="3" t="s">
        <v>2422</v>
      </c>
      <c r="B1211" s="8" t="s">
        <v>2423</v>
      </c>
      <c r="C1211" s="5">
        <v>1259.0</v>
      </c>
      <c r="D1211" s="5">
        <v>1225.0</v>
      </c>
      <c r="E1211" s="5">
        <v>1259.0</v>
      </c>
      <c r="F1211" s="5">
        <v>1848.0</v>
      </c>
    </row>
    <row r="1212" ht="13.5" customHeight="1">
      <c r="A1212" s="3" t="s">
        <v>2424</v>
      </c>
      <c r="B1212" s="8" t="s">
        <v>2425</v>
      </c>
      <c r="C1212" s="5">
        <v>400.0</v>
      </c>
      <c r="D1212" s="5">
        <v>389.0</v>
      </c>
      <c r="E1212" s="5">
        <v>400.0</v>
      </c>
      <c r="F1212" s="5">
        <v>587.0</v>
      </c>
    </row>
    <row r="1213" ht="13.5" customHeight="1">
      <c r="A1213" s="3" t="s">
        <v>2426</v>
      </c>
      <c r="B1213" s="8" t="s">
        <v>2427</v>
      </c>
      <c r="C1213" s="5">
        <v>4506.0</v>
      </c>
      <c r="D1213" s="5">
        <v>4385.0</v>
      </c>
      <c r="E1213" s="5">
        <v>4506.0</v>
      </c>
      <c r="F1213" s="5">
        <v>6613.0</v>
      </c>
    </row>
    <row r="1214" ht="13.5" customHeight="1">
      <c r="A1214" s="3" t="s">
        <v>2428</v>
      </c>
      <c r="B1214" s="8" t="s">
        <v>2429</v>
      </c>
      <c r="C1214" s="5">
        <v>622.0</v>
      </c>
      <c r="D1214" s="5">
        <v>605.0</v>
      </c>
      <c r="E1214" s="5">
        <v>622.0</v>
      </c>
      <c r="F1214" s="5">
        <v>912.0</v>
      </c>
    </row>
    <row r="1215" ht="13.5" customHeight="1">
      <c r="A1215" s="3" t="s">
        <v>2430</v>
      </c>
      <c r="B1215" s="8" t="s">
        <v>2431</v>
      </c>
      <c r="C1215" s="5">
        <v>5973.0</v>
      </c>
      <c r="D1215" s="5">
        <v>5813.0</v>
      </c>
      <c r="E1215" s="5">
        <v>5973.0</v>
      </c>
      <c r="F1215" s="5">
        <v>8767.0</v>
      </c>
    </row>
    <row r="1216" ht="13.5" customHeight="1">
      <c r="A1216" s="3" t="s">
        <v>2432</v>
      </c>
      <c r="B1216" s="8" t="s">
        <v>2433</v>
      </c>
      <c r="C1216" s="5">
        <v>622.0</v>
      </c>
      <c r="D1216" s="5">
        <v>605.0</v>
      </c>
      <c r="E1216" s="5">
        <v>622.0</v>
      </c>
      <c r="F1216" s="5">
        <v>912.0</v>
      </c>
    </row>
    <row r="1217" ht="13.5" customHeight="1">
      <c r="A1217" s="3" t="s">
        <v>2434</v>
      </c>
      <c r="B1217" s="8" t="s">
        <v>2435</v>
      </c>
      <c r="C1217" s="5">
        <v>799.0</v>
      </c>
      <c r="D1217" s="5">
        <v>778.0</v>
      </c>
      <c r="E1217" s="5">
        <v>799.0</v>
      </c>
      <c r="F1217" s="5">
        <v>1173.0</v>
      </c>
    </row>
    <row r="1218" ht="13.5" customHeight="1">
      <c r="A1218" s="3" t="s">
        <v>2436</v>
      </c>
      <c r="B1218" s="8" t="s">
        <v>2437</v>
      </c>
      <c r="C1218" s="5">
        <v>622.0</v>
      </c>
      <c r="D1218" s="5">
        <v>605.0</v>
      </c>
      <c r="E1218" s="5">
        <v>622.0</v>
      </c>
      <c r="F1218" s="5">
        <v>912.0</v>
      </c>
    </row>
    <row r="1219" ht="13.5" customHeight="1">
      <c r="A1219" s="3" t="s">
        <v>2438</v>
      </c>
      <c r="B1219" s="8" t="s">
        <v>2439</v>
      </c>
      <c r="C1219" s="5">
        <v>622.0</v>
      </c>
      <c r="D1219" s="5">
        <v>605.0</v>
      </c>
      <c r="E1219" s="5">
        <v>622.0</v>
      </c>
      <c r="F1219" s="5">
        <v>912.0</v>
      </c>
    </row>
    <row r="1220" ht="13.5" customHeight="1">
      <c r="A1220" s="3" t="s">
        <v>2440</v>
      </c>
      <c r="B1220" s="8" t="s">
        <v>2441</v>
      </c>
      <c r="C1220" s="5">
        <v>622.0</v>
      </c>
      <c r="D1220" s="5">
        <v>605.0</v>
      </c>
      <c r="E1220" s="5">
        <v>622.0</v>
      </c>
      <c r="F1220" s="5">
        <v>912.0</v>
      </c>
    </row>
    <row r="1221" ht="13.5" customHeight="1">
      <c r="A1221" s="3" t="s">
        <v>2442</v>
      </c>
      <c r="B1221" s="8" t="s">
        <v>2443</v>
      </c>
      <c r="C1221" s="5">
        <v>622.0</v>
      </c>
      <c r="D1221" s="5">
        <v>605.0</v>
      </c>
      <c r="E1221" s="5">
        <v>622.0</v>
      </c>
      <c r="F1221" s="5">
        <v>912.0</v>
      </c>
    </row>
    <row r="1222" ht="13.5" customHeight="1">
      <c r="A1222" s="3" t="s">
        <v>2444</v>
      </c>
      <c r="B1222" s="8" t="s">
        <v>2445</v>
      </c>
      <c r="C1222" s="5">
        <v>622.0</v>
      </c>
      <c r="D1222" s="5">
        <v>605.0</v>
      </c>
      <c r="E1222" s="5">
        <v>622.0</v>
      </c>
      <c r="F1222" s="5">
        <v>912.0</v>
      </c>
    </row>
    <row r="1223" ht="13.5" customHeight="1">
      <c r="A1223" s="3" t="s">
        <v>2446</v>
      </c>
      <c r="B1223" s="8" t="s">
        <v>2447</v>
      </c>
      <c r="C1223" s="5">
        <v>4506.0</v>
      </c>
      <c r="D1223" s="5">
        <v>4385.0</v>
      </c>
      <c r="E1223" s="5">
        <v>4506.0</v>
      </c>
      <c r="F1223" s="5">
        <v>6613.0</v>
      </c>
    </row>
    <row r="1224" ht="13.5" customHeight="1">
      <c r="A1224" s="3" t="s">
        <v>2448</v>
      </c>
      <c r="B1224" s="8" t="s">
        <v>2449</v>
      </c>
      <c r="C1224" s="5">
        <v>622.0</v>
      </c>
      <c r="D1224" s="5">
        <v>605.0</v>
      </c>
      <c r="E1224" s="5">
        <v>622.0</v>
      </c>
      <c r="F1224" s="5">
        <v>912.0</v>
      </c>
    </row>
    <row r="1225" ht="13.5" customHeight="1">
      <c r="A1225" s="3" t="s">
        <v>2450</v>
      </c>
      <c r="B1225" s="8" t="s">
        <v>2451</v>
      </c>
      <c r="C1225" s="5">
        <v>5973.0</v>
      </c>
      <c r="D1225" s="5">
        <v>5813.0</v>
      </c>
      <c r="E1225" s="5">
        <v>5973.0</v>
      </c>
      <c r="F1225" s="5">
        <v>8767.0</v>
      </c>
    </row>
    <row r="1226" ht="13.5" customHeight="1">
      <c r="A1226" s="3" t="s">
        <v>2452</v>
      </c>
      <c r="B1226" s="8" t="s">
        <v>2453</v>
      </c>
      <c r="C1226" s="5">
        <v>1888.0</v>
      </c>
      <c r="D1226" s="5">
        <v>1837.0</v>
      </c>
      <c r="E1226" s="5">
        <v>1888.0</v>
      </c>
      <c r="F1226" s="5">
        <v>2771.0</v>
      </c>
    </row>
    <row r="1227" ht="13.5" customHeight="1">
      <c r="A1227" s="3" t="s">
        <v>2454</v>
      </c>
      <c r="B1227" s="8" t="s">
        <v>2455</v>
      </c>
      <c r="C1227" s="5">
        <v>1888.0</v>
      </c>
      <c r="D1227" s="5">
        <v>1837.0</v>
      </c>
      <c r="E1227" s="5">
        <v>1888.0</v>
      </c>
      <c r="F1227" s="5">
        <v>2771.0</v>
      </c>
    </row>
    <row r="1228" ht="13.5" customHeight="1">
      <c r="A1228" s="3" t="s">
        <v>2456</v>
      </c>
      <c r="B1228" s="8" t="s">
        <v>2457</v>
      </c>
      <c r="C1228" s="5">
        <v>1888.0</v>
      </c>
      <c r="D1228" s="5">
        <v>1837.0</v>
      </c>
      <c r="E1228" s="5">
        <v>1888.0</v>
      </c>
      <c r="F1228" s="5">
        <v>2771.0</v>
      </c>
    </row>
    <row r="1229" ht="13.5" customHeight="1">
      <c r="A1229" s="3" t="s">
        <v>2458</v>
      </c>
      <c r="B1229" s="8" t="s">
        <v>2459</v>
      </c>
      <c r="C1229" s="5">
        <v>1888.0</v>
      </c>
      <c r="D1229" s="5">
        <v>1837.0</v>
      </c>
      <c r="E1229" s="5">
        <v>1888.0</v>
      </c>
      <c r="F1229" s="5">
        <v>2771.0</v>
      </c>
    </row>
    <row r="1230" ht="13.5" customHeight="1">
      <c r="A1230" s="3" t="s">
        <v>2460</v>
      </c>
      <c r="B1230" s="6" t="s">
        <v>2461</v>
      </c>
      <c r="C1230" s="5">
        <v>224.0</v>
      </c>
      <c r="D1230" s="5">
        <v>218.0</v>
      </c>
      <c r="E1230" s="5">
        <v>224.0</v>
      </c>
      <c r="F1230" s="5">
        <v>329.0</v>
      </c>
    </row>
    <row r="1231" ht="13.5" customHeight="1">
      <c r="A1231" s="3" t="s">
        <v>2462</v>
      </c>
      <c r="B1231" s="8" t="s">
        <v>2463</v>
      </c>
      <c r="C1231" s="5">
        <v>799.0</v>
      </c>
      <c r="D1231" s="5">
        <v>778.0</v>
      </c>
      <c r="E1231" s="5">
        <v>799.0</v>
      </c>
      <c r="F1231" s="5">
        <v>1173.0</v>
      </c>
    </row>
    <row r="1232" ht="13.5" customHeight="1">
      <c r="A1232" s="3" t="s">
        <v>2464</v>
      </c>
      <c r="B1232" s="6" t="s">
        <v>2465</v>
      </c>
      <c r="C1232" s="5">
        <v>441.0</v>
      </c>
      <c r="D1232" s="5">
        <v>429.0</v>
      </c>
      <c r="E1232" s="5">
        <v>441.0</v>
      </c>
      <c r="F1232" s="5">
        <v>647.0</v>
      </c>
    </row>
    <row r="1233" ht="13.5" customHeight="1">
      <c r="A1233" s="3" t="s">
        <v>2466</v>
      </c>
      <c r="B1233" s="6" t="s">
        <v>2467</v>
      </c>
      <c r="C1233" s="5">
        <v>747.0</v>
      </c>
      <c r="D1233" s="5">
        <v>727.0</v>
      </c>
      <c r="E1233" s="5">
        <v>747.0</v>
      </c>
      <c r="F1233" s="5">
        <v>1096.0</v>
      </c>
    </row>
    <row r="1234" ht="13.5" customHeight="1">
      <c r="A1234" s="3" t="s">
        <v>2468</v>
      </c>
      <c r="B1234" s="6" t="s">
        <v>2469</v>
      </c>
      <c r="C1234" s="5">
        <v>4835.0</v>
      </c>
      <c r="D1234" s="5">
        <v>4705.0</v>
      </c>
      <c r="E1234" s="5">
        <v>4835.0</v>
      </c>
      <c r="F1234" s="5">
        <v>7096.0</v>
      </c>
    </row>
    <row r="1235" ht="13.5" customHeight="1">
      <c r="A1235" s="3" t="s">
        <v>2470</v>
      </c>
      <c r="B1235" s="6" t="s">
        <v>2471</v>
      </c>
      <c r="C1235" s="5">
        <v>13255.0</v>
      </c>
      <c r="D1235" s="5">
        <v>12899.0</v>
      </c>
      <c r="E1235" s="5">
        <v>13255.0</v>
      </c>
      <c r="F1235" s="5">
        <v>19454.0</v>
      </c>
    </row>
    <row r="1236" ht="13.5" customHeight="1">
      <c r="A1236" s="3" t="s">
        <v>2472</v>
      </c>
      <c r="B1236" s="6" t="s">
        <v>2473</v>
      </c>
      <c r="C1236" s="5">
        <v>622.0</v>
      </c>
      <c r="D1236" s="5">
        <v>605.0</v>
      </c>
      <c r="E1236" s="5">
        <v>622.0</v>
      </c>
      <c r="F1236" s="5">
        <v>912.0</v>
      </c>
    </row>
    <row r="1237" ht="13.5" customHeight="1">
      <c r="A1237" s="3" t="s">
        <v>2474</v>
      </c>
      <c r="B1237" s="6" t="s">
        <v>2475</v>
      </c>
      <c r="C1237" s="5">
        <v>3587.0</v>
      </c>
      <c r="D1237" s="5">
        <v>3491.0</v>
      </c>
      <c r="E1237" s="5">
        <v>3587.0</v>
      </c>
      <c r="F1237" s="5">
        <v>5265.0</v>
      </c>
    </row>
    <row r="1238" ht="13.5" customHeight="1">
      <c r="A1238" s="3" t="s">
        <v>2476</v>
      </c>
      <c r="B1238" s="6" t="s">
        <v>2477</v>
      </c>
      <c r="C1238" s="5">
        <v>2824.0</v>
      </c>
      <c r="D1238" s="5">
        <v>2748.0</v>
      </c>
      <c r="E1238" s="5">
        <v>2824.0</v>
      </c>
      <c r="F1238" s="5">
        <v>4145.0</v>
      </c>
    </row>
    <row r="1239" ht="13.5" customHeight="1">
      <c r="A1239" s="3" t="s">
        <v>2478</v>
      </c>
      <c r="B1239" s="6" t="s">
        <v>2479</v>
      </c>
      <c r="C1239" s="5">
        <v>1383.0</v>
      </c>
      <c r="D1239" s="5">
        <v>1346.0</v>
      </c>
      <c r="E1239" s="5">
        <v>1383.0</v>
      </c>
      <c r="F1239" s="5">
        <v>2030.0</v>
      </c>
    </row>
    <row r="1240" ht="13.5" customHeight="1">
      <c r="A1240" s="3" t="s">
        <v>2480</v>
      </c>
      <c r="B1240" s="6" t="s">
        <v>2481</v>
      </c>
      <c r="C1240" s="5">
        <v>47.0</v>
      </c>
      <c r="D1240" s="5">
        <v>46.0</v>
      </c>
      <c r="E1240" s="5">
        <v>47.0</v>
      </c>
      <c r="F1240" s="5">
        <v>69.0</v>
      </c>
    </row>
    <row r="1241" ht="13.5" customHeight="1">
      <c r="A1241" s="3" t="s">
        <v>2482</v>
      </c>
      <c r="B1241" s="6" t="s">
        <v>2483</v>
      </c>
      <c r="C1241" s="5">
        <v>2038.0</v>
      </c>
      <c r="D1241" s="5">
        <v>1983.0</v>
      </c>
      <c r="E1241" s="5">
        <v>2038.0</v>
      </c>
      <c r="F1241" s="5">
        <v>2991.0</v>
      </c>
    </row>
    <row r="1242" ht="13.5" customHeight="1">
      <c r="A1242" s="3" t="s">
        <v>2484</v>
      </c>
      <c r="B1242" s="6" t="s">
        <v>2485</v>
      </c>
      <c r="C1242" s="5">
        <v>2982.0</v>
      </c>
      <c r="D1242" s="5">
        <v>2902.0</v>
      </c>
      <c r="E1242" s="5">
        <v>2982.0</v>
      </c>
      <c r="F1242" s="5">
        <v>4377.0</v>
      </c>
    </row>
    <row r="1243" ht="13.5" customHeight="1">
      <c r="A1243" s="3" t="s">
        <v>2486</v>
      </c>
      <c r="B1243" s="8" t="s">
        <v>2487</v>
      </c>
      <c r="C1243" s="5">
        <v>735.0</v>
      </c>
      <c r="D1243" s="5">
        <v>715.0</v>
      </c>
      <c r="E1243" s="5">
        <v>735.0</v>
      </c>
      <c r="F1243" s="5">
        <v>1078.0</v>
      </c>
    </row>
    <row r="1244" ht="13.5" customHeight="1">
      <c r="A1244" s="3" t="s">
        <v>2488</v>
      </c>
      <c r="B1244" s="8" t="s">
        <v>2489</v>
      </c>
      <c r="C1244" s="5">
        <v>1119.0</v>
      </c>
      <c r="D1244" s="5">
        <v>1089.0</v>
      </c>
      <c r="E1244" s="5">
        <v>1119.0</v>
      </c>
      <c r="F1244" s="5">
        <v>1642.0</v>
      </c>
    </row>
    <row r="1245" ht="13.5" customHeight="1">
      <c r="A1245" s="3" t="s">
        <v>2490</v>
      </c>
      <c r="B1245" s="8" t="s">
        <v>2491</v>
      </c>
      <c r="C1245" s="5">
        <v>1119.0</v>
      </c>
      <c r="D1245" s="5">
        <v>1089.0</v>
      </c>
      <c r="E1245" s="5">
        <v>1119.0</v>
      </c>
      <c r="F1245" s="5">
        <v>1642.0</v>
      </c>
    </row>
    <row r="1246" ht="13.5" customHeight="1">
      <c r="A1246" s="3" t="s">
        <v>2492</v>
      </c>
      <c r="B1246" s="6" t="s">
        <v>2493</v>
      </c>
      <c r="C1246" s="5">
        <v>1206.0</v>
      </c>
      <c r="D1246" s="5">
        <v>1174.0</v>
      </c>
      <c r="E1246" s="5">
        <v>1206.0</v>
      </c>
      <c r="F1246" s="5">
        <v>1771.0</v>
      </c>
    </row>
    <row r="1247" ht="13.5" customHeight="1">
      <c r="A1247" s="3" t="s">
        <v>2494</v>
      </c>
      <c r="B1247" s="8" t="s">
        <v>2495</v>
      </c>
      <c r="C1247" s="5">
        <v>4512.0</v>
      </c>
      <c r="D1247" s="5">
        <v>4391.0</v>
      </c>
      <c r="E1247" s="5">
        <v>4512.0</v>
      </c>
      <c r="F1247" s="5">
        <v>6623.0</v>
      </c>
    </row>
    <row r="1248" ht="13.5" customHeight="1">
      <c r="A1248" s="3" t="s">
        <v>2496</v>
      </c>
      <c r="B1248" s="6" t="s">
        <v>2497</v>
      </c>
      <c r="C1248" s="5">
        <v>382.0</v>
      </c>
      <c r="D1248" s="5">
        <v>372.0</v>
      </c>
      <c r="E1248" s="5">
        <v>382.0</v>
      </c>
      <c r="F1248" s="5">
        <v>561.0</v>
      </c>
    </row>
    <row r="1249" ht="13.5" customHeight="1">
      <c r="A1249" s="3" t="s">
        <v>2498</v>
      </c>
      <c r="B1249" s="6" t="s">
        <v>2499</v>
      </c>
      <c r="C1249" s="5">
        <v>14.0</v>
      </c>
      <c r="D1249" s="5">
        <v>14.0</v>
      </c>
      <c r="E1249" s="5">
        <v>14.0</v>
      </c>
      <c r="F1249" s="5">
        <v>21.0</v>
      </c>
    </row>
    <row r="1250" ht="13.5" customHeight="1">
      <c r="A1250" s="3" t="s">
        <v>2500</v>
      </c>
      <c r="B1250" s="8" t="s">
        <v>2501</v>
      </c>
      <c r="C1250" s="5">
        <v>698.0</v>
      </c>
      <c r="D1250" s="5">
        <v>679.0</v>
      </c>
      <c r="E1250" s="5">
        <v>698.0</v>
      </c>
      <c r="F1250" s="5">
        <v>1024.0</v>
      </c>
    </row>
    <row r="1251" ht="13.5" customHeight="1">
      <c r="A1251" s="3" t="s">
        <v>2502</v>
      </c>
      <c r="B1251" s="6" t="s">
        <v>2503</v>
      </c>
      <c r="C1251" s="5">
        <v>698.0</v>
      </c>
      <c r="D1251" s="5">
        <v>679.0</v>
      </c>
      <c r="E1251" s="5">
        <v>698.0</v>
      </c>
      <c r="F1251" s="5">
        <v>1024.0</v>
      </c>
    </row>
    <row r="1252" ht="13.5" customHeight="1">
      <c r="A1252" s="3" t="s">
        <v>2504</v>
      </c>
      <c r="B1252" s="6" t="s">
        <v>2505</v>
      </c>
      <c r="C1252" s="5">
        <v>2050.0</v>
      </c>
      <c r="D1252" s="5">
        <v>1995.0</v>
      </c>
      <c r="E1252" s="5">
        <v>2050.0</v>
      </c>
      <c r="F1252" s="5">
        <v>3009.0</v>
      </c>
    </row>
    <row r="1253" ht="13.5" customHeight="1">
      <c r="A1253" s="3" t="s">
        <v>2506</v>
      </c>
      <c r="B1253" s="6" t="s">
        <v>2507</v>
      </c>
      <c r="C1253" s="5">
        <v>109.0</v>
      </c>
      <c r="D1253" s="5">
        <v>106.0</v>
      </c>
      <c r="E1253" s="5">
        <v>109.0</v>
      </c>
      <c r="F1253" s="5">
        <v>160.0</v>
      </c>
    </row>
    <row r="1254" ht="13.5" customHeight="1">
      <c r="A1254" s="3" t="s">
        <v>2508</v>
      </c>
      <c r="B1254" s="6" t="s">
        <v>2509</v>
      </c>
      <c r="C1254" s="5">
        <v>0.0</v>
      </c>
      <c r="D1254" s="5">
        <v>0.0</v>
      </c>
      <c r="E1254" s="5">
        <v>0.0</v>
      </c>
      <c r="F1254" s="5">
        <v>0.0</v>
      </c>
    </row>
    <row r="1255" ht="13.5" customHeight="1">
      <c r="A1255" s="3" t="s">
        <v>2510</v>
      </c>
      <c r="B1255" s="6" t="s">
        <v>2511</v>
      </c>
      <c r="C1255" s="5">
        <v>57.0</v>
      </c>
      <c r="D1255" s="5">
        <v>55.0</v>
      </c>
      <c r="E1255" s="5">
        <v>57.0</v>
      </c>
      <c r="F1255" s="5">
        <v>83.0</v>
      </c>
    </row>
    <row r="1256" ht="13.5" customHeight="1">
      <c r="A1256" s="3" t="s">
        <v>2512</v>
      </c>
      <c r="B1256" s="6" t="s">
        <v>2513</v>
      </c>
      <c r="C1256" s="5">
        <v>1867.0</v>
      </c>
      <c r="D1256" s="5">
        <v>1817.0</v>
      </c>
      <c r="E1256" s="5">
        <v>1867.0</v>
      </c>
      <c r="F1256" s="5">
        <v>2740.0</v>
      </c>
    </row>
    <row r="1257" ht="13.5" customHeight="1">
      <c r="A1257" s="3" t="s">
        <v>2514</v>
      </c>
      <c r="B1257" s="6" t="s">
        <v>2515</v>
      </c>
      <c r="C1257" s="5">
        <v>21746.0</v>
      </c>
      <c r="D1257" s="5">
        <v>21162.0</v>
      </c>
      <c r="E1257" s="5">
        <v>21746.0</v>
      </c>
      <c r="F1257" s="5">
        <v>31917.0</v>
      </c>
    </row>
    <row r="1258" ht="13.5" customHeight="1">
      <c r="A1258" s="3" t="s">
        <v>2516</v>
      </c>
      <c r="B1258" s="6" t="s">
        <v>2517</v>
      </c>
      <c r="C1258" s="5">
        <v>431.0</v>
      </c>
      <c r="D1258" s="5">
        <v>419.0</v>
      </c>
      <c r="E1258" s="5">
        <v>431.0</v>
      </c>
      <c r="F1258" s="5">
        <v>632.0</v>
      </c>
    </row>
    <row r="1259" ht="13.5" customHeight="1">
      <c r="A1259" s="3" t="s">
        <v>2518</v>
      </c>
      <c r="B1259" s="6" t="s">
        <v>2519</v>
      </c>
      <c r="C1259" s="5">
        <v>256.0</v>
      </c>
      <c r="D1259" s="5">
        <v>249.0</v>
      </c>
      <c r="E1259" s="5">
        <v>256.0</v>
      </c>
      <c r="F1259" s="5">
        <v>376.0</v>
      </c>
    </row>
    <row r="1260" ht="13.5" customHeight="1">
      <c r="A1260" s="3" t="s">
        <v>2520</v>
      </c>
      <c r="B1260" s="6" t="s">
        <v>2521</v>
      </c>
      <c r="C1260" s="5">
        <v>1051.0</v>
      </c>
      <c r="D1260" s="5">
        <v>1023.0</v>
      </c>
      <c r="E1260" s="5">
        <v>1051.0</v>
      </c>
      <c r="F1260" s="5">
        <v>1543.0</v>
      </c>
    </row>
    <row r="1261" ht="13.5" customHeight="1">
      <c r="A1261" s="3" t="s">
        <v>2522</v>
      </c>
      <c r="B1261" s="6" t="s">
        <v>2523</v>
      </c>
      <c r="C1261" s="5">
        <v>342.0</v>
      </c>
      <c r="D1261" s="5">
        <v>333.0</v>
      </c>
      <c r="E1261" s="5">
        <v>342.0</v>
      </c>
      <c r="F1261" s="5">
        <v>502.0</v>
      </c>
    </row>
    <row r="1262" ht="13.5" customHeight="1">
      <c r="A1262" s="3" t="s">
        <v>2524</v>
      </c>
      <c r="B1262" s="6" t="s">
        <v>2525</v>
      </c>
      <c r="C1262" s="5">
        <v>80.0</v>
      </c>
      <c r="D1262" s="5">
        <v>78.0</v>
      </c>
      <c r="E1262" s="5">
        <v>80.0</v>
      </c>
      <c r="F1262" s="5">
        <v>118.0</v>
      </c>
    </row>
    <row r="1263" ht="13.5" customHeight="1">
      <c r="A1263" s="3" t="s">
        <v>2526</v>
      </c>
      <c r="B1263" s="6" t="s">
        <v>2527</v>
      </c>
      <c r="C1263" s="5">
        <v>80.0</v>
      </c>
      <c r="D1263" s="5">
        <v>78.0</v>
      </c>
      <c r="E1263" s="5">
        <v>80.0</v>
      </c>
      <c r="F1263" s="5">
        <v>118.0</v>
      </c>
    </row>
    <row r="1264" ht="13.5" customHeight="1">
      <c r="A1264" s="3" t="s">
        <v>2528</v>
      </c>
      <c r="B1264" s="6" t="s">
        <v>2529</v>
      </c>
      <c r="C1264" s="5">
        <v>80.0</v>
      </c>
      <c r="D1264" s="5">
        <v>78.0</v>
      </c>
      <c r="E1264" s="5">
        <v>80.0</v>
      </c>
      <c r="F1264" s="5">
        <v>118.0</v>
      </c>
    </row>
    <row r="1265" ht="13.5" customHeight="1">
      <c r="A1265" s="3" t="s">
        <v>2530</v>
      </c>
      <c r="B1265" s="6" t="s">
        <v>2531</v>
      </c>
      <c r="C1265" s="5">
        <v>80.0</v>
      </c>
      <c r="D1265" s="5">
        <v>78.0</v>
      </c>
      <c r="E1265" s="5">
        <v>80.0</v>
      </c>
      <c r="F1265" s="5">
        <v>118.0</v>
      </c>
    </row>
    <row r="1266" ht="13.5" customHeight="1">
      <c r="A1266" s="3" t="s">
        <v>2532</v>
      </c>
      <c r="B1266" s="6" t="s">
        <v>2533</v>
      </c>
      <c r="C1266" s="5">
        <v>80.0</v>
      </c>
      <c r="D1266" s="5">
        <v>78.0</v>
      </c>
      <c r="E1266" s="5">
        <v>80.0</v>
      </c>
      <c r="F1266" s="5">
        <v>118.0</v>
      </c>
    </row>
    <row r="1267" ht="13.5" customHeight="1">
      <c r="A1267" s="3" t="s">
        <v>2534</v>
      </c>
      <c r="B1267" s="6" t="s">
        <v>2535</v>
      </c>
      <c r="C1267" s="5">
        <v>80.0</v>
      </c>
      <c r="D1267" s="5">
        <v>78.0</v>
      </c>
      <c r="E1267" s="5">
        <v>80.0</v>
      </c>
      <c r="F1267" s="5">
        <v>118.0</v>
      </c>
    </row>
    <row r="1268" ht="13.5" customHeight="1">
      <c r="A1268" s="3" t="s">
        <v>2536</v>
      </c>
      <c r="B1268" s="6" t="s">
        <v>2537</v>
      </c>
      <c r="C1268" s="5">
        <v>80.0</v>
      </c>
      <c r="D1268" s="5">
        <v>78.0</v>
      </c>
      <c r="E1268" s="5">
        <v>80.0</v>
      </c>
      <c r="F1268" s="5">
        <v>118.0</v>
      </c>
    </row>
    <row r="1269" ht="13.5" customHeight="1">
      <c r="A1269" s="3" t="s">
        <v>2538</v>
      </c>
      <c r="B1269" s="6" t="s">
        <v>2539</v>
      </c>
      <c r="C1269" s="5">
        <v>80.0</v>
      </c>
      <c r="D1269" s="5">
        <v>78.0</v>
      </c>
      <c r="E1269" s="5">
        <v>80.0</v>
      </c>
      <c r="F1269" s="5">
        <v>118.0</v>
      </c>
    </row>
    <row r="1270" ht="13.5" customHeight="1">
      <c r="A1270" s="3" t="s">
        <v>2540</v>
      </c>
      <c r="B1270" s="6" t="s">
        <v>2541</v>
      </c>
      <c r="C1270" s="5">
        <v>80.0</v>
      </c>
      <c r="D1270" s="5">
        <v>78.0</v>
      </c>
      <c r="E1270" s="5">
        <v>80.0</v>
      </c>
      <c r="F1270" s="5">
        <v>118.0</v>
      </c>
    </row>
    <row r="1271" ht="13.5" customHeight="1">
      <c r="A1271" s="3" t="s">
        <v>2542</v>
      </c>
      <c r="B1271" s="6" t="s">
        <v>2543</v>
      </c>
      <c r="C1271" s="5">
        <v>80.0</v>
      </c>
      <c r="D1271" s="5">
        <v>78.0</v>
      </c>
      <c r="E1271" s="5">
        <v>80.0</v>
      </c>
      <c r="F1271" s="5">
        <v>118.0</v>
      </c>
    </row>
    <row r="1272" ht="13.5" customHeight="1">
      <c r="A1272" s="3" t="s">
        <v>2544</v>
      </c>
      <c r="B1272" s="6" t="s">
        <v>2545</v>
      </c>
      <c r="C1272" s="5">
        <v>80.0</v>
      </c>
      <c r="D1272" s="5">
        <v>78.0</v>
      </c>
      <c r="E1272" s="5">
        <v>80.0</v>
      </c>
      <c r="F1272" s="5">
        <v>118.0</v>
      </c>
    </row>
    <row r="1273" ht="13.5" customHeight="1">
      <c r="A1273" s="3" t="s">
        <v>2546</v>
      </c>
      <c r="B1273" s="6" t="s">
        <v>2547</v>
      </c>
      <c r="C1273" s="5">
        <v>80.0</v>
      </c>
      <c r="D1273" s="5">
        <v>78.0</v>
      </c>
      <c r="E1273" s="5">
        <v>80.0</v>
      </c>
      <c r="F1273" s="5">
        <v>118.0</v>
      </c>
    </row>
    <row r="1274" ht="13.5" customHeight="1">
      <c r="A1274" s="3" t="s">
        <v>2548</v>
      </c>
      <c r="B1274" s="6" t="s">
        <v>2549</v>
      </c>
      <c r="C1274" s="5">
        <v>80.0</v>
      </c>
      <c r="D1274" s="5">
        <v>78.0</v>
      </c>
      <c r="E1274" s="5">
        <v>80.0</v>
      </c>
      <c r="F1274" s="5">
        <v>118.0</v>
      </c>
    </row>
    <row r="1275" ht="13.5" customHeight="1">
      <c r="A1275" s="3" t="s">
        <v>2550</v>
      </c>
      <c r="B1275" s="6" t="s">
        <v>2551</v>
      </c>
      <c r="C1275" s="5">
        <v>80.0</v>
      </c>
      <c r="D1275" s="5">
        <v>78.0</v>
      </c>
      <c r="E1275" s="5">
        <v>80.0</v>
      </c>
      <c r="F1275" s="5">
        <v>118.0</v>
      </c>
    </row>
    <row r="1276" ht="13.5" customHeight="1">
      <c r="A1276" s="3" t="s">
        <v>2552</v>
      </c>
      <c r="B1276" s="6" t="s">
        <v>2553</v>
      </c>
      <c r="C1276" s="5">
        <v>80.0</v>
      </c>
      <c r="D1276" s="5">
        <v>78.0</v>
      </c>
      <c r="E1276" s="5">
        <v>80.0</v>
      </c>
      <c r="F1276" s="5">
        <v>118.0</v>
      </c>
    </row>
    <row r="1277" ht="13.5" customHeight="1">
      <c r="A1277" s="3" t="s">
        <v>2554</v>
      </c>
      <c r="B1277" s="6" t="s">
        <v>2555</v>
      </c>
      <c r="C1277" s="5">
        <v>80.0</v>
      </c>
      <c r="D1277" s="5">
        <v>78.0</v>
      </c>
      <c r="E1277" s="5">
        <v>80.0</v>
      </c>
      <c r="F1277" s="5">
        <v>118.0</v>
      </c>
    </row>
    <row r="1278" ht="13.5" customHeight="1">
      <c r="A1278" s="3" t="s">
        <v>2556</v>
      </c>
      <c r="B1278" s="6" t="s">
        <v>2557</v>
      </c>
      <c r="C1278" s="5">
        <v>80.0</v>
      </c>
      <c r="D1278" s="5">
        <v>78.0</v>
      </c>
      <c r="E1278" s="5">
        <v>80.0</v>
      </c>
      <c r="F1278" s="5">
        <v>118.0</v>
      </c>
    </row>
    <row r="1279" ht="13.5" customHeight="1">
      <c r="A1279" s="3" t="s">
        <v>2558</v>
      </c>
      <c r="B1279" s="6" t="s">
        <v>2559</v>
      </c>
      <c r="C1279" s="5">
        <v>80.0</v>
      </c>
      <c r="D1279" s="5">
        <v>78.0</v>
      </c>
      <c r="E1279" s="5">
        <v>80.0</v>
      </c>
      <c r="F1279" s="5">
        <v>118.0</v>
      </c>
    </row>
    <row r="1280" ht="13.5" customHeight="1">
      <c r="A1280" s="3" t="s">
        <v>2560</v>
      </c>
      <c r="B1280" s="6" t="s">
        <v>2561</v>
      </c>
      <c r="C1280" s="5">
        <v>80.0</v>
      </c>
      <c r="D1280" s="5">
        <v>78.0</v>
      </c>
      <c r="E1280" s="5">
        <v>80.0</v>
      </c>
      <c r="F1280" s="5">
        <v>118.0</v>
      </c>
    </row>
    <row r="1281" ht="13.5" customHeight="1">
      <c r="A1281" s="3" t="s">
        <v>2562</v>
      </c>
      <c r="B1281" s="6" t="s">
        <v>2563</v>
      </c>
      <c r="C1281" s="5">
        <v>80.0</v>
      </c>
      <c r="D1281" s="5">
        <v>78.0</v>
      </c>
      <c r="E1281" s="5">
        <v>80.0</v>
      </c>
      <c r="F1281" s="5">
        <v>118.0</v>
      </c>
    </row>
    <row r="1282" ht="13.5" customHeight="1">
      <c r="A1282" s="3" t="s">
        <v>2564</v>
      </c>
      <c r="B1282" s="6" t="s">
        <v>2565</v>
      </c>
      <c r="C1282" s="5">
        <v>80.0</v>
      </c>
      <c r="D1282" s="5">
        <v>78.0</v>
      </c>
      <c r="E1282" s="5">
        <v>80.0</v>
      </c>
      <c r="F1282" s="5">
        <v>118.0</v>
      </c>
    </row>
    <row r="1283" ht="13.5" customHeight="1">
      <c r="A1283" s="3" t="s">
        <v>2566</v>
      </c>
      <c r="B1283" s="6" t="s">
        <v>2567</v>
      </c>
      <c r="C1283" s="5">
        <v>550.0</v>
      </c>
      <c r="D1283" s="5">
        <v>535.0</v>
      </c>
      <c r="E1283" s="5">
        <v>550.0</v>
      </c>
      <c r="F1283" s="5">
        <v>807.0</v>
      </c>
    </row>
    <row r="1284" ht="13.5" customHeight="1">
      <c r="A1284" s="3" t="s">
        <v>2568</v>
      </c>
      <c r="B1284" s="6" t="s">
        <v>2569</v>
      </c>
      <c r="C1284" s="5">
        <v>382.0</v>
      </c>
      <c r="D1284" s="5">
        <v>372.0</v>
      </c>
      <c r="E1284" s="5">
        <v>382.0</v>
      </c>
      <c r="F1284" s="5">
        <v>561.0</v>
      </c>
    </row>
    <row r="1285" ht="13.5" customHeight="1">
      <c r="A1285" s="3" t="s">
        <v>2570</v>
      </c>
      <c r="B1285" s="6" t="s">
        <v>2571</v>
      </c>
      <c r="C1285" s="5">
        <v>432.0</v>
      </c>
      <c r="D1285" s="5">
        <v>420.0</v>
      </c>
      <c r="E1285" s="5">
        <v>432.0</v>
      </c>
      <c r="F1285" s="5">
        <v>633.0</v>
      </c>
    </row>
    <row r="1286" ht="13.5" customHeight="1">
      <c r="A1286" s="3" t="s">
        <v>2572</v>
      </c>
      <c r="B1286" s="6" t="s">
        <v>2573</v>
      </c>
      <c r="C1286" s="5">
        <v>152.0</v>
      </c>
      <c r="D1286" s="5">
        <v>148.0</v>
      </c>
      <c r="E1286" s="5">
        <v>152.0</v>
      </c>
      <c r="F1286" s="5">
        <v>223.0</v>
      </c>
    </row>
    <row r="1287" ht="13.5" customHeight="1">
      <c r="A1287" s="3" t="s">
        <v>2574</v>
      </c>
      <c r="B1287" s="6" t="s">
        <v>2575</v>
      </c>
      <c r="C1287" s="5">
        <v>36267.0</v>
      </c>
      <c r="D1287" s="5">
        <v>36267.0</v>
      </c>
      <c r="E1287" s="5">
        <v>36267.0</v>
      </c>
      <c r="F1287" s="5">
        <v>36267.0</v>
      </c>
    </row>
    <row r="1288" ht="13.5" customHeight="1">
      <c r="A1288" s="3" t="s">
        <v>2576</v>
      </c>
      <c r="B1288" s="6" t="s">
        <v>2577</v>
      </c>
      <c r="C1288" s="5">
        <v>163350.0</v>
      </c>
      <c r="D1288" s="5">
        <v>163350.0</v>
      </c>
      <c r="E1288" s="5">
        <v>163350.0</v>
      </c>
      <c r="F1288" s="5">
        <v>163350.0</v>
      </c>
    </row>
    <row r="1289" ht="13.5" customHeight="1">
      <c r="A1289" s="3" t="s">
        <v>2578</v>
      </c>
      <c r="B1289" s="6" t="s">
        <v>2579</v>
      </c>
      <c r="C1289" s="5">
        <v>142079.0</v>
      </c>
      <c r="D1289" s="5">
        <v>142079.0</v>
      </c>
      <c r="E1289" s="5">
        <v>142079.0</v>
      </c>
      <c r="F1289" s="5">
        <v>142079.0</v>
      </c>
    </row>
    <row r="1290" ht="13.5" customHeight="1">
      <c r="A1290" s="3" t="s">
        <v>2580</v>
      </c>
      <c r="B1290" s="6" t="s">
        <v>2581</v>
      </c>
      <c r="C1290" s="5">
        <v>47989.0</v>
      </c>
      <c r="D1290" s="5">
        <v>47989.0</v>
      </c>
      <c r="E1290" s="5">
        <v>47989.0</v>
      </c>
      <c r="F1290" s="5">
        <v>47989.0</v>
      </c>
    </row>
    <row r="1291" ht="13.5" customHeight="1">
      <c r="A1291" s="3" t="s">
        <v>2582</v>
      </c>
      <c r="B1291" s="6" t="s">
        <v>2583</v>
      </c>
      <c r="C1291" s="5">
        <v>32691.0</v>
      </c>
      <c r="D1291" s="5">
        <v>32691.0</v>
      </c>
      <c r="E1291" s="5">
        <v>32691.0</v>
      </c>
      <c r="F1291" s="5">
        <v>32691.0</v>
      </c>
    </row>
    <row r="1292" ht="13.5" customHeight="1">
      <c r="A1292" s="3" t="s">
        <v>2584</v>
      </c>
      <c r="B1292" s="6" t="s">
        <v>2585</v>
      </c>
      <c r="C1292" s="5">
        <v>87500.0</v>
      </c>
      <c r="D1292" s="5">
        <v>87500.0</v>
      </c>
      <c r="E1292" s="5">
        <v>87500.0</v>
      </c>
      <c r="F1292" s="5">
        <v>87500.0</v>
      </c>
    </row>
    <row r="1293" ht="13.5" customHeight="1">
      <c r="A1293" s="3" t="s">
        <v>2586</v>
      </c>
      <c r="B1293" s="6" t="s">
        <v>2587</v>
      </c>
      <c r="C1293" s="5">
        <v>31854.0</v>
      </c>
      <c r="D1293" s="5">
        <v>31854.0</v>
      </c>
      <c r="E1293" s="5">
        <v>31854.0</v>
      </c>
      <c r="F1293" s="5">
        <v>31854.0</v>
      </c>
    </row>
    <row r="1294" ht="13.5" customHeight="1">
      <c r="A1294" s="3" t="s">
        <v>2588</v>
      </c>
      <c r="B1294" s="6" t="s">
        <v>2589</v>
      </c>
      <c r="C1294" s="5">
        <v>33806.0</v>
      </c>
      <c r="D1294" s="5">
        <v>33806.0</v>
      </c>
      <c r="E1294" s="5">
        <v>33806.0</v>
      </c>
      <c r="F1294" s="5">
        <v>33806.0</v>
      </c>
    </row>
    <row r="1295" ht="13.5" customHeight="1">
      <c r="A1295" s="3" t="s">
        <v>2590</v>
      </c>
      <c r="B1295" s="6" t="s">
        <v>2591</v>
      </c>
      <c r="C1295" s="5">
        <v>80040.0</v>
      </c>
      <c r="D1295" s="5">
        <v>80040.0</v>
      </c>
      <c r="E1295" s="5">
        <v>80040.0</v>
      </c>
      <c r="F1295" s="5">
        <v>80040.0</v>
      </c>
    </row>
    <row r="1296" ht="13.5" customHeight="1">
      <c r="A1296" s="3" t="s">
        <v>2592</v>
      </c>
      <c r="B1296" s="6" t="s">
        <v>2593</v>
      </c>
      <c r="C1296" s="5">
        <v>95651.0</v>
      </c>
      <c r="D1296" s="5">
        <v>95651.0</v>
      </c>
      <c r="E1296" s="5">
        <v>95651.0</v>
      </c>
      <c r="F1296" s="5">
        <v>95651.0</v>
      </c>
    </row>
    <row r="1297" ht="13.5" customHeight="1">
      <c r="A1297" s="3" t="s">
        <v>2594</v>
      </c>
      <c r="B1297" s="6" t="s">
        <v>2595</v>
      </c>
      <c r="C1297" s="5">
        <v>110501.0</v>
      </c>
      <c r="D1297" s="5">
        <v>110501.0</v>
      </c>
      <c r="E1297" s="5">
        <v>110501.0</v>
      </c>
      <c r="F1297" s="5">
        <v>110501.0</v>
      </c>
    </row>
    <row r="1298" ht="13.5" customHeight="1">
      <c r="A1298" s="3" t="s">
        <v>2596</v>
      </c>
      <c r="B1298" s="6" t="s">
        <v>2597</v>
      </c>
      <c r="C1298" s="5">
        <v>162912.0</v>
      </c>
      <c r="D1298" s="5">
        <v>162912.0</v>
      </c>
      <c r="E1298" s="5">
        <v>162912.0</v>
      </c>
      <c r="F1298" s="5">
        <v>162912.0</v>
      </c>
    </row>
    <row r="1299" ht="13.5" customHeight="1">
      <c r="A1299" s="3" t="s">
        <v>2598</v>
      </c>
      <c r="B1299" s="6" t="s">
        <v>2599</v>
      </c>
      <c r="C1299" s="5">
        <v>29803.0</v>
      </c>
      <c r="D1299" s="5">
        <v>29803.0</v>
      </c>
      <c r="E1299" s="5">
        <v>29803.0</v>
      </c>
      <c r="F1299" s="5">
        <v>29803.0</v>
      </c>
    </row>
    <row r="1300" ht="13.5" customHeight="1">
      <c r="A1300" s="3" t="s">
        <v>2600</v>
      </c>
      <c r="B1300" s="6" t="s">
        <v>2601</v>
      </c>
      <c r="C1300" s="5">
        <v>80801.0</v>
      </c>
      <c r="D1300" s="5">
        <v>80801.0</v>
      </c>
      <c r="E1300" s="5">
        <v>80801.0</v>
      </c>
      <c r="F1300" s="5">
        <v>80801.0</v>
      </c>
    </row>
    <row r="1301" ht="13.5" customHeight="1">
      <c r="A1301" s="3" t="s">
        <v>2602</v>
      </c>
      <c r="B1301" s="6" t="s">
        <v>2603</v>
      </c>
      <c r="C1301" s="5">
        <v>133212.0</v>
      </c>
      <c r="D1301" s="5">
        <v>133212.0</v>
      </c>
      <c r="E1301" s="5">
        <v>133212.0</v>
      </c>
      <c r="F1301" s="5">
        <v>133212.0</v>
      </c>
    </row>
    <row r="1302" ht="13.5" customHeight="1">
      <c r="A1302" s="3" t="s">
        <v>2604</v>
      </c>
      <c r="B1302" s="6" t="s">
        <v>2605</v>
      </c>
      <c r="C1302" s="5">
        <v>337.0</v>
      </c>
      <c r="D1302" s="5">
        <v>328.0</v>
      </c>
      <c r="E1302" s="5">
        <v>337.0</v>
      </c>
      <c r="F1302" s="5">
        <v>495.0</v>
      </c>
    </row>
    <row r="1303" ht="13.5" customHeight="1">
      <c r="A1303" s="3" t="s">
        <v>2606</v>
      </c>
      <c r="B1303" s="6" t="s">
        <v>2607</v>
      </c>
      <c r="C1303" s="5">
        <v>526.0</v>
      </c>
      <c r="D1303" s="5">
        <v>512.0</v>
      </c>
      <c r="E1303" s="5">
        <v>526.0</v>
      </c>
      <c r="F1303" s="5">
        <v>772.0</v>
      </c>
    </row>
    <row r="1304" ht="13.5" customHeight="1">
      <c r="A1304" s="3" t="s">
        <v>2608</v>
      </c>
      <c r="B1304" s="6" t="s">
        <v>2609</v>
      </c>
      <c r="C1304" s="5">
        <v>239.0</v>
      </c>
      <c r="D1304" s="5">
        <v>233.0</v>
      </c>
      <c r="E1304" s="5">
        <v>239.0</v>
      </c>
      <c r="F1304" s="5">
        <v>351.0</v>
      </c>
    </row>
    <row r="1305" ht="13.5" customHeight="1">
      <c r="A1305" s="3" t="s">
        <v>2610</v>
      </c>
      <c r="B1305" s="6" t="s">
        <v>2611</v>
      </c>
      <c r="C1305" s="5">
        <v>460.0</v>
      </c>
      <c r="D1305" s="5">
        <v>448.0</v>
      </c>
      <c r="E1305" s="5">
        <v>460.0</v>
      </c>
      <c r="F1305" s="5">
        <v>676.0</v>
      </c>
    </row>
    <row r="1306" ht="13.5" customHeight="1">
      <c r="A1306" s="3" t="s">
        <v>2612</v>
      </c>
      <c r="B1306" s="6" t="s">
        <v>2613</v>
      </c>
      <c r="C1306" s="5">
        <v>131.0</v>
      </c>
      <c r="D1306" s="5">
        <v>127.0</v>
      </c>
      <c r="E1306" s="5">
        <v>131.0</v>
      </c>
      <c r="F1306" s="5">
        <v>192.0</v>
      </c>
    </row>
    <row r="1307" ht="13.5" customHeight="1">
      <c r="A1307" s="3" t="s">
        <v>2614</v>
      </c>
      <c r="B1307" s="6" t="s">
        <v>2615</v>
      </c>
      <c r="C1307" s="5">
        <v>1.0</v>
      </c>
      <c r="D1307" s="5">
        <v>1.0</v>
      </c>
      <c r="E1307" s="5">
        <v>1.0</v>
      </c>
      <c r="F1307" s="5">
        <v>2.0</v>
      </c>
    </row>
    <row r="1308" ht="13.5" customHeight="1">
      <c r="A1308" s="3" t="s">
        <v>2616</v>
      </c>
      <c r="B1308" s="6" t="s">
        <v>2617</v>
      </c>
      <c r="C1308" s="5">
        <v>60000.0</v>
      </c>
      <c r="D1308" s="5">
        <v>60000.0</v>
      </c>
      <c r="E1308" s="5">
        <v>60000.0</v>
      </c>
      <c r="F1308" s="5">
        <v>60000.0</v>
      </c>
    </row>
    <row r="1309" ht="13.5" customHeight="1">
      <c r="A1309" s="3" t="s">
        <v>2618</v>
      </c>
      <c r="B1309" s="6" t="s">
        <v>2619</v>
      </c>
      <c r="C1309" s="5">
        <v>17199.0</v>
      </c>
      <c r="D1309" s="5">
        <v>16737.0</v>
      </c>
      <c r="E1309" s="5">
        <v>17199.0</v>
      </c>
      <c r="F1309" s="5">
        <v>25243.0</v>
      </c>
    </row>
    <row r="1310" ht="13.5" customHeight="1">
      <c r="A1310" s="3" t="s">
        <v>2620</v>
      </c>
      <c r="B1310" s="6" t="s">
        <v>2621</v>
      </c>
      <c r="C1310" s="5">
        <v>7315.0</v>
      </c>
      <c r="D1310" s="5">
        <v>7119.0</v>
      </c>
      <c r="E1310" s="5">
        <v>7315.0</v>
      </c>
      <c r="F1310" s="5">
        <v>10737.0</v>
      </c>
    </row>
    <row r="1311" ht="13.5" customHeight="1">
      <c r="A1311" s="3" t="s">
        <v>2622</v>
      </c>
      <c r="B1311" s="6" t="s">
        <v>2623</v>
      </c>
      <c r="C1311" s="5">
        <v>138842.0</v>
      </c>
      <c r="D1311" s="5">
        <v>138842.0</v>
      </c>
      <c r="E1311" s="5">
        <v>138842.0</v>
      </c>
      <c r="F1311" s="5">
        <v>138842.0</v>
      </c>
    </row>
    <row r="1312" ht="13.5" customHeight="1">
      <c r="A1312" s="3" t="s">
        <v>2624</v>
      </c>
      <c r="B1312" s="6" t="s">
        <v>2625</v>
      </c>
      <c r="C1312" s="5">
        <v>602091.0</v>
      </c>
      <c r="D1312" s="5">
        <v>602091.0</v>
      </c>
      <c r="E1312" s="5">
        <v>602091.0</v>
      </c>
      <c r="F1312" s="5">
        <v>602091.0</v>
      </c>
    </row>
    <row r="1313" ht="13.5" customHeight="1">
      <c r="A1313" s="3" t="s">
        <v>2626</v>
      </c>
      <c r="B1313" s="6" t="s">
        <v>2627</v>
      </c>
      <c r="C1313" s="5">
        <v>8568.0</v>
      </c>
      <c r="D1313" s="5">
        <v>8338.0</v>
      </c>
      <c r="E1313" s="5">
        <v>8568.0</v>
      </c>
      <c r="F1313" s="5">
        <v>12575.0</v>
      </c>
    </row>
    <row r="1314" ht="13.5" customHeight="1">
      <c r="A1314" s="3" t="s">
        <v>2628</v>
      </c>
      <c r="B1314" s="6" t="s">
        <v>2629</v>
      </c>
      <c r="C1314" s="5">
        <v>3720.0</v>
      </c>
      <c r="D1314" s="5">
        <v>3620.0</v>
      </c>
      <c r="E1314" s="5">
        <v>3720.0</v>
      </c>
      <c r="F1314" s="5">
        <v>5460.0</v>
      </c>
    </row>
    <row r="1315" ht="13.5" customHeight="1">
      <c r="A1315" s="3" t="s">
        <v>2630</v>
      </c>
      <c r="B1315" s="6" t="s">
        <v>2631</v>
      </c>
      <c r="C1315" s="5">
        <v>13032.0</v>
      </c>
      <c r="D1315" s="5">
        <v>12682.0</v>
      </c>
      <c r="E1315" s="5">
        <v>13032.0</v>
      </c>
      <c r="F1315" s="5">
        <v>19127.0</v>
      </c>
    </row>
    <row r="1316" ht="13.5" customHeight="1">
      <c r="A1316" s="3" t="s">
        <v>2632</v>
      </c>
      <c r="B1316" s="6" t="s">
        <v>2633</v>
      </c>
      <c r="C1316" s="5">
        <v>272.0</v>
      </c>
      <c r="D1316" s="5">
        <v>265.0</v>
      </c>
      <c r="E1316" s="5">
        <v>272.0</v>
      </c>
      <c r="F1316" s="5">
        <v>400.0</v>
      </c>
    </row>
    <row r="1317" ht="13.5" customHeight="1">
      <c r="A1317" s="3" t="s">
        <v>2634</v>
      </c>
      <c r="B1317" s="6" t="s">
        <v>2635</v>
      </c>
      <c r="C1317" s="5">
        <v>524.0</v>
      </c>
      <c r="D1317" s="5">
        <v>510.0</v>
      </c>
      <c r="E1317" s="5">
        <v>524.0</v>
      </c>
      <c r="F1317" s="5">
        <v>769.0</v>
      </c>
    </row>
    <row r="1318" ht="13.5" customHeight="1">
      <c r="A1318" s="3" t="s">
        <v>2636</v>
      </c>
      <c r="B1318" s="6" t="s">
        <v>2637</v>
      </c>
      <c r="C1318" s="5">
        <v>524.0</v>
      </c>
      <c r="D1318" s="5">
        <v>510.0</v>
      </c>
      <c r="E1318" s="5">
        <v>524.0</v>
      </c>
      <c r="F1318" s="5">
        <v>769.0</v>
      </c>
    </row>
    <row r="1319" ht="13.5" customHeight="1">
      <c r="A1319" s="3" t="s">
        <v>2638</v>
      </c>
      <c r="B1319" s="6" t="s">
        <v>2639</v>
      </c>
      <c r="C1319" s="5">
        <v>769.0</v>
      </c>
      <c r="D1319" s="5">
        <v>748.0</v>
      </c>
      <c r="E1319" s="5">
        <v>769.0</v>
      </c>
      <c r="F1319" s="5">
        <v>1128.0</v>
      </c>
    </row>
    <row r="1320" ht="13.5" customHeight="1">
      <c r="A1320" s="3" t="s">
        <v>2640</v>
      </c>
      <c r="B1320" s="6" t="s">
        <v>2641</v>
      </c>
      <c r="C1320" s="5">
        <v>1040.0</v>
      </c>
      <c r="D1320" s="5">
        <v>1012.0</v>
      </c>
      <c r="E1320" s="5">
        <v>1040.0</v>
      </c>
      <c r="F1320" s="5">
        <v>1526.0</v>
      </c>
    </row>
    <row r="1321" ht="13.5" customHeight="1">
      <c r="A1321" s="3" t="s">
        <v>2642</v>
      </c>
      <c r="B1321" s="6" t="s">
        <v>2643</v>
      </c>
      <c r="C1321" s="5">
        <v>337.0</v>
      </c>
      <c r="D1321" s="5">
        <v>328.0</v>
      </c>
      <c r="E1321" s="5">
        <v>337.0</v>
      </c>
      <c r="F1321" s="5">
        <v>495.0</v>
      </c>
    </row>
    <row r="1322" ht="13.5" customHeight="1">
      <c r="A1322" s="3" t="s">
        <v>2644</v>
      </c>
      <c r="B1322" s="6" t="s">
        <v>2645</v>
      </c>
      <c r="C1322" s="5">
        <v>769.0</v>
      </c>
      <c r="D1322" s="5">
        <v>748.0</v>
      </c>
      <c r="E1322" s="5">
        <v>769.0</v>
      </c>
      <c r="F1322" s="5">
        <v>1128.0</v>
      </c>
    </row>
    <row r="1323" ht="13.5" customHeight="1">
      <c r="A1323" s="3" t="s">
        <v>2646</v>
      </c>
      <c r="B1323" s="6" t="s">
        <v>2647</v>
      </c>
      <c r="C1323" s="5">
        <v>943.0</v>
      </c>
      <c r="D1323" s="5">
        <v>918.0</v>
      </c>
      <c r="E1323" s="5">
        <v>943.0</v>
      </c>
      <c r="F1323" s="5">
        <v>1385.0</v>
      </c>
    </row>
    <row r="1324" ht="13.5" customHeight="1">
      <c r="A1324" s="3" t="s">
        <v>2648</v>
      </c>
      <c r="B1324" s="6" t="s">
        <v>2649</v>
      </c>
      <c r="C1324" s="5">
        <v>2441.0</v>
      </c>
      <c r="D1324" s="5">
        <v>2375.0</v>
      </c>
      <c r="E1324" s="5">
        <v>2441.0</v>
      </c>
      <c r="F1324" s="5">
        <v>3582.0</v>
      </c>
    </row>
    <row r="1325" ht="13.5" customHeight="1">
      <c r="A1325" s="3" t="s">
        <v>2650</v>
      </c>
      <c r="B1325" s="6" t="s">
        <v>2651</v>
      </c>
      <c r="C1325" s="5">
        <v>12347.0</v>
      </c>
      <c r="D1325" s="5">
        <v>12015.0</v>
      </c>
      <c r="E1325" s="5">
        <v>12347.0</v>
      </c>
      <c r="F1325" s="5">
        <v>18121.0</v>
      </c>
    </row>
    <row r="1326" ht="13.5" customHeight="1">
      <c r="A1326" s="3" t="s">
        <v>2652</v>
      </c>
      <c r="B1326" s="6" t="s">
        <v>2653</v>
      </c>
      <c r="C1326" s="5">
        <v>770.0</v>
      </c>
      <c r="D1326" s="5">
        <v>753.0</v>
      </c>
      <c r="E1326" s="5">
        <v>770.0</v>
      </c>
      <c r="F1326" s="5">
        <v>1130.0</v>
      </c>
    </row>
    <row r="1327" ht="13.5" customHeight="1">
      <c r="A1327" s="3" t="s">
        <v>2654</v>
      </c>
      <c r="B1327" s="6" t="s">
        <v>2655</v>
      </c>
      <c r="C1327" s="5">
        <v>399.0</v>
      </c>
      <c r="D1327" s="5">
        <v>390.0</v>
      </c>
      <c r="E1327" s="5">
        <v>399.0</v>
      </c>
      <c r="F1327" s="5">
        <v>585.0</v>
      </c>
    </row>
    <row r="1328" ht="13.5" customHeight="1">
      <c r="A1328" s="3" t="s">
        <v>2656</v>
      </c>
      <c r="B1328" s="6" t="s">
        <v>2657</v>
      </c>
      <c r="C1328" s="5">
        <v>1225.0</v>
      </c>
      <c r="D1328" s="5">
        <v>1192.0</v>
      </c>
      <c r="E1328" s="5">
        <v>1225.0</v>
      </c>
      <c r="F1328" s="5">
        <v>1798.0</v>
      </c>
    </row>
    <row r="1329" ht="13.5" customHeight="1">
      <c r="A1329" s="3" t="s">
        <v>2658</v>
      </c>
      <c r="B1329" s="6" t="s">
        <v>2659</v>
      </c>
      <c r="C1329" s="5">
        <v>116.0</v>
      </c>
      <c r="D1329" s="5">
        <v>113.0</v>
      </c>
      <c r="E1329" s="5">
        <v>116.0</v>
      </c>
      <c r="F1329" s="5">
        <v>170.0</v>
      </c>
    </row>
    <row r="1330" ht="13.5" customHeight="1">
      <c r="A1330" s="3" t="s">
        <v>2660</v>
      </c>
      <c r="B1330" s="6" t="s">
        <v>2661</v>
      </c>
      <c r="C1330" s="5">
        <v>923.0</v>
      </c>
      <c r="D1330" s="5">
        <v>898.0</v>
      </c>
      <c r="E1330" s="5">
        <v>923.0</v>
      </c>
      <c r="F1330" s="5">
        <v>1354.0</v>
      </c>
    </row>
    <row r="1331" ht="13.5" customHeight="1">
      <c r="A1331" s="3" t="s">
        <v>2662</v>
      </c>
      <c r="B1331" s="7" t="s">
        <v>2663</v>
      </c>
      <c r="C1331" s="5">
        <v>5536.0</v>
      </c>
      <c r="D1331" s="5">
        <v>5387.0</v>
      </c>
      <c r="E1331" s="5">
        <v>5536.0</v>
      </c>
      <c r="F1331" s="5">
        <v>8125.0</v>
      </c>
    </row>
    <row r="1332" ht="13.5" customHeight="1">
      <c r="A1332" s="3" t="s">
        <v>2664</v>
      </c>
      <c r="B1332" s="7" t="s">
        <v>2665</v>
      </c>
      <c r="C1332" s="5">
        <v>4582.0</v>
      </c>
      <c r="D1332" s="5">
        <v>4459.0</v>
      </c>
      <c r="E1332" s="5">
        <v>4582.0</v>
      </c>
      <c r="F1332" s="5">
        <v>6725.0</v>
      </c>
    </row>
    <row r="1333" ht="13.5" customHeight="1">
      <c r="A1333" s="3" t="s">
        <v>2666</v>
      </c>
      <c r="B1333" s="7" t="s">
        <v>2667</v>
      </c>
      <c r="C1333" s="5">
        <v>568.0</v>
      </c>
      <c r="D1333" s="5">
        <v>0.0</v>
      </c>
      <c r="E1333" s="5">
        <v>0.0</v>
      </c>
      <c r="F1333" s="5">
        <v>0.0</v>
      </c>
    </row>
    <row r="1334" ht="13.5" customHeight="1">
      <c r="A1334" s="3" t="s">
        <v>2668</v>
      </c>
      <c r="B1334" s="6" t="s">
        <v>2669</v>
      </c>
      <c r="C1334" s="5">
        <v>8243.0</v>
      </c>
      <c r="D1334" s="5">
        <v>8022.0</v>
      </c>
      <c r="E1334" s="5">
        <v>8243.0</v>
      </c>
      <c r="F1334" s="5">
        <v>12099.0</v>
      </c>
    </row>
    <row r="1335" ht="13.5" customHeight="1">
      <c r="A1335" s="3" t="s">
        <v>2670</v>
      </c>
      <c r="B1335" s="6" t="s">
        <v>2671</v>
      </c>
      <c r="C1335" s="5">
        <v>1676.0</v>
      </c>
      <c r="D1335" s="5">
        <v>1631.0</v>
      </c>
      <c r="E1335" s="5">
        <v>1676.0</v>
      </c>
      <c r="F1335" s="5">
        <v>2460.0</v>
      </c>
    </row>
    <row r="1336" ht="13.5" customHeight="1">
      <c r="A1336" s="3" t="s">
        <v>2672</v>
      </c>
      <c r="B1336" s="6" t="s">
        <v>2673</v>
      </c>
      <c r="C1336" s="5">
        <v>1676.0</v>
      </c>
      <c r="D1336" s="5">
        <v>1631.0</v>
      </c>
      <c r="E1336" s="5">
        <v>1676.0</v>
      </c>
      <c r="F1336" s="5">
        <v>2460.0</v>
      </c>
    </row>
    <row r="1337" ht="13.5" customHeight="1">
      <c r="A1337" s="3" t="s">
        <v>2674</v>
      </c>
      <c r="B1337" s="6" t="s">
        <v>2675</v>
      </c>
      <c r="C1337" s="5">
        <v>2445.0</v>
      </c>
      <c r="D1337" s="5">
        <v>2379.0</v>
      </c>
      <c r="E1337" s="5">
        <v>2445.0</v>
      </c>
      <c r="F1337" s="5">
        <v>3588.0</v>
      </c>
    </row>
    <row r="1338" ht="13.5" customHeight="1">
      <c r="A1338" s="3" t="s">
        <v>2676</v>
      </c>
      <c r="B1338" s="7" t="s">
        <v>2677</v>
      </c>
      <c r="C1338" s="5">
        <v>1126.0</v>
      </c>
      <c r="D1338" s="5">
        <v>1096.0</v>
      </c>
      <c r="E1338" s="5">
        <v>1126.0</v>
      </c>
      <c r="F1338" s="5">
        <v>1653.0</v>
      </c>
    </row>
    <row r="1339" ht="13.5" customHeight="1">
      <c r="A1339" s="3" t="s">
        <v>2678</v>
      </c>
      <c r="B1339" s="6" t="s">
        <v>2679</v>
      </c>
      <c r="C1339" s="5">
        <v>116.0</v>
      </c>
      <c r="D1339" s="5">
        <v>113.0</v>
      </c>
      <c r="E1339" s="5">
        <v>116.0</v>
      </c>
      <c r="F1339" s="5">
        <v>170.0</v>
      </c>
    </row>
    <row r="1340" ht="13.5" customHeight="1">
      <c r="A1340" s="3" t="s">
        <v>2680</v>
      </c>
      <c r="B1340" s="6" t="s">
        <v>2681</v>
      </c>
      <c r="C1340" s="5">
        <v>27977.0</v>
      </c>
      <c r="D1340" s="5">
        <v>27226.0</v>
      </c>
      <c r="E1340" s="5">
        <v>27977.0</v>
      </c>
      <c r="F1340" s="5">
        <v>41062.0</v>
      </c>
    </row>
    <row r="1341" ht="13.5" customHeight="1">
      <c r="A1341" s="3" t="s">
        <v>2682</v>
      </c>
      <c r="B1341" s="6" t="s">
        <v>2683</v>
      </c>
      <c r="C1341" s="5">
        <v>1324.0</v>
      </c>
      <c r="D1341" s="5">
        <v>1288.0</v>
      </c>
      <c r="E1341" s="5">
        <v>1324.0</v>
      </c>
      <c r="F1341" s="5">
        <v>1943.0</v>
      </c>
    </row>
    <row r="1342" ht="13.5" customHeight="1">
      <c r="A1342" s="3" t="s">
        <v>2684</v>
      </c>
      <c r="B1342" s="6" t="s">
        <v>2685</v>
      </c>
      <c r="C1342" s="5">
        <v>592.0</v>
      </c>
      <c r="D1342" s="5">
        <v>576.0</v>
      </c>
      <c r="E1342" s="5">
        <v>592.0</v>
      </c>
      <c r="F1342" s="5">
        <v>869.0</v>
      </c>
    </row>
    <row r="1343" ht="13.5" customHeight="1">
      <c r="A1343" s="3" t="s">
        <v>2686</v>
      </c>
      <c r="B1343" s="6" t="s">
        <v>2687</v>
      </c>
      <c r="C1343" s="5">
        <v>891.0</v>
      </c>
      <c r="D1343" s="5">
        <v>867.0</v>
      </c>
      <c r="E1343" s="5">
        <v>891.0</v>
      </c>
      <c r="F1343" s="5">
        <v>1308.0</v>
      </c>
    </row>
    <row r="1344" ht="13.5" customHeight="1">
      <c r="A1344" s="3" t="s">
        <v>2688</v>
      </c>
      <c r="B1344" s="6" t="s">
        <v>2689</v>
      </c>
      <c r="C1344" s="5">
        <v>8415.0</v>
      </c>
      <c r="D1344" s="5">
        <v>8189.0</v>
      </c>
      <c r="E1344" s="5">
        <v>8415.0</v>
      </c>
      <c r="F1344" s="5">
        <v>12351.0</v>
      </c>
    </row>
    <row r="1345" ht="13.5" customHeight="1">
      <c r="A1345" s="3" t="s">
        <v>2690</v>
      </c>
      <c r="B1345" s="7" t="s">
        <v>2691</v>
      </c>
      <c r="C1345" s="5">
        <v>713.0</v>
      </c>
      <c r="D1345" s="5">
        <v>694.0</v>
      </c>
      <c r="E1345" s="5">
        <v>713.0</v>
      </c>
      <c r="F1345" s="5">
        <v>1047.0</v>
      </c>
    </row>
    <row r="1346" ht="13.5" customHeight="1">
      <c r="A1346" s="3" t="s">
        <v>2692</v>
      </c>
      <c r="B1346" s="7" t="s">
        <v>2693</v>
      </c>
      <c r="C1346" s="5">
        <v>347.0</v>
      </c>
      <c r="D1346" s="5">
        <v>338.0</v>
      </c>
      <c r="E1346" s="5">
        <v>347.0</v>
      </c>
      <c r="F1346" s="5">
        <v>510.0</v>
      </c>
    </row>
    <row r="1347" ht="13.5" customHeight="1">
      <c r="A1347" s="3" t="s">
        <v>2694</v>
      </c>
      <c r="B1347" s="7" t="s">
        <v>2695</v>
      </c>
      <c r="C1347" s="5">
        <v>1214.0</v>
      </c>
      <c r="D1347" s="5">
        <v>1188.0</v>
      </c>
      <c r="E1347" s="5">
        <v>1214.0</v>
      </c>
      <c r="F1347" s="5">
        <v>1782.0</v>
      </c>
    </row>
    <row r="1348" ht="13.5" customHeight="1">
      <c r="A1348" s="3" t="s">
        <v>2696</v>
      </c>
      <c r="B1348" s="7" t="s">
        <v>2697</v>
      </c>
      <c r="C1348" s="5">
        <v>866.0</v>
      </c>
      <c r="D1348" s="5">
        <v>847.0</v>
      </c>
      <c r="E1348" s="5">
        <v>866.0</v>
      </c>
      <c r="F1348" s="5">
        <v>1271.0</v>
      </c>
    </row>
    <row r="1349" ht="13.5" customHeight="1">
      <c r="A1349" s="3" t="s">
        <v>2698</v>
      </c>
      <c r="B1349" s="7" t="s">
        <v>2699</v>
      </c>
      <c r="C1349" s="5">
        <v>2033.0</v>
      </c>
      <c r="D1349" s="5">
        <v>1989.0</v>
      </c>
      <c r="E1349" s="5">
        <v>2033.0</v>
      </c>
      <c r="F1349" s="5">
        <v>2984.0</v>
      </c>
    </row>
    <row r="1350" ht="13.5" customHeight="1">
      <c r="A1350" s="3" t="s">
        <v>2700</v>
      </c>
      <c r="B1350" s="7" t="s">
        <v>2701</v>
      </c>
      <c r="C1350" s="5">
        <v>1255.0</v>
      </c>
      <c r="D1350" s="5">
        <v>1228.0</v>
      </c>
      <c r="E1350" s="5">
        <v>1255.0</v>
      </c>
      <c r="F1350" s="5">
        <v>1842.0</v>
      </c>
    </row>
    <row r="1351" ht="13.5" customHeight="1">
      <c r="A1351" s="3" t="s">
        <v>2702</v>
      </c>
      <c r="B1351" s="7" t="s">
        <v>2703</v>
      </c>
      <c r="C1351" s="5">
        <v>4394.0</v>
      </c>
      <c r="D1351" s="5">
        <v>4299.0</v>
      </c>
      <c r="E1351" s="5">
        <v>4394.0</v>
      </c>
      <c r="F1351" s="5">
        <v>6449.0</v>
      </c>
    </row>
    <row r="1352" ht="13.5" customHeight="1">
      <c r="A1352" s="3" t="s">
        <v>2704</v>
      </c>
      <c r="B1352" s="7" t="s">
        <v>2705</v>
      </c>
      <c r="C1352" s="5">
        <v>4349.0</v>
      </c>
      <c r="D1352" s="5">
        <v>4255.0</v>
      </c>
      <c r="E1352" s="5">
        <v>4349.0</v>
      </c>
      <c r="F1352" s="5">
        <v>6383.0</v>
      </c>
    </row>
    <row r="1353" ht="13.5" customHeight="1">
      <c r="A1353" s="3" t="s">
        <v>2706</v>
      </c>
      <c r="B1353" s="6" t="s">
        <v>2707</v>
      </c>
      <c r="C1353" s="5">
        <v>337.0</v>
      </c>
      <c r="D1353" s="5">
        <v>328.0</v>
      </c>
      <c r="E1353" s="5">
        <v>337.0</v>
      </c>
      <c r="F1353" s="5">
        <v>495.0</v>
      </c>
    </row>
    <row r="1354" ht="13.5" customHeight="1">
      <c r="A1354" s="3" t="s">
        <v>2708</v>
      </c>
      <c r="B1354" s="6" t="s">
        <v>2709</v>
      </c>
      <c r="C1354" s="5">
        <v>337.0</v>
      </c>
      <c r="D1354" s="5">
        <v>328.0</v>
      </c>
      <c r="E1354" s="5">
        <v>337.0</v>
      </c>
      <c r="F1354" s="5">
        <v>495.0</v>
      </c>
    </row>
    <row r="1355" ht="13.5" customHeight="1">
      <c r="A1355" s="3" t="s">
        <v>2710</v>
      </c>
      <c r="B1355" s="6" t="s">
        <v>2711</v>
      </c>
      <c r="C1355" s="5">
        <v>9793.0</v>
      </c>
      <c r="D1355" s="5">
        <v>9530.0</v>
      </c>
      <c r="E1355" s="5">
        <v>9793.0</v>
      </c>
      <c r="F1355" s="5">
        <v>14373.0</v>
      </c>
    </row>
    <row r="1356" ht="13.5" customHeight="1">
      <c r="A1356" s="3" t="s">
        <v>2712</v>
      </c>
      <c r="B1356" s="6" t="s">
        <v>2713</v>
      </c>
      <c r="C1356" s="5">
        <v>17301.0</v>
      </c>
      <c r="D1356" s="5">
        <v>16836.0</v>
      </c>
      <c r="E1356" s="5">
        <v>17301.0</v>
      </c>
      <c r="F1356" s="5">
        <v>25392.0</v>
      </c>
    </row>
    <row r="1357" ht="13.5" customHeight="1">
      <c r="A1357" s="3" t="s">
        <v>2714</v>
      </c>
      <c r="B1357" s="6" t="s">
        <v>2715</v>
      </c>
      <c r="C1357" s="5">
        <v>341.0</v>
      </c>
      <c r="D1357" s="5">
        <v>332.0</v>
      </c>
      <c r="E1357" s="5">
        <v>341.0</v>
      </c>
      <c r="F1357" s="5">
        <v>501.0</v>
      </c>
    </row>
    <row r="1358" ht="13.5" customHeight="1">
      <c r="A1358" s="3" t="s">
        <v>2716</v>
      </c>
      <c r="B1358" s="6" t="s">
        <v>2717</v>
      </c>
      <c r="C1358" s="5">
        <v>438.0</v>
      </c>
      <c r="D1358" s="5">
        <v>438.0</v>
      </c>
      <c r="E1358" s="5">
        <v>438.0</v>
      </c>
      <c r="F1358" s="5">
        <v>438.0</v>
      </c>
    </row>
    <row r="1359" ht="13.5" customHeight="1">
      <c r="A1359" s="3" t="s">
        <v>2718</v>
      </c>
      <c r="B1359" s="6" t="s">
        <v>2719</v>
      </c>
      <c r="C1359" s="5">
        <v>10000.0</v>
      </c>
      <c r="D1359" s="5">
        <v>10000.0</v>
      </c>
      <c r="E1359" s="5">
        <v>10000.0</v>
      </c>
      <c r="F1359" s="5">
        <v>10000.0</v>
      </c>
    </row>
    <row r="1360" ht="13.5" customHeight="1">
      <c r="A1360" s="3" t="s">
        <v>2720</v>
      </c>
      <c r="B1360" s="6" t="s">
        <v>2721</v>
      </c>
      <c r="C1360" s="5">
        <v>1575.0</v>
      </c>
      <c r="D1360" s="5">
        <v>1533.0</v>
      </c>
      <c r="E1360" s="5">
        <v>1575.0</v>
      </c>
      <c r="F1360" s="5">
        <v>2312.0</v>
      </c>
    </row>
    <row r="1361" ht="13.5" customHeight="1">
      <c r="A1361" s="3" t="s">
        <v>2722</v>
      </c>
      <c r="B1361" s="6" t="s">
        <v>2723</v>
      </c>
      <c r="C1361" s="5">
        <v>502.0</v>
      </c>
      <c r="D1361" s="5">
        <v>491.0</v>
      </c>
      <c r="E1361" s="5">
        <v>502.0</v>
      </c>
      <c r="F1361" s="5">
        <v>737.0</v>
      </c>
    </row>
    <row r="1362" ht="13.5" customHeight="1">
      <c r="A1362" s="3" t="s">
        <v>2724</v>
      </c>
      <c r="B1362" s="7" t="s">
        <v>2725</v>
      </c>
      <c r="C1362" s="5">
        <v>1466.0</v>
      </c>
      <c r="D1362" s="5">
        <v>1434.0</v>
      </c>
      <c r="E1362" s="5">
        <v>1466.0</v>
      </c>
      <c r="F1362" s="5">
        <v>2151.0</v>
      </c>
    </row>
    <row r="1363" ht="13.5" customHeight="1">
      <c r="A1363" s="3" t="s">
        <v>2726</v>
      </c>
      <c r="B1363" s="6" t="s">
        <v>2727</v>
      </c>
      <c r="C1363" s="5">
        <v>2023.0</v>
      </c>
      <c r="D1363" s="5">
        <v>1979.0</v>
      </c>
      <c r="E1363" s="5">
        <v>2023.0</v>
      </c>
      <c r="F1363" s="5">
        <v>2969.0</v>
      </c>
    </row>
    <row r="1364" ht="13.5" customHeight="1">
      <c r="A1364" s="3" t="s">
        <v>2728</v>
      </c>
      <c r="B1364" s="6" t="s">
        <v>2729</v>
      </c>
      <c r="C1364" s="5">
        <v>1320.0</v>
      </c>
      <c r="D1364" s="5">
        <v>1292.0</v>
      </c>
      <c r="E1364" s="5">
        <v>1320.0</v>
      </c>
      <c r="F1364" s="5">
        <v>1938.0</v>
      </c>
    </row>
    <row r="1365" ht="13.5" customHeight="1">
      <c r="A1365" s="3" t="s">
        <v>2730</v>
      </c>
      <c r="B1365" s="6" t="s">
        <v>2731</v>
      </c>
      <c r="C1365" s="5">
        <v>1320.0</v>
      </c>
      <c r="D1365" s="5">
        <v>1292.0</v>
      </c>
      <c r="E1365" s="5">
        <v>1320.0</v>
      </c>
      <c r="F1365" s="5">
        <v>1938.0</v>
      </c>
    </row>
    <row r="1366" ht="13.5" customHeight="1">
      <c r="A1366" s="3" t="s">
        <v>2732</v>
      </c>
      <c r="B1366" s="6" t="s">
        <v>2733</v>
      </c>
      <c r="C1366" s="5">
        <v>680.0</v>
      </c>
      <c r="D1366" s="5">
        <v>665.0</v>
      </c>
      <c r="E1366" s="5">
        <v>680.0</v>
      </c>
      <c r="F1366" s="5">
        <v>998.0</v>
      </c>
    </row>
    <row r="1367" ht="13.5" customHeight="1">
      <c r="A1367" s="3" t="s">
        <v>2734</v>
      </c>
      <c r="B1367" s="7" t="s">
        <v>2735</v>
      </c>
      <c r="C1367" s="5">
        <v>544.0</v>
      </c>
      <c r="D1367" s="5">
        <v>532.0</v>
      </c>
      <c r="E1367" s="5">
        <v>544.0</v>
      </c>
      <c r="F1367" s="5">
        <v>798.0</v>
      </c>
    </row>
    <row r="1368" ht="13.5" customHeight="1">
      <c r="A1368" s="3" t="s">
        <v>2736</v>
      </c>
      <c r="B1368" s="7" t="s">
        <v>2737</v>
      </c>
      <c r="C1368" s="5">
        <v>580.0</v>
      </c>
      <c r="D1368" s="5">
        <v>568.0</v>
      </c>
      <c r="E1368" s="5">
        <v>580.0</v>
      </c>
      <c r="F1368" s="5">
        <v>852.0</v>
      </c>
    </row>
    <row r="1369" ht="13.5" customHeight="1">
      <c r="A1369" s="3" t="s">
        <v>2738</v>
      </c>
      <c r="B1369" s="6" t="s">
        <v>2739</v>
      </c>
      <c r="C1369" s="5">
        <v>549.0</v>
      </c>
      <c r="D1369" s="5">
        <v>537.0</v>
      </c>
      <c r="E1369" s="5">
        <v>549.0</v>
      </c>
      <c r="F1369" s="5">
        <v>806.0</v>
      </c>
    </row>
    <row r="1370" ht="13.5" customHeight="1">
      <c r="A1370" s="3" t="s">
        <v>2740</v>
      </c>
      <c r="B1370" s="6" t="s">
        <v>2741</v>
      </c>
      <c r="C1370" s="5">
        <v>592.0</v>
      </c>
      <c r="D1370" s="5">
        <v>579.0</v>
      </c>
      <c r="E1370" s="5">
        <v>592.0</v>
      </c>
      <c r="F1370" s="5">
        <v>869.0</v>
      </c>
    </row>
    <row r="1371" ht="13.5" customHeight="1">
      <c r="A1371" s="3" t="s">
        <v>2742</v>
      </c>
      <c r="B1371" s="7" t="s">
        <v>2743</v>
      </c>
      <c r="C1371" s="5"/>
      <c r="D1371" s="5"/>
      <c r="E1371" s="5"/>
      <c r="F1371" s="5"/>
    </row>
    <row r="1372" ht="13.5" customHeight="1">
      <c r="A1372" s="3" t="s">
        <v>2744</v>
      </c>
      <c r="B1372" s="6" t="s">
        <v>2745</v>
      </c>
      <c r="C1372" s="5">
        <v>846.0</v>
      </c>
      <c r="D1372" s="5">
        <v>828.0</v>
      </c>
      <c r="E1372" s="5">
        <v>846.0</v>
      </c>
      <c r="F1372" s="5">
        <v>1242.0</v>
      </c>
    </row>
    <row r="1373" ht="13.5" customHeight="1">
      <c r="A1373" s="3" t="s">
        <v>2746</v>
      </c>
      <c r="B1373" s="6" t="s">
        <v>2747</v>
      </c>
      <c r="C1373" s="5">
        <v>953.0</v>
      </c>
      <c r="D1373" s="5">
        <v>932.0</v>
      </c>
      <c r="E1373" s="5">
        <v>953.0</v>
      </c>
      <c r="F1373" s="5">
        <v>1398.0</v>
      </c>
    </row>
    <row r="1374" ht="13.5" customHeight="1">
      <c r="A1374" s="3" t="s">
        <v>2748</v>
      </c>
      <c r="B1374" s="6" t="s">
        <v>2749</v>
      </c>
      <c r="C1374" s="5">
        <v>812.0</v>
      </c>
      <c r="D1374" s="5">
        <v>795.0</v>
      </c>
      <c r="E1374" s="5">
        <v>812.0</v>
      </c>
      <c r="F1374" s="5">
        <v>1193.0</v>
      </c>
    </row>
    <row r="1375" ht="13.5" customHeight="1">
      <c r="A1375" s="3" t="s">
        <v>2750</v>
      </c>
      <c r="B1375" s="7" t="s">
        <v>2751</v>
      </c>
      <c r="C1375" s="5">
        <v>326.0</v>
      </c>
      <c r="D1375" s="5">
        <v>319.0</v>
      </c>
      <c r="E1375" s="5">
        <v>326.0</v>
      </c>
      <c r="F1375" s="5">
        <v>479.0</v>
      </c>
    </row>
    <row r="1376" ht="13.5" customHeight="1">
      <c r="A1376" s="3" t="s">
        <v>2752</v>
      </c>
      <c r="B1376" s="7" t="s">
        <v>2753</v>
      </c>
      <c r="C1376" s="5"/>
      <c r="D1376" s="5"/>
      <c r="E1376" s="5"/>
      <c r="F1376" s="5"/>
    </row>
    <row r="1377" ht="13.5" customHeight="1">
      <c r="A1377" s="3" t="s">
        <v>2754</v>
      </c>
      <c r="B1377" s="6" t="s">
        <v>2755</v>
      </c>
      <c r="C1377" s="5"/>
      <c r="D1377" s="5"/>
      <c r="E1377" s="5"/>
      <c r="F1377" s="5"/>
    </row>
    <row r="1378" ht="13.5" customHeight="1">
      <c r="A1378" s="3" t="s">
        <v>2756</v>
      </c>
      <c r="B1378" s="6" t="s">
        <v>2757</v>
      </c>
      <c r="C1378" s="5">
        <v>536.0</v>
      </c>
      <c r="D1378" s="5">
        <v>524.0</v>
      </c>
      <c r="E1378" s="5">
        <v>536.0</v>
      </c>
      <c r="F1378" s="5">
        <v>786.0</v>
      </c>
    </row>
    <row r="1379" ht="13.5" customHeight="1">
      <c r="A1379" s="3" t="s">
        <v>2758</v>
      </c>
      <c r="B1379" s="6" t="s">
        <v>2759</v>
      </c>
      <c r="C1379" s="5">
        <v>151.0</v>
      </c>
      <c r="D1379" s="5">
        <v>148.0</v>
      </c>
      <c r="E1379" s="5">
        <v>151.0</v>
      </c>
      <c r="F1379" s="5">
        <v>222.0</v>
      </c>
    </row>
    <row r="1380" ht="13.5" customHeight="1">
      <c r="A1380" s="3" t="s">
        <v>2760</v>
      </c>
      <c r="B1380" s="6" t="s">
        <v>2761</v>
      </c>
      <c r="C1380" s="5"/>
      <c r="D1380" s="5"/>
      <c r="E1380" s="5"/>
      <c r="F1380" s="5"/>
    </row>
    <row r="1381" ht="13.5" customHeight="1">
      <c r="A1381" s="3" t="s">
        <v>2762</v>
      </c>
      <c r="B1381" s="7" t="s">
        <v>2763</v>
      </c>
      <c r="C1381" s="5">
        <v>378.0</v>
      </c>
      <c r="D1381" s="5">
        <v>370.0</v>
      </c>
      <c r="E1381" s="5">
        <v>378.0</v>
      </c>
      <c r="F1381" s="5">
        <v>555.0</v>
      </c>
    </row>
    <row r="1382" ht="13.5" customHeight="1">
      <c r="A1382" s="3" t="s">
        <v>2764</v>
      </c>
      <c r="B1382" s="6" t="s">
        <v>2765</v>
      </c>
      <c r="C1382" s="5">
        <v>378.0</v>
      </c>
      <c r="D1382" s="5">
        <v>370.0</v>
      </c>
      <c r="E1382" s="5">
        <v>378.0</v>
      </c>
      <c r="F1382" s="5">
        <v>555.0</v>
      </c>
    </row>
    <row r="1383" ht="13.5" customHeight="1">
      <c r="A1383" s="3" t="s">
        <v>2766</v>
      </c>
      <c r="B1383" s="6" t="s">
        <v>2767</v>
      </c>
      <c r="C1383" s="5">
        <v>250.0</v>
      </c>
      <c r="D1383" s="5">
        <v>245.0</v>
      </c>
      <c r="E1383" s="5">
        <v>250.0</v>
      </c>
      <c r="F1383" s="5">
        <v>368.0</v>
      </c>
    </row>
    <row r="1384" ht="13.5" customHeight="1">
      <c r="A1384" s="3" t="s">
        <v>2768</v>
      </c>
      <c r="B1384" s="6" t="s">
        <v>2769</v>
      </c>
      <c r="C1384" s="5">
        <v>536.0</v>
      </c>
      <c r="D1384" s="5">
        <v>524.0</v>
      </c>
      <c r="E1384" s="5">
        <v>536.0</v>
      </c>
      <c r="F1384" s="5">
        <v>786.0</v>
      </c>
    </row>
    <row r="1385" ht="13.5" customHeight="1">
      <c r="A1385" s="3" t="s">
        <v>2770</v>
      </c>
      <c r="B1385" s="7" t="s">
        <v>2771</v>
      </c>
      <c r="C1385" s="5">
        <v>378.0</v>
      </c>
      <c r="D1385" s="5">
        <v>370.0</v>
      </c>
      <c r="E1385" s="5">
        <v>378.0</v>
      </c>
      <c r="F1385" s="5">
        <v>555.0</v>
      </c>
    </row>
    <row r="1386" ht="13.5" customHeight="1">
      <c r="A1386" s="3" t="s">
        <v>2772</v>
      </c>
      <c r="B1386" s="7" t="s">
        <v>2773</v>
      </c>
      <c r="C1386" s="5">
        <v>536.0</v>
      </c>
      <c r="D1386" s="5">
        <v>524.0</v>
      </c>
      <c r="E1386" s="5">
        <v>536.0</v>
      </c>
      <c r="F1386" s="5">
        <v>786.0</v>
      </c>
    </row>
    <row r="1387" ht="13.5" customHeight="1">
      <c r="A1387" s="3" t="s">
        <v>2774</v>
      </c>
      <c r="B1387" s="7" t="s">
        <v>2775</v>
      </c>
      <c r="C1387" s="5">
        <v>841.0</v>
      </c>
      <c r="D1387" s="5">
        <v>823.0</v>
      </c>
      <c r="E1387" s="5">
        <v>841.0</v>
      </c>
      <c r="F1387" s="5">
        <v>1235.0</v>
      </c>
    </row>
    <row r="1388" ht="13.5" customHeight="1">
      <c r="A1388" s="3" t="s">
        <v>2776</v>
      </c>
      <c r="B1388" s="7" t="s">
        <v>2777</v>
      </c>
      <c r="C1388" s="5"/>
      <c r="D1388" s="5"/>
      <c r="E1388" s="5"/>
      <c r="F1388" s="5"/>
    </row>
    <row r="1389" ht="13.5" customHeight="1">
      <c r="A1389" s="3" t="s">
        <v>2778</v>
      </c>
      <c r="B1389" s="6" t="s">
        <v>2779</v>
      </c>
      <c r="C1389" s="5">
        <v>337.0</v>
      </c>
      <c r="D1389" s="5">
        <v>328.0</v>
      </c>
      <c r="E1389" s="5">
        <v>337.0</v>
      </c>
      <c r="F1389" s="5">
        <v>495.0</v>
      </c>
    </row>
    <row r="1390" ht="13.5" customHeight="1">
      <c r="A1390" s="3" t="s">
        <v>2780</v>
      </c>
      <c r="B1390" s="6" t="s">
        <v>2781</v>
      </c>
      <c r="C1390" s="5">
        <v>460.0</v>
      </c>
      <c r="D1390" s="5">
        <v>448.0</v>
      </c>
      <c r="E1390" s="5">
        <v>460.0</v>
      </c>
      <c r="F1390" s="5">
        <v>676.0</v>
      </c>
    </row>
    <row r="1391" ht="13.5" customHeight="1">
      <c r="A1391" s="3" t="s">
        <v>2782</v>
      </c>
      <c r="B1391" s="6" t="s">
        <v>2783</v>
      </c>
      <c r="C1391" s="5">
        <v>2772.0</v>
      </c>
      <c r="D1391" s="5">
        <v>2698.0</v>
      </c>
      <c r="E1391" s="5">
        <v>2772.0</v>
      </c>
      <c r="F1391" s="5">
        <v>4069.0</v>
      </c>
    </row>
    <row r="1392" ht="13.5" customHeight="1">
      <c r="A1392" s="3" t="s">
        <v>2784</v>
      </c>
      <c r="B1392" s="6" t="s">
        <v>2785</v>
      </c>
      <c r="C1392" s="5">
        <v>477.0</v>
      </c>
      <c r="D1392" s="5">
        <v>464.0</v>
      </c>
      <c r="E1392" s="5">
        <v>477.0</v>
      </c>
      <c r="F1392" s="5">
        <v>700.0</v>
      </c>
    </row>
    <row r="1393" ht="13.5" customHeight="1">
      <c r="A1393" s="3" t="s">
        <v>2786</v>
      </c>
      <c r="B1393" s="6" t="s">
        <v>2787</v>
      </c>
      <c r="C1393" s="5">
        <v>558.0</v>
      </c>
      <c r="D1393" s="5">
        <v>543.0</v>
      </c>
      <c r="E1393" s="5">
        <v>558.0</v>
      </c>
      <c r="F1393" s="5">
        <v>819.0</v>
      </c>
    </row>
    <row r="1394" ht="13.5" customHeight="1">
      <c r="A1394" s="3" t="s">
        <v>2788</v>
      </c>
      <c r="B1394" s="6" t="s">
        <v>2789</v>
      </c>
      <c r="C1394" s="5">
        <v>390.0</v>
      </c>
      <c r="D1394" s="5">
        <v>380.0</v>
      </c>
      <c r="E1394" s="5">
        <v>390.0</v>
      </c>
      <c r="F1394" s="5">
        <v>573.0</v>
      </c>
    </row>
    <row r="1395" ht="13.5" customHeight="1">
      <c r="A1395" s="3" t="s">
        <v>2790</v>
      </c>
      <c r="B1395" s="6" t="s">
        <v>2791</v>
      </c>
      <c r="C1395" s="5">
        <v>261.0</v>
      </c>
      <c r="D1395" s="5">
        <v>254.0</v>
      </c>
      <c r="E1395" s="5">
        <v>261.0</v>
      </c>
      <c r="F1395" s="5">
        <v>383.0</v>
      </c>
    </row>
    <row r="1396" ht="13.5" customHeight="1">
      <c r="A1396" s="3" t="s">
        <v>2792</v>
      </c>
      <c r="B1396" s="6" t="s">
        <v>2793</v>
      </c>
      <c r="C1396" s="5">
        <v>180.0</v>
      </c>
      <c r="D1396" s="5">
        <v>175.0</v>
      </c>
      <c r="E1396" s="5">
        <v>180.0</v>
      </c>
      <c r="F1396" s="5">
        <v>264.0</v>
      </c>
    </row>
    <row r="1397" ht="13.5" customHeight="1">
      <c r="A1397" s="3" t="s">
        <v>2794</v>
      </c>
      <c r="B1397" s="6" t="s">
        <v>2795</v>
      </c>
      <c r="C1397" s="5">
        <v>1787.0</v>
      </c>
      <c r="D1397" s="5">
        <v>1739.0</v>
      </c>
      <c r="E1397" s="5">
        <v>1787.0</v>
      </c>
      <c r="F1397" s="5">
        <v>2623.0</v>
      </c>
    </row>
    <row r="1398" ht="13.5" customHeight="1">
      <c r="A1398" s="3" t="s">
        <v>2796</v>
      </c>
      <c r="B1398" s="6" t="s">
        <v>2797</v>
      </c>
      <c r="C1398" s="5">
        <v>468.0</v>
      </c>
      <c r="D1398" s="5">
        <v>455.0</v>
      </c>
      <c r="E1398" s="5">
        <v>468.0</v>
      </c>
      <c r="F1398" s="5">
        <v>686.0</v>
      </c>
    </row>
    <row r="1399" ht="13.5" customHeight="1">
      <c r="A1399" s="3" t="s">
        <v>2798</v>
      </c>
      <c r="B1399" s="6" t="s">
        <v>2799</v>
      </c>
      <c r="C1399" s="5">
        <v>444.0</v>
      </c>
      <c r="D1399" s="5">
        <v>432.0</v>
      </c>
      <c r="E1399" s="5">
        <v>444.0</v>
      </c>
      <c r="F1399" s="5">
        <v>652.0</v>
      </c>
    </row>
    <row r="1400" ht="13.5" customHeight="1">
      <c r="A1400" s="3" t="s">
        <v>2800</v>
      </c>
      <c r="B1400" s="6" t="s">
        <v>2801</v>
      </c>
      <c r="C1400" s="5">
        <v>625.0</v>
      </c>
      <c r="D1400" s="5">
        <v>608.0</v>
      </c>
      <c r="E1400" s="5">
        <v>625.0</v>
      </c>
      <c r="F1400" s="5">
        <v>917.0</v>
      </c>
    </row>
    <row r="1401" ht="13.5" customHeight="1">
      <c r="A1401" s="3" t="s">
        <v>2802</v>
      </c>
      <c r="B1401" s="6" t="s">
        <v>2803</v>
      </c>
      <c r="C1401" s="5">
        <v>967.0</v>
      </c>
      <c r="D1401" s="5">
        <v>941.0</v>
      </c>
      <c r="E1401" s="5">
        <v>967.0</v>
      </c>
      <c r="F1401" s="5">
        <v>1419.0</v>
      </c>
    </row>
    <row r="1402" ht="13.5" customHeight="1">
      <c r="A1402" s="3" t="s">
        <v>2804</v>
      </c>
      <c r="B1402" s="6" t="s">
        <v>2805</v>
      </c>
      <c r="C1402" s="5">
        <v>839.0</v>
      </c>
      <c r="D1402" s="5">
        <v>816.0</v>
      </c>
      <c r="E1402" s="5">
        <v>839.0</v>
      </c>
      <c r="F1402" s="5">
        <v>1231.0</v>
      </c>
    </row>
    <row r="1403" ht="13.5" customHeight="1">
      <c r="A1403" s="3" t="s">
        <v>2806</v>
      </c>
      <c r="B1403" s="6" t="s">
        <v>2807</v>
      </c>
      <c r="C1403" s="5">
        <v>1517.0</v>
      </c>
      <c r="D1403" s="5">
        <v>1476.0</v>
      </c>
      <c r="E1403" s="5">
        <v>1517.0</v>
      </c>
      <c r="F1403" s="5">
        <v>2226.0</v>
      </c>
    </row>
    <row r="1404" ht="13.5" customHeight="1">
      <c r="A1404" s="3" t="s">
        <v>2808</v>
      </c>
      <c r="B1404" s="6" t="s">
        <v>2809</v>
      </c>
      <c r="C1404" s="5">
        <v>15095.0</v>
      </c>
      <c r="D1404" s="5">
        <v>14690.0</v>
      </c>
      <c r="E1404" s="5">
        <v>15095.0</v>
      </c>
      <c r="F1404" s="5">
        <v>22155.0</v>
      </c>
    </row>
    <row r="1405" ht="13.5" customHeight="1">
      <c r="A1405" s="3" t="s">
        <v>2810</v>
      </c>
      <c r="B1405" s="6" t="s">
        <v>2811</v>
      </c>
      <c r="C1405" s="5">
        <v>7924.0</v>
      </c>
      <c r="D1405" s="5">
        <v>7711.0</v>
      </c>
      <c r="E1405" s="5">
        <v>7924.0</v>
      </c>
      <c r="F1405" s="5">
        <v>11630.0</v>
      </c>
    </row>
    <row r="1406" ht="13.5" customHeight="1">
      <c r="A1406" s="3" t="s">
        <v>2812</v>
      </c>
      <c r="B1406" s="6" t="s">
        <v>2813</v>
      </c>
      <c r="C1406" s="5">
        <v>21708.0</v>
      </c>
      <c r="D1406" s="5">
        <v>21125.0</v>
      </c>
      <c r="E1406" s="5">
        <v>21708.0</v>
      </c>
      <c r="F1406" s="5">
        <v>31861.0</v>
      </c>
    </row>
    <row r="1407" ht="13.5" customHeight="1">
      <c r="A1407" s="3" t="s">
        <v>2814</v>
      </c>
      <c r="B1407" s="6" t="s">
        <v>2815</v>
      </c>
      <c r="C1407" s="5">
        <v>2450.0</v>
      </c>
      <c r="D1407" s="5">
        <v>2384.0</v>
      </c>
      <c r="E1407" s="5">
        <v>2450.0</v>
      </c>
      <c r="F1407" s="5">
        <v>3596.0</v>
      </c>
    </row>
    <row r="1408" ht="13.5" customHeight="1">
      <c r="A1408" s="3" t="s">
        <v>2816</v>
      </c>
      <c r="B1408" s="6" t="s">
        <v>2817</v>
      </c>
      <c r="C1408" s="5">
        <v>2009.0</v>
      </c>
      <c r="D1408" s="5">
        <v>1955.0</v>
      </c>
      <c r="E1408" s="5">
        <v>2009.0</v>
      </c>
      <c r="F1408" s="5">
        <v>2949.0</v>
      </c>
    </row>
    <row r="1409" ht="13.5" customHeight="1">
      <c r="A1409" s="3" t="s">
        <v>2818</v>
      </c>
      <c r="B1409" s="6" t="s">
        <v>2819</v>
      </c>
      <c r="C1409" s="5">
        <v>3735.0</v>
      </c>
      <c r="D1409" s="5">
        <v>3635.0</v>
      </c>
      <c r="E1409" s="5">
        <v>3735.0</v>
      </c>
      <c r="F1409" s="5">
        <v>5482.0</v>
      </c>
    </row>
    <row r="1410" ht="13.5" customHeight="1">
      <c r="A1410" s="3" t="s">
        <v>2820</v>
      </c>
      <c r="B1410" s="6" t="s">
        <v>2821</v>
      </c>
      <c r="C1410" s="5">
        <v>3828.0</v>
      </c>
      <c r="D1410" s="5">
        <v>3725.0</v>
      </c>
      <c r="E1410" s="5">
        <v>3828.0</v>
      </c>
      <c r="F1410" s="5">
        <v>5618.0</v>
      </c>
    </row>
    <row r="1411" ht="13.5" customHeight="1">
      <c r="A1411" s="3" t="s">
        <v>2822</v>
      </c>
      <c r="B1411" s="6" t="s">
        <v>2823</v>
      </c>
      <c r="C1411" s="5">
        <v>821.0</v>
      </c>
      <c r="D1411" s="5">
        <v>799.0</v>
      </c>
      <c r="E1411" s="5">
        <v>821.0</v>
      </c>
      <c r="F1411" s="5">
        <v>1205.0</v>
      </c>
    </row>
    <row r="1412" ht="13.5" customHeight="1">
      <c r="A1412" s="3" t="s">
        <v>2824</v>
      </c>
      <c r="B1412" s="6" t="s">
        <v>2825</v>
      </c>
      <c r="C1412" s="5">
        <v>1439.0</v>
      </c>
      <c r="D1412" s="5">
        <v>1400.0</v>
      </c>
      <c r="E1412" s="5">
        <v>1439.0</v>
      </c>
      <c r="F1412" s="5">
        <v>2111.0</v>
      </c>
    </row>
    <row r="1413" ht="13.5" customHeight="1">
      <c r="A1413" s="3" t="s">
        <v>2826</v>
      </c>
      <c r="B1413" s="6" t="s">
        <v>2827</v>
      </c>
      <c r="C1413" s="5">
        <v>6069.0</v>
      </c>
      <c r="D1413" s="5">
        <v>5906.0</v>
      </c>
      <c r="E1413" s="5">
        <v>6069.0</v>
      </c>
      <c r="F1413" s="5">
        <v>8907.0</v>
      </c>
    </row>
    <row r="1414" ht="13.5" customHeight="1">
      <c r="A1414" s="3" t="s">
        <v>2828</v>
      </c>
      <c r="B1414" s="6" t="s">
        <v>2829</v>
      </c>
      <c r="C1414" s="5">
        <v>2455.0</v>
      </c>
      <c r="D1414" s="5">
        <v>2389.0</v>
      </c>
      <c r="E1414" s="5">
        <v>2455.0</v>
      </c>
      <c r="F1414" s="5">
        <v>3603.0</v>
      </c>
    </row>
    <row r="1415" ht="13.5" customHeight="1">
      <c r="A1415" s="3" t="s">
        <v>2830</v>
      </c>
      <c r="B1415" s="6" t="s">
        <v>2831</v>
      </c>
      <c r="C1415" s="5">
        <v>405.0</v>
      </c>
      <c r="D1415" s="5">
        <v>394.0</v>
      </c>
      <c r="E1415" s="5">
        <v>405.0</v>
      </c>
      <c r="F1415" s="5">
        <v>594.0</v>
      </c>
    </row>
    <row r="1416" ht="13.5" customHeight="1">
      <c r="A1416" s="3" t="s">
        <v>2832</v>
      </c>
      <c r="B1416" s="6" t="s">
        <v>2833</v>
      </c>
      <c r="C1416" s="5">
        <v>2033.0</v>
      </c>
      <c r="D1416" s="5">
        <v>1978.0</v>
      </c>
      <c r="E1416" s="5">
        <v>2033.0</v>
      </c>
      <c r="F1416" s="5">
        <v>2983.0</v>
      </c>
    </row>
    <row r="1417" ht="13.5" customHeight="1">
      <c r="A1417" s="3" t="s">
        <v>2834</v>
      </c>
      <c r="B1417" s="6" t="s">
        <v>2835</v>
      </c>
      <c r="C1417" s="5">
        <v>2033.0</v>
      </c>
      <c r="D1417" s="5">
        <v>1978.0</v>
      </c>
      <c r="E1417" s="5">
        <v>2033.0</v>
      </c>
      <c r="F1417" s="5">
        <v>2983.0</v>
      </c>
    </row>
    <row r="1418" ht="13.5" customHeight="1">
      <c r="A1418" s="3" t="s">
        <v>2836</v>
      </c>
      <c r="B1418" s="6" t="s">
        <v>2837</v>
      </c>
      <c r="C1418" s="5">
        <v>6468.0</v>
      </c>
      <c r="D1418" s="5">
        <v>6294.0</v>
      </c>
      <c r="E1418" s="5">
        <v>6468.0</v>
      </c>
      <c r="F1418" s="5">
        <v>9493.0</v>
      </c>
    </row>
    <row r="1419" ht="13.5" customHeight="1">
      <c r="A1419" s="3" t="s">
        <v>2838</v>
      </c>
      <c r="B1419" s="6" t="s">
        <v>2839</v>
      </c>
      <c r="C1419" s="5">
        <v>4687.0</v>
      </c>
      <c r="D1419" s="5">
        <v>4561.0</v>
      </c>
      <c r="E1419" s="5">
        <v>4687.0</v>
      </c>
      <c r="F1419" s="5">
        <v>6879.0</v>
      </c>
    </row>
    <row r="1420" ht="13.5" customHeight="1">
      <c r="A1420" s="3" t="s">
        <v>2840</v>
      </c>
      <c r="B1420" s="6" t="s">
        <v>2841</v>
      </c>
      <c r="C1420" s="5">
        <v>324.0</v>
      </c>
      <c r="D1420" s="5">
        <v>315.0</v>
      </c>
      <c r="E1420" s="5">
        <v>324.0</v>
      </c>
      <c r="F1420" s="5">
        <v>475.0</v>
      </c>
    </row>
    <row r="1421" ht="13.5" customHeight="1">
      <c r="A1421" s="3" t="s">
        <v>2842</v>
      </c>
      <c r="B1421" s="6" t="s">
        <v>2843</v>
      </c>
      <c r="C1421" s="5">
        <v>829.0</v>
      </c>
      <c r="D1421" s="5">
        <v>807.0</v>
      </c>
      <c r="E1421" s="5">
        <v>829.0</v>
      </c>
      <c r="F1421" s="5">
        <v>1217.0</v>
      </c>
    </row>
    <row r="1422" ht="13.5" customHeight="1">
      <c r="A1422" s="3" t="s">
        <v>2844</v>
      </c>
      <c r="B1422" s="6" t="s">
        <v>2845</v>
      </c>
      <c r="C1422" s="5">
        <v>667.0</v>
      </c>
      <c r="D1422" s="5">
        <v>649.0</v>
      </c>
      <c r="E1422" s="5">
        <v>667.0</v>
      </c>
      <c r="F1422" s="5">
        <v>979.0</v>
      </c>
    </row>
    <row r="1423" ht="13.5" customHeight="1">
      <c r="A1423" s="3" t="s">
        <v>2846</v>
      </c>
      <c r="B1423" s="6" t="s">
        <v>2847</v>
      </c>
      <c r="C1423" s="5">
        <v>529.0</v>
      </c>
      <c r="D1423" s="5">
        <v>515.0</v>
      </c>
      <c r="E1423" s="5">
        <v>529.0</v>
      </c>
      <c r="F1423" s="5">
        <v>777.0</v>
      </c>
    </row>
    <row r="1424" ht="13.5" customHeight="1">
      <c r="A1424" s="3" t="s">
        <v>2848</v>
      </c>
      <c r="B1424" s="6" t="s">
        <v>2849</v>
      </c>
      <c r="C1424" s="5">
        <v>474.0</v>
      </c>
      <c r="D1424" s="5">
        <v>461.0</v>
      </c>
      <c r="E1424" s="5">
        <v>474.0</v>
      </c>
      <c r="F1424" s="5">
        <v>695.0</v>
      </c>
    </row>
    <row r="1425" ht="13.5" customHeight="1">
      <c r="A1425" s="3" t="s">
        <v>2850</v>
      </c>
      <c r="B1425" s="7" t="s">
        <v>2851</v>
      </c>
      <c r="C1425" s="5">
        <v>5536.0</v>
      </c>
      <c r="D1425" s="5">
        <v>5387.0</v>
      </c>
      <c r="E1425" s="5">
        <v>5536.0</v>
      </c>
      <c r="F1425" s="5">
        <v>8125.0</v>
      </c>
    </row>
    <row r="1426" ht="13.5" customHeight="1">
      <c r="A1426" s="3" t="s">
        <v>2852</v>
      </c>
      <c r="B1426" s="7" t="s">
        <v>2853</v>
      </c>
      <c r="C1426" s="5">
        <v>3533.0</v>
      </c>
      <c r="D1426" s="5">
        <v>3438.0</v>
      </c>
      <c r="E1426" s="5">
        <v>3533.0</v>
      </c>
      <c r="F1426" s="5">
        <v>5185.0</v>
      </c>
    </row>
    <row r="1427" ht="13.5" customHeight="1">
      <c r="A1427" s="3" t="s">
        <v>2854</v>
      </c>
      <c r="B1427" s="6" t="s">
        <v>2855</v>
      </c>
      <c r="C1427" s="5">
        <v>2441.0</v>
      </c>
      <c r="D1427" s="5">
        <v>2375.0</v>
      </c>
      <c r="E1427" s="5">
        <v>2441.0</v>
      </c>
      <c r="F1427" s="5">
        <v>3582.0</v>
      </c>
    </row>
    <row r="1428" ht="13.5" customHeight="1">
      <c r="A1428" s="3" t="s">
        <v>2856</v>
      </c>
      <c r="B1428" s="6" t="s">
        <v>2857</v>
      </c>
      <c r="C1428" s="5">
        <v>5351.0</v>
      </c>
      <c r="D1428" s="5">
        <v>5207.0</v>
      </c>
      <c r="E1428" s="5">
        <v>5351.0</v>
      </c>
      <c r="F1428" s="5">
        <v>7853.0</v>
      </c>
    </row>
    <row r="1429" ht="13.5" customHeight="1">
      <c r="A1429" s="3" t="s">
        <v>2858</v>
      </c>
      <c r="B1429" s="6" t="s">
        <v>2859</v>
      </c>
      <c r="C1429" s="5">
        <v>468.0</v>
      </c>
      <c r="D1429" s="5">
        <v>455.0</v>
      </c>
      <c r="E1429" s="5">
        <v>468.0</v>
      </c>
      <c r="F1429" s="5">
        <v>686.0</v>
      </c>
    </row>
    <row r="1430" ht="13.5" customHeight="1">
      <c r="A1430" s="3" t="s">
        <v>2860</v>
      </c>
      <c r="B1430" s="6" t="s">
        <v>2861</v>
      </c>
      <c r="C1430" s="5">
        <v>186.0</v>
      </c>
      <c r="D1430" s="5">
        <v>181.0</v>
      </c>
      <c r="E1430" s="5">
        <v>186.0</v>
      </c>
      <c r="F1430" s="5">
        <v>273.0</v>
      </c>
    </row>
    <row r="1431" ht="13.5" customHeight="1">
      <c r="A1431" s="3" t="s">
        <v>2862</v>
      </c>
      <c r="B1431" s="6" t="s">
        <v>2863</v>
      </c>
      <c r="C1431" s="5">
        <v>247.0</v>
      </c>
      <c r="D1431" s="5">
        <v>240.0</v>
      </c>
      <c r="E1431" s="5">
        <v>247.0</v>
      </c>
      <c r="F1431" s="5">
        <v>362.0</v>
      </c>
    </row>
    <row r="1432" ht="13.5" customHeight="1">
      <c r="A1432" s="3" t="s">
        <v>2864</v>
      </c>
      <c r="B1432" s="6" t="s">
        <v>2865</v>
      </c>
      <c r="C1432" s="5">
        <v>2090.0</v>
      </c>
      <c r="D1432" s="5">
        <v>2034.0</v>
      </c>
      <c r="E1432" s="5">
        <v>2090.0</v>
      </c>
      <c r="F1432" s="5">
        <v>3068.0</v>
      </c>
    </row>
    <row r="1433" ht="13.5" customHeight="1">
      <c r="A1433" s="3" t="s">
        <v>2866</v>
      </c>
      <c r="B1433" s="6" t="s">
        <v>2867</v>
      </c>
      <c r="C1433" s="5">
        <v>2090.0</v>
      </c>
      <c r="D1433" s="5">
        <v>2034.0</v>
      </c>
      <c r="E1433" s="5">
        <v>2090.0</v>
      </c>
      <c r="F1433" s="5">
        <v>3068.0</v>
      </c>
    </row>
    <row r="1434" ht="13.5" customHeight="1">
      <c r="A1434" s="3" t="s">
        <v>2868</v>
      </c>
      <c r="B1434" s="6" t="s">
        <v>2869</v>
      </c>
      <c r="C1434" s="5">
        <v>0.0</v>
      </c>
      <c r="D1434" s="5">
        <v>0.0</v>
      </c>
      <c r="E1434" s="5">
        <v>0.0</v>
      </c>
      <c r="F1434" s="5">
        <v>0.0</v>
      </c>
    </row>
    <row r="1435" ht="13.5" customHeight="1">
      <c r="A1435" s="3" t="s">
        <v>2870</v>
      </c>
      <c r="B1435" s="6" t="s">
        <v>2871</v>
      </c>
      <c r="C1435" s="5">
        <v>0.0</v>
      </c>
      <c r="D1435" s="5">
        <v>0.0</v>
      </c>
      <c r="E1435" s="5">
        <v>0.0</v>
      </c>
      <c r="F1435" s="5">
        <v>0.0</v>
      </c>
    </row>
    <row r="1436" ht="13.5" customHeight="1">
      <c r="A1436" s="3" t="s">
        <v>2872</v>
      </c>
      <c r="B1436" s="6" t="s">
        <v>2873</v>
      </c>
      <c r="C1436" s="5">
        <v>116.0</v>
      </c>
      <c r="D1436" s="5">
        <v>113.0</v>
      </c>
      <c r="E1436" s="5">
        <v>116.0</v>
      </c>
      <c r="F1436" s="5">
        <v>170.0</v>
      </c>
    </row>
    <row r="1437" ht="13.5" customHeight="1">
      <c r="A1437" s="3" t="s">
        <v>2874</v>
      </c>
      <c r="B1437" s="6" t="s">
        <v>2875</v>
      </c>
      <c r="C1437" s="5">
        <v>236.0</v>
      </c>
      <c r="D1437" s="5">
        <v>230.0</v>
      </c>
      <c r="E1437" s="5">
        <v>236.0</v>
      </c>
      <c r="F1437" s="5">
        <v>347.0</v>
      </c>
    </row>
    <row r="1438" ht="13.5" customHeight="1">
      <c r="A1438" s="3" t="s">
        <v>2876</v>
      </c>
      <c r="B1438" s="6" t="s">
        <v>2877</v>
      </c>
      <c r="C1438" s="5">
        <v>6835.0</v>
      </c>
      <c r="D1438" s="5">
        <v>6651.0</v>
      </c>
      <c r="E1438" s="5">
        <v>6835.0</v>
      </c>
      <c r="F1438" s="5">
        <v>10031.0</v>
      </c>
    </row>
    <row r="1439" ht="13.5" customHeight="1">
      <c r="A1439" s="3" t="s">
        <v>2878</v>
      </c>
      <c r="B1439" s="6" t="s">
        <v>2879</v>
      </c>
      <c r="C1439" s="5">
        <v>615.0</v>
      </c>
      <c r="D1439" s="5">
        <v>598.0</v>
      </c>
      <c r="E1439" s="5">
        <v>615.0</v>
      </c>
      <c r="F1439" s="5">
        <v>902.0</v>
      </c>
    </row>
    <row r="1440" ht="13.5" customHeight="1">
      <c r="A1440" s="3" t="s">
        <v>2880</v>
      </c>
      <c r="B1440" s="7" t="s">
        <v>2881</v>
      </c>
      <c r="C1440" s="5">
        <v>13115.0</v>
      </c>
      <c r="D1440" s="5">
        <v>12763.0</v>
      </c>
      <c r="E1440" s="5">
        <v>13115.0</v>
      </c>
      <c r="F1440" s="5">
        <v>19249.0</v>
      </c>
    </row>
    <row r="1441" ht="13.5" customHeight="1">
      <c r="A1441" s="3" t="s">
        <v>2882</v>
      </c>
      <c r="B1441" s="7" t="s">
        <v>2883</v>
      </c>
      <c r="C1441" s="5">
        <v>28840.0</v>
      </c>
      <c r="D1441" s="5">
        <v>28065.0</v>
      </c>
      <c r="E1441" s="5">
        <v>28840.0</v>
      </c>
      <c r="F1441" s="5">
        <v>42328.0</v>
      </c>
    </row>
    <row r="1442" ht="13.5" customHeight="1">
      <c r="A1442" s="3" t="s">
        <v>2884</v>
      </c>
      <c r="B1442" s="7" t="s">
        <v>2885</v>
      </c>
      <c r="C1442" s="5">
        <v>15734.0</v>
      </c>
      <c r="D1442" s="5">
        <v>15311.0</v>
      </c>
      <c r="E1442" s="5">
        <v>15734.0</v>
      </c>
      <c r="F1442" s="5">
        <v>23092.0</v>
      </c>
    </row>
    <row r="1443" ht="13.5" customHeight="1">
      <c r="A1443" s="3" t="s">
        <v>2886</v>
      </c>
      <c r="B1443" s="7" t="s">
        <v>2887</v>
      </c>
      <c r="C1443" s="5">
        <v>23016.0</v>
      </c>
      <c r="D1443" s="5">
        <v>22398.0</v>
      </c>
      <c r="E1443" s="5">
        <v>23016.0</v>
      </c>
      <c r="F1443" s="5">
        <v>33781.0</v>
      </c>
    </row>
    <row r="1444" ht="13.5" customHeight="1">
      <c r="A1444" s="3" t="s">
        <v>2888</v>
      </c>
      <c r="B1444" s="7" t="s">
        <v>2889</v>
      </c>
      <c r="C1444" s="5">
        <v>26219.0</v>
      </c>
      <c r="D1444" s="5">
        <v>25515.0</v>
      </c>
      <c r="E1444" s="5">
        <v>26219.0</v>
      </c>
      <c r="F1444" s="5">
        <v>38482.0</v>
      </c>
    </row>
    <row r="1445" ht="13.5" customHeight="1">
      <c r="A1445" s="3" t="s">
        <v>2890</v>
      </c>
      <c r="B1445" s="7" t="s">
        <v>2891</v>
      </c>
      <c r="C1445" s="5">
        <v>39334.0</v>
      </c>
      <c r="D1445" s="5">
        <v>38278.0</v>
      </c>
      <c r="E1445" s="5">
        <v>39334.0</v>
      </c>
      <c r="F1445" s="5">
        <v>57731.0</v>
      </c>
    </row>
    <row r="1446" ht="13.5" customHeight="1">
      <c r="A1446" s="3" t="s">
        <v>2892</v>
      </c>
      <c r="B1446" s="7" t="s">
        <v>2893</v>
      </c>
      <c r="C1446" s="5">
        <v>10098.0</v>
      </c>
      <c r="D1446" s="5">
        <v>9827.0</v>
      </c>
      <c r="E1446" s="5">
        <v>10098.0</v>
      </c>
      <c r="F1446" s="5">
        <v>14821.0</v>
      </c>
    </row>
    <row r="1447" ht="13.5" customHeight="1">
      <c r="A1447" s="3" t="s">
        <v>2894</v>
      </c>
      <c r="B1447" s="7" t="s">
        <v>2895</v>
      </c>
      <c r="C1447" s="5">
        <v>24634.0</v>
      </c>
      <c r="D1447" s="5">
        <v>23972.0</v>
      </c>
      <c r="E1447" s="5">
        <v>24634.0</v>
      </c>
      <c r="F1447" s="5">
        <v>36155.0</v>
      </c>
    </row>
    <row r="1448" ht="13.5" customHeight="1">
      <c r="A1448" s="3" t="s">
        <v>2896</v>
      </c>
      <c r="B1448" s="7" t="s">
        <v>2897</v>
      </c>
      <c r="C1448" s="5">
        <v>14233.0</v>
      </c>
      <c r="D1448" s="5">
        <v>13851.0</v>
      </c>
      <c r="E1448" s="5">
        <v>14233.0</v>
      </c>
      <c r="F1448" s="5">
        <v>20890.0</v>
      </c>
    </row>
    <row r="1449" ht="13.5" customHeight="1">
      <c r="A1449" s="3" t="s">
        <v>2898</v>
      </c>
      <c r="B1449" s="7" t="s">
        <v>2899</v>
      </c>
      <c r="C1449" s="5">
        <v>20188.0</v>
      </c>
      <c r="D1449" s="5">
        <v>19646.0</v>
      </c>
      <c r="E1449" s="5">
        <v>20188.0</v>
      </c>
      <c r="F1449" s="5">
        <v>29630.0</v>
      </c>
    </row>
    <row r="1450" ht="13.5" customHeight="1">
      <c r="A1450" s="3" t="s">
        <v>2900</v>
      </c>
      <c r="B1450" s="7" t="s">
        <v>2901</v>
      </c>
      <c r="C1450" s="5">
        <v>10098.0</v>
      </c>
      <c r="D1450" s="5">
        <v>9827.0</v>
      </c>
      <c r="E1450" s="5">
        <v>10098.0</v>
      </c>
      <c r="F1450" s="5">
        <v>14821.0</v>
      </c>
    </row>
    <row r="1451" ht="13.5" customHeight="1">
      <c r="A1451" s="3" t="s">
        <v>2902</v>
      </c>
      <c r="B1451" s="6" t="s">
        <v>2903</v>
      </c>
      <c r="C1451" s="5">
        <v>915.0</v>
      </c>
      <c r="D1451" s="5">
        <v>890.0</v>
      </c>
      <c r="E1451" s="5">
        <v>915.0</v>
      </c>
      <c r="F1451" s="5">
        <v>1342.0</v>
      </c>
    </row>
    <row r="1452" ht="13.5" customHeight="1">
      <c r="A1452" s="3" t="s">
        <v>2904</v>
      </c>
      <c r="B1452" s="6" t="s">
        <v>2905</v>
      </c>
      <c r="C1452" s="5">
        <v>63.0</v>
      </c>
      <c r="D1452" s="5">
        <v>61.0</v>
      </c>
      <c r="E1452" s="5">
        <v>63.0</v>
      </c>
      <c r="F1452" s="5">
        <v>92.0</v>
      </c>
    </row>
    <row r="1453" ht="13.5" customHeight="1">
      <c r="A1453" s="3" t="s">
        <v>2906</v>
      </c>
      <c r="B1453" s="6" t="s">
        <v>2907</v>
      </c>
      <c r="C1453" s="5">
        <v>3187.0</v>
      </c>
      <c r="D1453" s="5">
        <v>3101.0</v>
      </c>
      <c r="E1453" s="5">
        <v>3187.0</v>
      </c>
      <c r="F1453" s="5">
        <v>4677.0</v>
      </c>
    </row>
    <row r="1454" ht="13.5" customHeight="1">
      <c r="A1454" s="3" t="s">
        <v>2908</v>
      </c>
      <c r="B1454" s="6" t="s">
        <v>2909</v>
      </c>
      <c r="C1454" s="5">
        <v>1134.0</v>
      </c>
      <c r="D1454" s="5">
        <v>1104.0</v>
      </c>
      <c r="E1454" s="5">
        <v>1134.0</v>
      </c>
      <c r="F1454" s="5">
        <v>1665.0</v>
      </c>
    </row>
    <row r="1455" ht="13.5" customHeight="1">
      <c r="A1455" s="3" t="s">
        <v>2910</v>
      </c>
      <c r="B1455" s="6" t="s">
        <v>2911</v>
      </c>
      <c r="C1455" s="5">
        <v>19819.0</v>
      </c>
      <c r="D1455" s="5">
        <v>19287.0</v>
      </c>
      <c r="E1455" s="5">
        <v>19819.0</v>
      </c>
      <c r="F1455" s="5">
        <v>29089.0</v>
      </c>
    </row>
    <row r="1456" ht="13.5" customHeight="1">
      <c r="A1456" s="3" t="s">
        <v>2912</v>
      </c>
      <c r="B1456" s="6" t="s">
        <v>2913</v>
      </c>
      <c r="C1456" s="5">
        <v>14806.0</v>
      </c>
      <c r="D1456" s="5">
        <v>14408.0</v>
      </c>
      <c r="E1456" s="5">
        <v>14806.0</v>
      </c>
      <c r="F1456" s="5">
        <v>21730.0</v>
      </c>
    </row>
    <row r="1457" ht="13.5" customHeight="1">
      <c r="A1457" s="3" t="s">
        <v>2914</v>
      </c>
      <c r="B1457" s="6" t="s">
        <v>2915</v>
      </c>
      <c r="C1457" s="5">
        <v>611.0</v>
      </c>
      <c r="D1457" s="5">
        <v>595.0</v>
      </c>
      <c r="E1457" s="5">
        <v>611.0</v>
      </c>
      <c r="F1457" s="5">
        <v>897.0</v>
      </c>
    </row>
    <row r="1458" ht="13.5" customHeight="1">
      <c r="A1458" s="3" t="s">
        <v>2916</v>
      </c>
      <c r="B1458" s="6" t="s">
        <v>2917</v>
      </c>
      <c r="C1458" s="5">
        <v>166.0</v>
      </c>
      <c r="D1458" s="5">
        <v>162.0</v>
      </c>
      <c r="E1458" s="5">
        <v>166.0</v>
      </c>
      <c r="F1458" s="5">
        <v>244.0</v>
      </c>
    </row>
    <row r="1459" ht="13.5" customHeight="1">
      <c r="A1459" s="3" t="s">
        <v>2918</v>
      </c>
      <c r="B1459" s="6" t="s">
        <v>2919</v>
      </c>
      <c r="C1459" s="5">
        <v>180.0</v>
      </c>
      <c r="D1459" s="5">
        <v>175.0</v>
      </c>
      <c r="E1459" s="5">
        <v>180.0</v>
      </c>
      <c r="F1459" s="5">
        <v>264.0</v>
      </c>
    </row>
    <row r="1460" ht="13.5" customHeight="1">
      <c r="A1460" s="3" t="s">
        <v>2920</v>
      </c>
      <c r="B1460" s="6" t="s">
        <v>2921</v>
      </c>
      <c r="C1460" s="5">
        <v>166.0</v>
      </c>
      <c r="D1460" s="5">
        <v>162.0</v>
      </c>
      <c r="E1460" s="5">
        <v>166.0</v>
      </c>
      <c r="F1460" s="5">
        <v>244.0</v>
      </c>
    </row>
    <row r="1461" ht="13.5" customHeight="1">
      <c r="A1461" s="3" t="s">
        <v>2922</v>
      </c>
      <c r="B1461" s="6" t="s">
        <v>2923</v>
      </c>
      <c r="C1461" s="5">
        <v>166.0</v>
      </c>
      <c r="D1461" s="5">
        <v>162.0</v>
      </c>
      <c r="E1461" s="5">
        <v>166.0</v>
      </c>
      <c r="F1461" s="5">
        <v>244.0</v>
      </c>
    </row>
    <row r="1462" ht="13.5" customHeight="1">
      <c r="A1462" s="3" t="s">
        <v>2924</v>
      </c>
      <c r="B1462" s="6" t="s">
        <v>2925</v>
      </c>
      <c r="C1462" s="5">
        <v>579.0</v>
      </c>
      <c r="D1462" s="5">
        <v>563.0</v>
      </c>
      <c r="E1462" s="5">
        <v>579.0</v>
      </c>
      <c r="F1462" s="5">
        <v>849.0</v>
      </c>
    </row>
    <row r="1463" ht="13.5" customHeight="1">
      <c r="A1463" s="3" t="s">
        <v>2926</v>
      </c>
      <c r="B1463" s="6" t="s">
        <v>2927</v>
      </c>
      <c r="C1463" s="5">
        <v>16745.0</v>
      </c>
      <c r="D1463" s="5">
        <v>16295.0</v>
      </c>
      <c r="E1463" s="5">
        <v>16745.0</v>
      </c>
      <c r="F1463" s="5">
        <v>24576.0</v>
      </c>
    </row>
    <row r="1464" ht="13.5" customHeight="1">
      <c r="A1464" s="3" t="s">
        <v>2928</v>
      </c>
      <c r="B1464" s="6" t="s">
        <v>2929</v>
      </c>
      <c r="C1464" s="5">
        <v>935.0</v>
      </c>
      <c r="D1464" s="5">
        <v>910.0</v>
      </c>
      <c r="E1464" s="5">
        <v>935.0</v>
      </c>
      <c r="F1464" s="5">
        <v>1372.0</v>
      </c>
    </row>
    <row r="1465" ht="13.5" customHeight="1">
      <c r="A1465" s="3" t="s">
        <v>2930</v>
      </c>
      <c r="B1465" s="6" t="s">
        <v>2931</v>
      </c>
      <c r="C1465" s="5">
        <v>138.0</v>
      </c>
      <c r="D1465" s="5">
        <v>134.0</v>
      </c>
      <c r="E1465" s="5">
        <v>138.0</v>
      </c>
      <c r="F1465" s="5">
        <v>202.0</v>
      </c>
    </row>
    <row r="1466" ht="13.5" customHeight="1">
      <c r="A1466" s="3" t="s">
        <v>2932</v>
      </c>
      <c r="B1466" s="6" t="s">
        <v>2933</v>
      </c>
      <c r="C1466" s="5">
        <v>1379.0</v>
      </c>
      <c r="D1466" s="5">
        <v>1342.0</v>
      </c>
      <c r="E1466" s="5">
        <v>1379.0</v>
      </c>
      <c r="F1466" s="5">
        <v>2024.0</v>
      </c>
    </row>
    <row r="1467" ht="13.5" customHeight="1">
      <c r="A1467" s="3" t="s">
        <v>2934</v>
      </c>
      <c r="B1467" s="6" t="s">
        <v>2935</v>
      </c>
      <c r="C1467" s="5">
        <v>3504.0</v>
      </c>
      <c r="D1467" s="5">
        <v>3410.0</v>
      </c>
      <c r="E1467" s="5">
        <v>3504.0</v>
      </c>
      <c r="F1467" s="5">
        <v>5143.0</v>
      </c>
    </row>
    <row r="1468" ht="13.5" customHeight="1">
      <c r="A1468" s="3" t="s">
        <v>2936</v>
      </c>
      <c r="B1468" s="6" t="s">
        <v>2937</v>
      </c>
      <c r="C1468" s="5">
        <v>2299.0</v>
      </c>
      <c r="D1468" s="5">
        <v>2237.0</v>
      </c>
      <c r="E1468" s="5">
        <v>2299.0</v>
      </c>
      <c r="F1468" s="5">
        <v>3374.0</v>
      </c>
    </row>
    <row r="1469" ht="13.5" customHeight="1">
      <c r="A1469" s="3" t="s">
        <v>2938</v>
      </c>
      <c r="B1469" s="6" t="s">
        <v>2939</v>
      </c>
      <c r="C1469" s="5">
        <v>3217.0</v>
      </c>
      <c r="D1469" s="5">
        <v>2977.0</v>
      </c>
      <c r="E1469" s="5">
        <v>3059.0</v>
      </c>
      <c r="F1469" s="5">
        <v>4718.0</v>
      </c>
    </row>
    <row r="1470" ht="13.5" customHeight="1">
      <c r="A1470" s="3" t="s">
        <v>2940</v>
      </c>
      <c r="B1470" s="6" t="s">
        <v>2941</v>
      </c>
      <c r="C1470" s="5">
        <v>6322.0</v>
      </c>
      <c r="D1470" s="5">
        <v>6152.0</v>
      </c>
      <c r="E1470" s="5">
        <v>6322.0</v>
      </c>
      <c r="F1470" s="5">
        <v>9278.0</v>
      </c>
    </row>
    <row r="1471" ht="13.5" customHeight="1">
      <c r="A1471" s="3" t="s">
        <v>2942</v>
      </c>
      <c r="B1471" s="6" t="s">
        <v>2943</v>
      </c>
      <c r="C1471" s="5">
        <v>607.0</v>
      </c>
      <c r="D1471" s="5">
        <v>591.0</v>
      </c>
      <c r="E1471" s="5">
        <v>607.0</v>
      </c>
      <c r="F1471" s="5">
        <v>891.0</v>
      </c>
    </row>
    <row r="1472" ht="13.5" customHeight="1">
      <c r="A1472" s="3" t="s">
        <v>2944</v>
      </c>
      <c r="B1472" s="6" t="s">
        <v>2945</v>
      </c>
      <c r="C1472" s="5">
        <v>3400.0</v>
      </c>
      <c r="D1472" s="5">
        <v>3309.0</v>
      </c>
      <c r="E1472" s="5">
        <v>3400.0</v>
      </c>
      <c r="F1472" s="5">
        <v>4991.0</v>
      </c>
    </row>
    <row r="1473" ht="13.5" customHeight="1">
      <c r="A1473" s="3" t="s">
        <v>2946</v>
      </c>
      <c r="B1473" s="6" t="s">
        <v>2947</v>
      </c>
      <c r="C1473" s="5">
        <v>477.0</v>
      </c>
      <c r="D1473" s="5">
        <v>464.0</v>
      </c>
      <c r="E1473" s="5">
        <v>477.0</v>
      </c>
      <c r="F1473" s="5">
        <v>700.0</v>
      </c>
    </row>
    <row r="1474" ht="13.5" customHeight="1">
      <c r="A1474" s="3" t="s">
        <v>2948</v>
      </c>
      <c r="B1474" s="6" t="s">
        <v>2949</v>
      </c>
      <c r="C1474" s="5">
        <v>4156.0</v>
      </c>
      <c r="D1474" s="5">
        <v>4044.0</v>
      </c>
      <c r="E1474" s="5">
        <v>4156.0</v>
      </c>
      <c r="F1474" s="5">
        <v>6099.0</v>
      </c>
    </row>
    <row r="1475" ht="13.5" customHeight="1">
      <c r="A1475" s="3" t="s">
        <v>2950</v>
      </c>
      <c r="B1475" s="6" t="s">
        <v>2951</v>
      </c>
      <c r="C1475" s="5">
        <v>31.0</v>
      </c>
      <c r="D1475" s="5">
        <v>30.0</v>
      </c>
      <c r="E1475" s="5">
        <v>31.0</v>
      </c>
      <c r="F1475" s="5">
        <v>45.0</v>
      </c>
    </row>
    <row r="1476" ht="13.5" customHeight="1">
      <c r="A1476" s="3" t="s">
        <v>2952</v>
      </c>
      <c r="B1476" s="6" t="s">
        <v>2953</v>
      </c>
      <c r="C1476" s="5">
        <v>31.0</v>
      </c>
      <c r="D1476" s="5">
        <v>30.0</v>
      </c>
      <c r="E1476" s="5">
        <v>31.0</v>
      </c>
      <c r="F1476" s="5">
        <v>45.0</v>
      </c>
    </row>
    <row r="1477" ht="13.5" customHeight="1">
      <c r="A1477" s="3" t="s">
        <v>2954</v>
      </c>
      <c r="B1477" s="6" t="s">
        <v>2955</v>
      </c>
      <c r="C1477" s="5">
        <v>1567.0</v>
      </c>
      <c r="D1477" s="5">
        <v>1525.0</v>
      </c>
      <c r="E1477" s="5">
        <v>1567.0</v>
      </c>
      <c r="F1477" s="5">
        <v>2300.0</v>
      </c>
    </row>
    <row r="1478" ht="13.5" customHeight="1">
      <c r="A1478" s="3" t="s">
        <v>2956</v>
      </c>
      <c r="B1478" s="6" t="s">
        <v>2957</v>
      </c>
      <c r="C1478" s="5">
        <v>13243.0</v>
      </c>
      <c r="D1478" s="5">
        <v>13243.0</v>
      </c>
      <c r="E1478" s="5">
        <v>13243.0</v>
      </c>
      <c r="F1478" s="5">
        <v>13243.0</v>
      </c>
    </row>
    <row r="1479" ht="13.5" customHeight="1">
      <c r="A1479" s="3" t="s">
        <v>2958</v>
      </c>
      <c r="B1479" s="6" t="s">
        <v>2959</v>
      </c>
      <c r="C1479" s="5">
        <v>60110.0</v>
      </c>
      <c r="D1479" s="5">
        <v>60110.0</v>
      </c>
      <c r="E1479" s="5">
        <v>60110.0</v>
      </c>
      <c r="F1479" s="5">
        <v>60110.0</v>
      </c>
    </row>
    <row r="1480" ht="13.5" customHeight="1">
      <c r="A1480" s="3" t="s">
        <v>2960</v>
      </c>
      <c r="B1480" s="6" t="s">
        <v>2961</v>
      </c>
      <c r="C1480" s="5">
        <v>359.0</v>
      </c>
      <c r="D1480" s="5">
        <v>349.0</v>
      </c>
      <c r="E1480" s="5">
        <v>359.0</v>
      </c>
      <c r="F1480" s="5">
        <v>526.0</v>
      </c>
    </row>
    <row r="1481" ht="13.5" customHeight="1">
      <c r="A1481" s="3" t="s">
        <v>2962</v>
      </c>
      <c r="B1481" s="6" t="s">
        <v>2963</v>
      </c>
      <c r="C1481" s="5">
        <v>4802.0</v>
      </c>
      <c r="D1481" s="5">
        <v>4673.0</v>
      </c>
      <c r="E1481" s="5">
        <v>4802.0</v>
      </c>
      <c r="F1481" s="5">
        <v>7048.0</v>
      </c>
    </row>
    <row r="1482" ht="13.5" customHeight="1">
      <c r="A1482" s="3" t="s">
        <v>2964</v>
      </c>
      <c r="B1482" s="6" t="s">
        <v>2965</v>
      </c>
      <c r="C1482" s="5">
        <v>247.0</v>
      </c>
      <c r="D1482" s="5">
        <v>240.0</v>
      </c>
      <c r="E1482" s="5">
        <v>247.0</v>
      </c>
      <c r="F1482" s="5">
        <v>362.0</v>
      </c>
    </row>
    <row r="1483" ht="13.5" customHeight="1">
      <c r="A1483" s="3" t="s">
        <v>2966</v>
      </c>
      <c r="B1483" s="6" t="s">
        <v>2967</v>
      </c>
      <c r="C1483" s="5">
        <v>2097.0</v>
      </c>
      <c r="D1483" s="5">
        <v>2041.0</v>
      </c>
      <c r="E1483" s="5">
        <v>2097.0</v>
      </c>
      <c r="F1483" s="5">
        <v>3078.0</v>
      </c>
    </row>
    <row r="1484" ht="13.5" customHeight="1">
      <c r="A1484" s="3" t="s">
        <v>2968</v>
      </c>
      <c r="B1484" s="6" t="s">
        <v>2969</v>
      </c>
      <c r="C1484" s="5">
        <v>251.0</v>
      </c>
      <c r="D1484" s="5">
        <v>244.0</v>
      </c>
      <c r="E1484" s="5">
        <v>251.0</v>
      </c>
      <c r="F1484" s="5">
        <v>368.0</v>
      </c>
    </row>
    <row r="1485" ht="13.5" customHeight="1">
      <c r="A1485" s="3" t="s">
        <v>2970</v>
      </c>
      <c r="B1485" s="6" t="s">
        <v>2971</v>
      </c>
      <c r="C1485" s="5">
        <v>10032.0</v>
      </c>
      <c r="D1485" s="5">
        <v>9763.0</v>
      </c>
      <c r="E1485" s="5">
        <v>10032.0</v>
      </c>
      <c r="F1485" s="5">
        <v>14725.0</v>
      </c>
    </row>
    <row r="1486" ht="13.5" customHeight="1">
      <c r="A1486" s="3" t="s">
        <v>2972</v>
      </c>
      <c r="B1486" s="6" t="s">
        <v>2973</v>
      </c>
      <c r="C1486" s="5">
        <v>13075.0</v>
      </c>
      <c r="D1486" s="5">
        <v>12724.0</v>
      </c>
      <c r="E1486" s="5">
        <v>13075.0</v>
      </c>
      <c r="F1486" s="5">
        <v>19190.0</v>
      </c>
    </row>
    <row r="1487" ht="13.5" customHeight="1">
      <c r="A1487" s="3" t="s">
        <v>2974</v>
      </c>
      <c r="B1487" s="6" t="s">
        <v>2975</v>
      </c>
      <c r="C1487" s="5">
        <v>829.0</v>
      </c>
      <c r="D1487" s="5">
        <v>807.0</v>
      </c>
      <c r="E1487" s="5">
        <v>829.0</v>
      </c>
      <c r="F1487" s="5">
        <v>1217.0</v>
      </c>
    </row>
    <row r="1488" ht="13.5" customHeight="1">
      <c r="A1488" s="3" t="s">
        <v>2976</v>
      </c>
      <c r="B1488" s="6" t="s">
        <v>2977</v>
      </c>
      <c r="C1488" s="5">
        <v>293.0</v>
      </c>
      <c r="D1488" s="5">
        <v>285.0</v>
      </c>
      <c r="E1488" s="5">
        <v>293.0</v>
      </c>
      <c r="F1488" s="5">
        <v>430.0</v>
      </c>
    </row>
    <row r="1489" ht="13.5" customHeight="1">
      <c r="A1489" s="3" t="s">
        <v>2978</v>
      </c>
      <c r="B1489" s="6" t="s">
        <v>2979</v>
      </c>
      <c r="C1489" s="5">
        <v>392.0</v>
      </c>
      <c r="D1489" s="5">
        <v>381.0</v>
      </c>
      <c r="E1489" s="5">
        <v>392.0</v>
      </c>
      <c r="F1489" s="5">
        <v>575.0</v>
      </c>
    </row>
    <row r="1490" ht="13.5" customHeight="1">
      <c r="A1490" s="3" t="s">
        <v>2980</v>
      </c>
      <c r="B1490" s="6" t="s">
        <v>2981</v>
      </c>
      <c r="C1490" s="5">
        <v>4051.0</v>
      </c>
      <c r="D1490" s="5">
        <v>3942.0</v>
      </c>
      <c r="E1490" s="5">
        <v>4051.0</v>
      </c>
      <c r="F1490" s="5">
        <v>5945.0</v>
      </c>
    </row>
    <row r="1491" ht="13.5" customHeight="1">
      <c r="A1491" s="3" t="s">
        <v>2982</v>
      </c>
      <c r="B1491" s="6" t="s">
        <v>2983</v>
      </c>
      <c r="C1491" s="5">
        <v>1814.0</v>
      </c>
      <c r="D1491" s="5">
        <v>1765.0</v>
      </c>
      <c r="E1491" s="5">
        <v>1814.0</v>
      </c>
      <c r="F1491" s="5">
        <v>2662.0</v>
      </c>
    </row>
    <row r="1492" ht="13.5" customHeight="1">
      <c r="A1492" s="3" t="s">
        <v>2984</v>
      </c>
      <c r="B1492" s="6" t="s">
        <v>2985</v>
      </c>
      <c r="C1492" s="5">
        <v>1349.0</v>
      </c>
      <c r="D1492" s="5">
        <v>1313.0</v>
      </c>
      <c r="E1492" s="5">
        <v>1349.0</v>
      </c>
      <c r="F1492" s="5">
        <v>1980.0</v>
      </c>
    </row>
    <row r="1493" ht="13.5" customHeight="1">
      <c r="A1493" s="3" t="s">
        <v>2986</v>
      </c>
      <c r="B1493" s="6" t="s">
        <v>2987</v>
      </c>
      <c r="C1493" s="5">
        <v>114.0</v>
      </c>
      <c r="D1493" s="5">
        <v>111.0</v>
      </c>
      <c r="E1493" s="5">
        <v>114.0</v>
      </c>
      <c r="F1493" s="5">
        <v>167.0</v>
      </c>
    </row>
    <row r="1494" ht="13.5" customHeight="1">
      <c r="A1494" s="3" t="s">
        <v>2988</v>
      </c>
      <c r="B1494" s="6" t="s">
        <v>2989</v>
      </c>
      <c r="C1494" s="5">
        <v>1447.0</v>
      </c>
      <c r="D1494" s="5">
        <v>1408.0</v>
      </c>
      <c r="E1494" s="5">
        <v>1447.0</v>
      </c>
      <c r="F1494" s="5">
        <v>2124.0</v>
      </c>
    </row>
    <row r="1495" ht="13.5" customHeight="1">
      <c r="A1495" s="3" t="s">
        <v>2990</v>
      </c>
      <c r="B1495" s="6" t="s">
        <v>2991</v>
      </c>
      <c r="C1495" s="5">
        <v>1457.0</v>
      </c>
      <c r="D1495" s="5">
        <v>1418.0</v>
      </c>
      <c r="E1495" s="5">
        <v>1457.0</v>
      </c>
      <c r="F1495" s="5">
        <v>2139.0</v>
      </c>
    </row>
    <row r="1496" ht="13.5" customHeight="1">
      <c r="A1496" s="3" t="s">
        <v>2992</v>
      </c>
      <c r="B1496" s="6" t="s">
        <v>2993</v>
      </c>
      <c r="C1496" s="5">
        <v>500.0</v>
      </c>
      <c r="D1496" s="5">
        <v>487.0</v>
      </c>
      <c r="E1496" s="5">
        <v>500.0</v>
      </c>
      <c r="F1496" s="5">
        <v>734.0</v>
      </c>
    </row>
    <row r="1497" ht="13.5" customHeight="1">
      <c r="A1497" s="3" t="s">
        <v>2994</v>
      </c>
      <c r="B1497" s="6" t="s">
        <v>2995</v>
      </c>
      <c r="C1497" s="5">
        <v>2161.0</v>
      </c>
      <c r="D1497" s="5">
        <v>2103.0</v>
      </c>
      <c r="E1497" s="5">
        <v>2161.0</v>
      </c>
      <c r="F1497" s="5">
        <v>3172.0</v>
      </c>
    </row>
    <row r="1498" ht="13.5" customHeight="1">
      <c r="A1498" s="3" t="s">
        <v>2996</v>
      </c>
      <c r="B1498" s="6" t="s">
        <v>2997</v>
      </c>
      <c r="C1498" s="5">
        <v>474.0</v>
      </c>
      <c r="D1498" s="5">
        <v>461.0</v>
      </c>
      <c r="E1498" s="5">
        <v>474.0</v>
      </c>
      <c r="F1498" s="5">
        <v>695.0</v>
      </c>
    </row>
    <row r="1499" ht="13.5" customHeight="1">
      <c r="A1499" s="3" t="s">
        <v>2998</v>
      </c>
      <c r="B1499" s="6" t="s">
        <v>2999</v>
      </c>
      <c r="C1499" s="5">
        <v>4316.0</v>
      </c>
      <c r="D1499" s="5">
        <v>4200.0</v>
      </c>
      <c r="E1499" s="5">
        <v>4316.0</v>
      </c>
      <c r="F1499" s="5">
        <v>6334.0</v>
      </c>
    </row>
    <row r="1500" ht="13.5" customHeight="1">
      <c r="A1500" s="3" t="s">
        <v>3000</v>
      </c>
      <c r="B1500" s="6" t="s">
        <v>3001</v>
      </c>
      <c r="C1500" s="5">
        <v>1962.0</v>
      </c>
      <c r="D1500" s="5">
        <v>1909.0</v>
      </c>
      <c r="E1500" s="5">
        <v>1962.0</v>
      </c>
      <c r="F1500" s="5">
        <v>2879.0</v>
      </c>
    </row>
    <row r="1501" ht="13.5" customHeight="1">
      <c r="A1501" s="3" t="s">
        <v>3002</v>
      </c>
      <c r="B1501" s="6" t="s">
        <v>3003</v>
      </c>
      <c r="C1501" s="5">
        <v>708.0</v>
      </c>
      <c r="D1501" s="5">
        <v>689.0</v>
      </c>
      <c r="E1501" s="5">
        <v>708.0</v>
      </c>
      <c r="F1501" s="5">
        <v>1039.0</v>
      </c>
    </row>
    <row r="1502" ht="13.5" customHeight="1">
      <c r="A1502" s="3" t="s">
        <v>3004</v>
      </c>
      <c r="B1502" s="6" t="s">
        <v>3005</v>
      </c>
      <c r="C1502" s="5">
        <v>997.0</v>
      </c>
      <c r="D1502" s="5">
        <v>970.0</v>
      </c>
      <c r="E1502" s="5">
        <v>997.0</v>
      </c>
      <c r="F1502" s="5">
        <v>1463.0</v>
      </c>
    </row>
    <row r="1503" ht="13.5" customHeight="1">
      <c r="A1503" s="3" t="s">
        <v>3006</v>
      </c>
      <c r="B1503" s="6" t="s">
        <v>3007</v>
      </c>
      <c r="C1503" s="5">
        <v>622.0</v>
      </c>
      <c r="D1503" s="5">
        <v>605.0</v>
      </c>
      <c r="E1503" s="5">
        <v>622.0</v>
      </c>
      <c r="F1503" s="5">
        <v>912.0</v>
      </c>
    </row>
    <row r="1504" ht="13.5" customHeight="1">
      <c r="A1504" s="3" t="s">
        <v>3008</v>
      </c>
      <c r="B1504" s="6" t="s">
        <v>3009</v>
      </c>
      <c r="C1504" s="5">
        <v>432.0</v>
      </c>
      <c r="D1504" s="5">
        <v>420.0</v>
      </c>
      <c r="E1504" s="5">
        <v>432.0</v>
      </c>
      <c r="F1504" s="5">
        <v>633.0</v>
      </c>
    </row>
    <row r="1505" ht="13.5" customHeight="1">
      <c r="A1505" s="3" t="s">
        <v>3010</v>
      </c>
      <c r="B1505" s="6" t="s">
        <v>3011</v>
      </c>
      <c r="C1505" s="5">
        <v>390.0</v>
      </c>
      <c r="D1505" s="5">
        <v>380.0</v>
      </c>
      <c r="E1505" s="5">
        <v>390.0</v>
      </c>
      <c r="F1505" s="5">
        <v>573.0</v>
      </c>
    </row>
    <row r="1506" ht="13.5" customHeight="1">
      <c r="A1506" s="3" t="s">
        <v>3012</v>
      </c>
      <c r="B1506" s="6" t="s">
        <v>3013</v>
      </c>
      <c r="C1506" s="5">
        <v>304.0</v>
      </c>
      <c r="D1506" s="5">
        <v>296.0</v>
      </c>
      <c r="E1506" s="5">
        <v>304.0</v>
      </c>
      <c r="F1506" s="5">
        <v>446.0</v>
      </c>
    </row>
    <row r="1507" ht="13.5" customHeight="1">
      <c r="A1507" s="3" t="s">
        <v>3014</v>
      </c>
      <c r="B1507" s="6" t="s">
        <v>3015</v>
      </c>
      <c r="C1507" s="5">
        <v>413.0</v>
      </c>
      <c r="D1507" s="5">
        <v>402.0</v>
      </c>
      <c r="E1507" s="5">
        <v>413.0</v>
      </c>
      <c r="F1507" s="5">
        <v>606.0</v>
      </c>
    </row>
    <row r="1508" ht="13.5" customHeight="1">
      <c r="A1508" s="3" t="s">
        <v>3016</v>
      </c>
      <c r="B1508" s="6" t="s">
        <v>3017</v>
      </c>
      <c r="C1508" s="5">
        <v>908.0</v>
      </c>
      <c r="D1508" s="5">
        <v>884.0</v>
      </c>
      <c r="E1508" s="5">
        <v>908.0</v>
      </c>
      <c r="F1508" s="5">
        <v>1333.0</v>
      </c>
    </row>
    <row r="1509" ht="13.5" customHeight="1">
      <c r="A1509" s="3" t="s">
        <v>3018</v>
      </c>
      <c r="B1509" s="6" t="s">
        <v>3019</v>
      </c>
      <c r="C1509" s="5">
        <v>843.0</v>
      </c>
      <c r="D1509" s="5">
        <v>820.0</v>
      </c>
      <c r="E1509" s="5">
        <v>843.0</v>
      </c>
      <c r="F1509" s="5">
        <v>1237.0</v>
      </c>
    </row>
    <row r="1510" ht="13.5" customHeight="1">
      <c r="A1510" s="3" t="s">
        <v>3020</v>
      </c>
      <c r="B1510" s="6" t="s">
        <v>3021</v>
      </c>
      <c r="C1510" s="5">
        <v>1372.0</v>
      </c>
      <c r="D1510" s="5">
        <v>1335.0</v>
      </c>
      <c r="E1510" s="5">
        <v>1372.0</v>
      </c>
      <c r="F1510" s="5">
        <v>2013.0</v>
      </c>
    </row>
    <row r="1511" ht="13.5" customHeight="1">
      <c r="A1511" s="3" t="s">
        <v>3022</v>
      </c>
      <c r="B1511" s="6" t="s">
        <v>3023</v>
      </c>
      <c r="C1511" s="5">
        <v>2520.0</v>
      </c>
      <c r="D1511" s="5">
        <v>2452.0</v>
      </c>
      <c r="E1511" s="5">
        <v>2520.0</v>
      </c>
      <c r="F1511" s="5">
        <v>3698.0</v>
      </c>
    </row>
    <row r="1512" ht="13.5" customHeight="1">
      <c r="A1512" s="3" t="s">
        <v>3024</v>
      </c>
      <c r="B1512" s="6" t="s">
        <v>3025</v>
      </c>
      <c r="C1512" s="5">
        <v>3748.0</v>
      </c>
      <c r="D1512" s="5">
        <v>3748.0</v>
      </c>
      <c r="E1512" s="5">
        <v>3748.0</v>
      </c>
      <c r="F1512" s="5">
        <v>3748.0</v>
      </c>
    </row>
    <row r="1513" ht="13.5" customHeight="1">
      <c r="A1513" s="3" t="s">
        <v>3026</v>
      </c>
      <c r="B1513" s="6" t="s">
        <v>3027</v>
      </c>
      <c r="C1513" s="5">
        <v>177.0</v>
      </c>
      <c r="D1513" s="5">
        <v>172.0</v>
      </c>
      <c r="E1513" s="5">
        <v>177.0</v>
      </c>
      <c r="F1513" s="5">
        <v>259.0</v>
      </c>
    </row>
    <row r="1514" ht="13.5" customHeight="1">
      <c r="A1514" s="3" t="s">
        <v>3028</v>
      </c>
      <c r="B1514" s="6" t="s">
        <v>3029</v>
      </c>
      <c r="C1514" s="5">
        <v>177.0</v>
      </c>
      <c r="D1514" s="5">
        <v>172.0</v>
      </c>
      <c r="E1514" s="5">
        <v>177.0</v>
      </c>
      <c r="F1514" s="5">
        <v>259.0</v>
      </c>
    </row>
    <row r="1515" ht="13.5" customHeight="1">
      <c r="A1515" s="3" t="s">
        <v>3030</v>
      </c>
      <c r="B1515" s="6" t="s">
        <v>3031</v>
      </c>
      <c r="C1515" s="5">
        <v>161.0</v>
      </c>
      <c r="D1515" s="5">
        <v>157.0</v>
      </c>
      <c r="E1515" s="5">
        <v>161.0</v>
      </c>
      <c r="F1515" s="5">
        <v>237.0</v>
      </c>
    </row>
    <row r="1516" ht="13.5" customHeight="1">
      <c r="A1516" s="3" t="s">
        <v>3032</v>
      </c>
      <c r="B1516" s="6" t="s">
        <v>3033</v>
      </c>
      <c r="C1516" s="5">
        <v>3774.0</v>
      </c>
      <c r="D1516" s="5">
        <v>3673.0</v>
      </c>
      <c r="E1516" s="5">
        <v>3774.0</v>
      </c>
      <c r="F1516" s="5">
        <v>5540.0</v>
      </c>
    </row>
    <row r="1517" ht="13.5" customHeight="1">
      <c r="A1517" s="3" t="s">
        <v>3034</v>
      </c>
      <c r="B1517" s="6" t="s">
        <v>3035</v>
      </c>
      <c r="C1517" s="5">
        <v>1526.0</v>
      </c>
      <c r="D1517" s="5">
        <v>1485.0</v>
      </c>
      <c r="E1517" s="5">
        <v>1526.0</v>
      </c>
      <c r="F1517" s="5">
        <v>2240.0</v>
      </c>
    </row>
    <row r="1518" ht="13.5" customHeight="1">
      <c r="A1518" s="3" t="s">
        <v>3036</v>
      </c>
      <c r="B1518" s="6" t="s">
        <v>3037</v>
      </c>
      <c r="C1518" s="5">
        <v>4191.0</v>
      </c>
      <c r="D1518" s="5">
        <v>4078.0</v>
      </c>
      <c r="E1518" s="5">
        <v>4191.0</v>
      </c>
      <c r="F1518" s="5">
        <v>6150.0</v>
      </c>
    </row>
    <row r="1519" ht="13.5" customHeight="1">
      <c r="A1519" s="3" t="s">
        <v>3038</v>
      </c>
      <c r="B1519" s="6" t="s">
        <v>3039</v>
      </c>
      <c r="C1519" s="5">
        <v>6282.0</v>
      </c>
      <c r="D1519" s="5">
        <v>6113.0</v>
      </c>
      <c r="E1519" s="5">
        <v>6282.0</v>
      </c>
      <c r="F1519" s="5">
        <v>9220.0</v>
      </c>
    </row>
    <row r="1520" ht="13.5" customHeight="1">
      <c r="A1520" s="3" t="s">
        <v>3040</v>
      </c>
      <c r="B1520" s="6" t="s">
        <v>3041</v>
      </c>
      <c r="C1520" s="5">
        <v>6074.0</v>
      </c>
      <c r="D1520" s="5">
        <v>5911.0</v>
      </c>
      <c r="E1520" s="5">
        <v>6074.0</v>
      </c>
      <c r="F1520" s="5">
        <v>8915.0</v>
      </c>
    </row>
    <row r="1521" ht="13.5" customHeight="1">
      <c r="A1521" s="3" t="s">
        <v>3042</v>
      </c>
      <c r="B1521" s="6" t="s">
        <v>3043</v>
      </c>
      <c r="C1521" s="5">
        <v>8361.0</v>
      </c>
      <c r="D1521" s="5">
        <v>8136.0</v>
      </c>
      <c r="E1521" s="5">
        <v>8361.0</v>
      </c>
      <c r="F1521" s="5">
        <v>12271.0</v>
      </c>
    </row>
    <row r="1522" ht="13.5" customHeight="1">
      <c r="A1522" s="3" t="s">
        <v>3044</v>
      </c>
      <c r="B1522" s="6" t="s">
        <v>3045</v>
      </c>
      <c r="C1522" s="5">
        <v>232.0</v>
      </c>
      <c r="D1522" s="5">
        <v>226.0</v>
      </c>
      <c r="E1522" s="5">
        <v>232.0</v>
      </c>
      <c r="F1522" s="5">
        <v>341.0</v>
      </c>
    </row>
    <row r="1523" ht="13.5" customHeight="1">
      <c r="A1523" s="3" t="s">
        <v>3046</v>
      </c>
      <c r="B1523" s="6" t="s">
        <v>3047</v>
      </c>
      <c r="C1523" s="5">
        <v>138.0</v>
      </c>
      <c r="D1523" s="5">
        <v>134.0</v>
      </c>
      <c r="E1523" s="5">
        <v>138.0</v>
      </c>
      <c r="F1523" s="5">
        <v>202.0</v>
      </c>
    </row>
    <row r="1524" ht="13.5" customHeight="1">
      <c r="A1524" s="3" t="s">
        <v>3048</v>
      </c>
      <c r="B1524" s="6" t="s">
        <v>3049</v>
      </c>
      <c r="C1524" s="5">
        <v>50.0</v>
      </c>
      <c r="D1524" s="5">
        <v>49.0</v>
      </c>
      <c r="E1524" s="5">
        <v>50.0</v>
      </c>
      <c r="F1524" s="5">
        <v>74.0</v>
      </c>
    </row>
    <row r="1525" ht="13.5" customHeight="1">
      <c r="A1525" s="3" t="s">
        <v>3050</v>
      </c>
      <c r="B1525" s="6" t="s">
        <v>3051</v>
      </c>
      <c r="C1525" s="5">
        <v>24.0</v>
      </c>
      <c r="D1525" s="5">
        <v>23.0</v>
      </c>
      <c r="E1525" s="5">
        <v>24.0</v>
      </c>
      <c r="F1525" s="5">
        <v>35.0</v>
      </c>
    </row>
    <row r="1526" ht="13.5" customHeight="1">
      <c r="A1526" s="3" t="s">
        <v>3052</v>
      </c>
      <c r="B1526" s="6" t="s">
        <v>3053</v>
      </c>
      <c r="C1526" s="5">
        <v>13467.0</v>
      </c>
      <c r="D1526" s="5">
        <v>13105.0</v>
      </c>
      <c r="E1526" s="5">
        <v>13467.0</v>
      </c>
      <c r="F1526" s="5">
        <v>19765.0</v>
      </c>
    </row>
    <row r="1527" ht="13.5" customHeight="1">
      <c r="A1527" s="3" t="s">
        <v>3054</v>
      </c>
      <c r="B1527" s="6" t="s">
        <v>3055</v>
      </c>
      <c r="C1527" s="5">
        <v>682.0</v>
      </c>
      <c r="D1527" s="5">
        <v>664.0</v>
      </c>
      <c r="E1527" s="5">
        <v>682.0</v>
      </c>
      <c r="F1527" s="5">
        <v>1001.0</v>
      </c>
    </row>
    <row r="1528" ht="13.5" customHeight="1">
      <c r="A1528" s="3" t="s">
        <v>3056</v>
      </c>
      <c r="B1528" s="6" t="s">
        <v>3057</v>
      </c>
      <c r="C1528" s="5">
        <v>449.0</v>
      </c>
      <c r="D1528" s="5">
        <v>437.0</v>
      </c>
      <c r="E1528" s="5">
        <v>449.0</v>
      </c>
      <c r="F1528" s="5">
        <v>659.0</v>
      </c>
    </row>
    <row r="1529" ht="13.5" customHeight="1">
      <c r="A1529" s="3" t="s">
        <v>3058</v>
      </c>
      <c r="B1529" s="6" t="s">
        <v>3059</v>
      </c>
      <c r="C1529" s="5">
        <v>1911.0</v>
      </c>
      <c r="D1529" s="5">
        <v>1860.0</v>
      </c>
      <c r="E1529" s="5">
        <v>1911.0</v>
      </c>
      <c r="F1529" s="5">
        <v>2805.0</v>
      </c>
    </row>
    <row r="1530" ht="13.5" customHeight="1">
      <c r="A1530" s="3" t="s">
        <v>3060</v>
      </c>
      <c r="B1530" s="6" t="s">
        <v>3061</v>
      </c>
      <c r="C1530" s="5">
        <v>2483.0</v>
      </c>
      <c r="D1530" s="5">
        <v>2416.0</v>
      </c>
      <c r="E1530" s="5">
        <v>2483.0</v>
      </c>
      <c r="F1530" s="5">
        <v>3644.0</v>
      </c>
    </row>
    <row r="1531" ht="13.5" customHeight="1">
      <c r="A1531" s="3" t="s">
        <v>3062</v>
      </c>
      <c r="B1531" s="6" t="s">
        <v>3063</v>
      </c>
      <c r="C1531" s="5">
        <v>1147.0</v>
      </c>
      <c r="D1531" s="5">
        <v>1116.0</v>
      </c>
      <c r="E1531" s="5">
        <v>1147.0</v>
      </c>
      <c r="F1531" s="5">
        <v>1683.0</v>
      </c>
    </row>
    <row r="1532" ht="13.5" customHeight="1">
      <c r="A1532" s="3" t="s">
        <v>3064</v>
      </c>
      <c r="B1532" s="6" t="s">
        <v>3065</v>
      </c>
      <c r="C1532" s="5">
        <v>1488.0</v>
      </c>
      <c r="D1532" s="5">
        <v>1448.0</v>
      </c>
      <c r="E1532" s="5">
        <v>1488.0</v>
      </c>
      <c r="F1532" s="5">
        <v>2184.0</v>
      </c>
    </row>
    <row r="1533" ht="13.5" customHeight="1">
      <c r="A1533" s="3" t="s">
        <v>3066</v>
      </c>
      <c r="B1533" s="6" t="s">
        <v>3067</v>
      </c>
      <c r="C1533" s="5">
        <v>2527.0</v>
      </c>
      <c r="D1533" s="5">
        <v>2459.0</v>
      </c>
      <c r="E1533" s="5">
        <v>2527.0</v>
      </c>
      <c r="F1533" s="5">
        <v>3709.0</v>
      </c>
    </row>
    <row r="1534" ht="13.5" customHeight="1">
      <c r="A1534" s="3" t="s">
        <v>3068</v>
      </c>
      <c r="B1534" s="6" t="s">
        <v>3069</v>
      </c>
      <c r="C1534" s="5">
        <v>343.0</v>
      </c>
      <c r="D1534" s="5">
        <v>334.0</v>
      </c>
      <c r="E1534" s="5">
        <v>343.0</v>
      </c>
      <c r="F1534" s="5">
        <v>504.0</v>
      </c>
    </row>
    <row r="1535" ht="13.5" customHeight="1">
      <c r="A1535" s="3" t="s">
        <v>3070</v>
      </c>
      <c r="B1535" s="6" t="s">
        <v>3071</v>
      </c>
      <c r="C1535" s="5">
        <v>343.0</v>
      </c>
      <c r="D1535" s="5">
        <v>334.0</v>
      </c>
      <c r="E1535" s="5">
        <v>343.0</v>
      </c>
      <c r="F1535" s="5">
        <v>504.0</v>
      </c>
    </row>
    <row r="1536" ht="13.5" customHeight="1">
      <c r="A1536" s="3" t="s">
        <v>3072</v>
      </c>
      <c r="B1536" s="6" t="s">
        <v>3073</v>
      </c>
      <c r="C1536" s="5">
        <v>3485.0</v>
      </c>
      <c r="D1536" s="5">
        <v>3391.0</v>
      </c>
      <c r="E1536" s="5">
        <v>3485.0</v>
      </c>
      <c r="F1536" s="5">
        <v>5114.0</v>
      </c>
    </row>
    <row r="1537" ht="13.5" customHeight="1">
      <c r="A1537" s="3" t="s">
        <v>3074</v>
      </c>
      <c r="B1537" s="6" t="s">
        <v>3075</v>
      </c>
      <c r="C1537" s="5">
        <v>177.0</v>
      </c>
      <c r="D1537" s="5">
        <v>172.0</v>
      </c>
      <c r="E1537" s="5">
        <v>177.0</v>
      </c>
      <c r="F1537" s="5">
        <v>259.0</v>
      </c>
    </row>
    <row r="1538" ht="13.5" customHeight="1">
      <c r="A1538" s="3" t="s">
        <v>3076</v>
      </c>
      <c r="B1538" s="6" t="s">
        <v>3077</v>
      </c>
      <c r="C1538" s="5">
        <v>342.0</v>
      </c>
      <c r="D1538" s="5">
        <v>333.0</v>
      </c>
      <c r="E1538" s="5">
        <v>342.0</v>
      </c>
      <c r="F1538" s="5">
        <v>502.0</v>
      </c>
    </row>
    <row r="1539" ht="13.5" customHeight="1">
      <c r="A1539" s="3" t="s">
        <v>3078</v>
      </c>
      <c r="B1539" s="6" t="s">
        <v>3079</v>
      </c>
      <c r="C1539" s="5">
        <v>166.0</v>
      </c>
      <c r="D1539" s="5">
        <v>162.0</v>
      </c>
      <c r="E1539" s="5">
        <v>166.0</v>
      </c>
      <c r="F1539" s="5">
        <v>244.0</v>
      </c>
    </row>
    <row r="1540" ht="13.5" customHeight="1">
      <c r="A1540" s="3" t="s">
        <v>3080</v>
      </c>
      <c r="B1540" s="6" t="s">
        <v>3081</v>
      </c>
      <c r="C1540" s="5">
        <v>300.0</v>
      </c>
      <c r="D1540" s="5">
        <v>292.0</v>
      </c>
      <c r="E1540" s="5">
        <v>300.0</v>
      </c>
      <c r="F1540" s="5">
        <v>440.0</v>
      </c>
    </row>
    <row r="1541" ht="13.5" customHeight="1">
      <c r="A1541" s="3" t="s">
        <v>3082</v>
      </c>
      <c r="B1541" s="6" t="s">
        <v>3083</v>
      </c>
      <c r="C1541" s="5">
        <v>776.0</v>
      </c>
      <c r="D1541" s="5">
        <v>755.0</v>
      </c>
      <c r="E1541" s="5">
        <v>776.0</v>
      </c>
      <c r="F1541" s="5">
        <v>1139.0</v>
      </c>
    </row>
    <row r="1542" ht="13.5" customHeight="1">
      <c r="A1542" s="3" t="s">
        <v>3084</v>
      </c>
      <c r="B1542" s="6" t="s">
        <v>3085</v>
      </c>
      <c r="C1542" s="5">
        <v>413.0</v>
      </c>
      <c r="D1542" s="5">
        <v>402.0</v>
      </c>
      <c r="E1542" s="5">
        <v>413.0</v>
      </c>
      <c r="F1542" s="5">
        <v>606.0</v>
      </c>
    </row>
    <row r="1543" ht="13.5" customHeight="1">
      <c r="A1543" s="3" t="s">
        <v>3086</v>
      </c>
      <c r="B1543" s="6" t="s">
        <v>3087</v>
      </c>
      <c r="C1543" s="5">
        <v>431.0</v>
      </c>
      <c r="D1543" s="5">
        <v>419.0</v>
      </c>
      <c r="E1543" s="5">
        <v>431.0</v>
      </c>
      <c r="F1543" s="5">
        <v>632.0</v>
      </c>
    </row>
    <row r="1544" ht="13.5" customHeight="1">
      <c r="A1544" s="3" t="s">
        <v>3088</v>
      </c>
      <c r="B1544" s="6" t="s">
        <v>3089</v>
      </c>
      <c r="C1544" s="5">
        <v>561.0</v>
      </c>
      <c r="D1544" s="5">
        <v>546.0</v>
      </c>
      <c r="E1544" s="5">
        <v>561.0</v>
      </c>
      <c r="F1544" s="5">
        <v>823.0</v>
      </c>
    </row>
    <row r="1545" ht="13.5" customHeight="1">
      <c r="A1545" s="3" t="s">
        <v>3090</v>
      </c>
      <c r="B1545" s="6" t="s">
        <v>3091</v>
      </c>
      <c r="C1545" s="5">
        <v>438.0</v>
      </c>
      <c r="D1545" s="5">
        <v>426.0</v>
      </c>
      <c r="E1545" s="5">
        <v>438.0</v>
      </c>
      <c r="F1545" s="5">
        <v>642.0</v>
      </c>
    </row>
    <row r="1546" ht="13.5" customHeight="1">
      <c r="A1546" s="3" t="s">
        <v>3092</v>
      </c>
      <c r="B1546" s="6" t="s">
        <v>3093</v>
      </c>
      <c r="C1546" s="5">
        <v>17675.0</v>
      </c>
      <c r="D1546" s="5">
        <v>17200.0</v>
      </c>
      <c r="E1546" s="5">
        <v>17675.0</v>
      </c>
      <c r="F1546" s="5">
        <v>25941.0</v>
      </c>
    </row>
    <row r="1547" ht="13.5" customHeight="1">
      <c r="A1547" s="3" t="s">
        <v>3094</v>
      </c>
      <c r="B1547" s="6" t="s">
        <v>3095</v>
      </c>
      <c r="C1547" s="5">
        <v>29713.0</v>
      </c>
      <c r="D1547" s="5">
        <v>28915.0</v>
      </c>
      <c r="E1547" s="5">
        <v>29713.0</v>
      </c>
      <c r="F1547" s="5">
        <v>43610.0</v>
      </c>
    </row>
    <row r="1548" ht="13.5" customHeight="1">
      <c r="A1548" s="3" t="s">
        <v>3096</v>
      </c>
      <c r="B1548" s="6" t="s">
        <v>3097</v>
      </c>
      <c r="C1548" s="5">
        <v>451.0</v>
      </c>
      <c r="D1548" s="5">
        <v>439.0</v>
      </c>
      <c r="E1548" s="5">
        <v>451.0</v>
      </c>
      <c r="F1548" s="5">
        <v>662.0</v>
      </c>
    </row>
    <row r="1549" ht="13.5" customHeight="1">
      <c r="A1549" s="3" t="s">
        <v>3098</v>
      </c>
      <c r="B1549" s="6" t="s">
        <v>3099</v>
      </c>
      <c r="C1549" s="5">
        <v>138.0</v>
      </c>
      <c r="D1549" s="5">
        <v>134.0</v>
      </c>
      <c r="E1549" s="5">
        <v>138.0</v>
      </c>
      <c r="F1549" s="5">
        <v>202.0</v>
      </c>
    </row>
    <row r="1550" ht="13.5" customHeight="1">
      <c r="A1550" s="3" t="s">
        <v>3100</v>
      </c>
      <c r="B1550" s="6" t="s">
        <v>3101</v>
      </c>
      <c r="C1550" s="5">
        <v>468.0</v>
      </c>
      <c r="D1550" s="5">
        <v>455.0</v>
      </c>
      <c r="E1550" s="5">
        <v>468.0</v>
      </c>
      <c r="F1550" s="5">
        <v>686.0</v>
      </c>
    </row>
    <row r="1551" ht="13.5" customHeight="1">
      <c r="A1551" s="3" t="s">
        <v>3102</v>
      </c>
      <c r="B1551" s="6" t="s">
        <v>3103</v>
      </c>
      <c r="C1551" s="5">
        <v>468.0</v>
      </c>
      <c r="D1551" s="5">
        <v>455.0</v>
      </c>
      <c r="E1551" s="5">
        <v>468.0</v>
      </c>
      <c r="F1551" s="5">
        <v>686.0</v>
      </c>
    </row>
    <row r="1552" ht="13.5" customHeight="1">
      <c r="A1552" s="3" t="s">
        <v>3104</v>
      </c>
      <c r="B1552" s="6" t="s">
        <v>3105</v>
      </c>
      <c r="C1552" s="5">
        <v>7420.0</v>
      </c>
      <c r="D1552" s="5">
        <v>7221.0</v>
      </c>
      <c r="E1552" s="5">
        <v>7420.0</v>
      </c>
      <c r="F1552" s="5">
        <v>10891.0</v>
      </c>
    </row>
    <row r="1553" ht="13.5" customHeight="1">
      <c r="A1553" s="3" t="s">
        <v>3106</v>
      </c>
      <c r="B1553" s="6" t="s">
        <v>3107</v>
      </c>
      <c r="C1553" s="5">
        <v>1903.0</v>
      </c>
      <c r="D1553" s="5">
        <v>1903.0</v>
      </c>
      <c r="E1553" s="5">
        <v>1903.0</v>
      </c>
      <c r="F1553" s="5">
        <v>1903.0</v>
      </c>
    </row>
    <row r="1554" ht="13.5" customHeight="1">
      <c r="A1554" s="3" t="s">
        <v>3108</v>
      </c>
      <c r="B1554" s="6" t="s">
        <v>3109</v>
      </c>
      <c r="C1554" s="5">
        <v>8312.0</v>
      </c>
      <c r="D1554" s="5">
        <v>8312.0</v>
      </c>
      <c r="E1554" s="5">
        <v>8312.0</v>
      </c>
      <c r="F1554" s="5">
        <v>8312.0</v>
      </c>
    </row>
    <row r="1555" ht="13.5" customHeight="1">
      <c r="A1555" s="3" t="s">
        <v>3110</v>
      </c>
      <c r="B1555" s="6" t="s">
        <v>3111</v>
      </c>
      <c r="C1555" s="5">
        <v>2175.0</v>
      </c>
      <c r="D1555" s="5">
        <v>2175.0</v>
      </c>
      <c r="E1555" s="5">
        <v>2175.0</v>
      </c>
      <c r="F1555" s="5">
        <v>2175.0</v>
      </c>
    </row>
    <row r="1556" ht="13.5" customHeight="1">
      <c r="A1556" s="3" t="s">
        <v>3112</v>
      </c>
      <c r="B1556" s="6" t="s">
        <v>3113</v>
      </c>
      <c r="C1556" s="5">
        <v>3809.0</v>
      </c>
      <c r="D1556" s="5">
        <v>3809.0</v>
      </c>
      <c r="E1556" s="5">
        <v>3809.0</v>
      </c>
      <c r="F1556" s="5">
        <v>3809.0</v>
      </c>
    </row>
    <row r="1557" ht="13.5" customHeight="1">
      <c r="A1557" s="3" t="s">
        <v>3114</v>
      </c>
      <c r="B1557" s="6" t="s">
        <v>3115</v>
      </c>
      <c r="C1557" s="5">
        <v>4240.0</v>
      </c>
      <c r="D1557" s="5">
        <v>4126.0</v>
      </c>
      <c r="E1557" s="5">
        <v>4240.0</v>
      </c>
      <c r="F1557" s="5">
        <v>6223.0</v>
      </c>
    </row>
    <row r="1558" ht="13.5" customHeight="1">
      <c r="A1558" s="3" t="s">
        <v>3116</v>
      </c>
      <c r="B1558" s="6" t="s">
        <v>3117</v>
      </c>
      <c r="C1558" s="5">
        <v>521.0</v>
      </c>
      <c r="D1558" s="5">
        <v>507.0</v>
      </c>
      <c r="E1558" s="5">
        <v>521.0</v>
      </c>
      <c r="F1558" s="5">
        <v>765.0</v>
      </c>
    </row>
    <row r="1559" ht="13.5" customHeight="1">
      <c r="A1559" s="3" t="s">
        <v>3118</v>
      </c>
      <c r="B1559" s="6" t="s">
        <v>3119</v>
      </c>
      <c r="C1559" s="5">
        <v>348.0</v>
      </c>
      <c r="D1559" s="5">
        <v>339.0</v>
      </c>
      <c r="E1559" s="5">
        <v>348.0</v>
      </c>
      <c r="F1559" s="5">
        <v>511.0</v>
      </c>
    </row>
    <row r="1560" ht="13.5" customHeight="1">
      <c r="A1560" s="3" t="s">
        <v>3120</v>
      </c>
      <c r="B1560" s="6" t="s">
        <v>3121</v>
      </c>
      <c r="C1560" s="5">
        <v>521.0</v>
      </c>
      <c r="D1560" s="5">
        <v>507.0</v>
      </c>
      <c r="E1560" s="5">
        <v>521.0</v>
      </c>
      <c r="F1560" s="5">
        <v>765.0</v>
      </c>
    </row>
    <row r="1561" ht="13.5" customHeight="1">
      <c r="A1561" s="3" t="s">
        <v>3122</v>
      </c>
      <c r="B1561" s="6" t="s">
        <v>3123</v>
      </c>
      <c r="C1561" s="5">
        <v>288.0</v>
      </c>
      <c r="D1561" s="5">
        <v>280.0</v>
      </c>
      <c r="E1561" s="5">
        <v>288.0</v>
      </c>
      <c r="F1561" s="5">
        <v>422.0</v>
      </c>
    </row>
    <row r="1562" ht="13.5" customHeight="1">
      <c r="A1562" s="3" t="s">
        <v>3124</v>
      </c>
      <c r="B1562" s="6" t="s">
        <v>3125</v>
      </c>
      <c r="C1562" s="5">
        <v>554.0</v>
      </c>
      <c r="D1562" s="5">
        <v>539.0</v>
      </c>
      <c r="E1562" s="5">
        <v>554.0</v>
      </c>
      <c r="F1562" s="5">
        <v>813.0</v>
      </c>
    </row>
    <row r="1563" ht="13.5" customHeight="1">
      <c r="A1563" s="3" t="s">
        <v>3126</v>
      </c>
      <c r="B1563" s="6" t="s">
        <v>3127</v>
      </c>
      <c r="C1563" s="5">
        <v>112.0</v>
      </c>
      <c r="D1563" s="5">
        <v>109.0</v>
      </c>
      <c r="E1563" s="5">
        <v>112.0</v>
      </c>
      <c r="F1563" s="5">
        <v>164.0</v>
      </c>
    </row>
    <row r="1564" ht="13.5" customHeight="1">
      <c r="A1564" s="3" t="s">
        <v>3128</v>
      </c>
      <c r="B1564" s="6" t="s">
        <v>3129</v>
      </c>
      <c r="C1564" s="5">
        <v>1523.0</v>
      </c>
      <c r="D1564" s="5">
        <v>1482.0</v>
      </c>
      <c r="E1564" s="5">
        <v>1523.0</v>
      </c>
      <c r="F1564" s="5">
        <v>2235.0</v>
      </c>
    </row>
    <row r="1565" ht="13.5" customHeight="1">
      <c r="A1565" s="3" t="s">
        <v>3130</v>
      </c>
      <c r="B1565" s="6" t="s">
        <v>3131</v>
      </c>
      <c r="C1565" s="5">
        <v>126.0</v>
      </c>
      <c r="D1565" s="5">
        <v>123.0</v>
      </c>
      <c r="E1565" s="5">
        <v>126.0</v>
      </c>
      <c r="F1565" s="5">
        <v>186.0</v>
      </c>
    </row>
    <row r="1566" ht="13.5" customHeight="1">
      <c r="A1566" s="3" t="s">
        <v>3132</v>
      </c>
      <c r="B1566" s="6" t="s">
        <v>3133</v>
      </c>
      <c r="C1566" s="5">
        <v>10214.0</v>
      </c>
      <c r="D1566" s="5">
        <v>9940.0</v>
      </c>
      <c r="E1566" s="5">
        <v>10214.0</v>
      </c>
      <c r="F1566" s="5">
        <v>14992.0</v>
      </c>
    </row>
    <row r="1567" ht="13.5" customHeight="1">
      <c r="A1567" s="3" t="s">
        <v>3134</v>
      </c>
      <c r="B1567" s="6" t="s">
        <v>3135</v>
      </c>
      <c r="C1567" s="5">
        <v>14913.0</v>
      </c>
      <c r="D1567" s="5">
        <v>14512.0</v>
      </c>
      <c r="E1567" s="5">
        <v>14913.0</v>
      </c>
      <c r="F1567" s="5">
        <v>21887.0</v>
      </c>
    </row>
    <row r="1568" ht="13.5" customHeight="1">
      <c r="A1568" s="3" t="s">
        <v>3136</v>
      </c>
      <c r="B1568" s="6" t="s">
        <v>3137</v>
      </c>
      <c r="C1568" s="5">
        <v>3798.0</v>
      </c>
      <c r="D1568" s="5">
        <v>3696.0</v>
      </c>
      <c r="E1568" s="5">
        <v>3798.0</v>
      </c>
      <c r="F1568" s="5">
        <v>5574.0</v>
      </c>
    </row>
    <row r="1569" ht="13.5" customHeight="1">
      <c r="A1569" s="3" t="s">
        <v>3138</v>
      </c>
      <c r="B1569" s="6" t="s">
        <v>3139</v>
      </c>
      <c r="C1569" s="5">
        <v>11649.0</v>
      </c>
      <c r="D1569" s="5">
        <v>11336.0</v>
      </c>
      <c r="E1569" s="5">
        <v>11649.0</v>
      </c>
      <c r="F1569" s="5">
        <v>17097.0</v>
      </c>
    </row>
    <row r="1570" ht="13.5" customHeight="1">
      <c r="A1570" s="3" t="s">
        <v>3140</v>
      </c>
      <c r="B1570" s="6" t="s">
        <v>3141</v>
      </c>
      <c r="C1570" s="5">
        <v>14304.0</v>
      </c>
      <c r="D1570" s="5">
        <v>13920.0</v>
      </c>
      <c r="E1570" s="5">
        <v>14304.0</v>
      </c>
      <c r="F1570" s="5">
        <v>20994.0</v>
      </c>
    </row>
    <row r="1571" ht="13.5" customHeight="1">
      <c r="A1571" s="3" t="s">
        <v>3142</v>
      </c>
      <c r="B1571" s="6" t="s">
        <v>3143</v>
      </c>
      <c r="C1571" s="5">
        <v>8926.0</v>
      </c>
      <c r="D1571" s="5">
        <v>8686.0</v>
      </c>
      <c r="E1571" s="5">
        <v>8926.0</v>
      </c>
      <c r="F1571" s="5">
        <v>13100.0</v>
      </c>
    </row>
    <row r="1572" ht="13.5" customHeight="1">
      <c r="A1572" s="3" t="s">
        <v>3144</v>
      </c>
      <c r="B1572" s="6" t="s">
        <v>3145</v>
      </c>
      <c r="C1572" s="5">
        <v>57214.0</v>
      </c>
      <c r="D1572" s="5">
        <v>55677.0</v>
      </c>
      <c r="E1572" s="5">
        <v>57214.0</v>
      </c>
      <c r="F1572" s="5">
        <v>83972.0</v>
      </c>
    </row>
    <row r="1573" ht="13.5" customHeight="1">
      <c r="A1573" s="3" t="s">
        <v>3146</v>
      </c>
      <c r="B1573" s="6" t="s">
        <v>3147</v>
      </c>
      <c r="C1573" s="5">
        <v>112.0</v>
      </c>
      <c r="D1573" s="5">
        <v>109.0</v>
      </c>
      <c r="E1573" s="5">
        <v>112.0</v>
      </c>
      <c r="F1573" s="5">
        <v>164.0</v>
      </c>
    </row>
    <row r="1574" ht="13.5" customHeight="1">
      <c r="A1574" s="3" t="s">
        <v>3148</v>
      </c>
      <c r="B1574" s="6" t="s">
        <v>3149</v>
      </c>
      <c r="C1574" s="5">
        <v>122727.0</v>
      </c>
      <c r="D1574" s="5">
        <v>119431.0</v>
      </c>
      <c r="E1574" s="5">
        <v>122727.0</v>
      </c>
      <c r="F1574" s="5">
        <v>180126.0</v>
      </c>
    </row>
    <row r="1575" ht="13.5" customHeight="1">
      <c r="A1575" s="3" t="s">
        <v>3150</v>
      </c>
      <c r="B1575" s="6" t="s">
        <v>3151</v>
      </c>
      <c r="C1575" s="5">
        <v>122727.0</v>
      </c>
      <c r="D1575" s="5">
        <v>119431.0</v>
      </c>
      <c r="E1575" s="5">
        <v>122727.0</v>
      </c>
      <c r="F1575" s="5">
        <v>180126.0</v>
      </c>
    </row>
    <row r="1576" ht="13.5" customHeight="1">
      <c r="A1576" s="3" t="s">
        <v>3152</v>
      </c>
      <c r="B1576" s="6" t="s">
        <v>3153</v>
      </c>
      <c r="C1576" s="5">
        <v>122727.0</v>
      </c>
      <c r="D1576" s="5">
        <v>119431.0</v>
      </c>
      <c r="E1576" s="5">
        <v>122727.0</v>
      </c>
      <c r="F1576" s="5">
        <v>180126.0</v>
      </c>
    </row>
    <row r="1577" ht="13.5" customHeight="1">
      <c r="A1577" s="3" t="s">
        <v>3154</v>
      </c>
      <c r="B1577" s="6" t="s">
        <v>3155</v>
      </c>
      <c r="C1577" s="5">
        <v>122727.0</v>
      </c>
      <c r="D1577" s="5">
        <v>119431.0</v>
      </c>
      <c r="E1577" s="5">
        <v>122727.0</v>
      </c>
      <c r="F1577" s="5">
        <v>180126.0</v>
      </c>
    </row>
    <row r="1578" ht="13.5" customHeight="1">
      <c r="A1578" s="3" t="s">
        <v>3156</v>
      </c>
      <c r="B1578" s="6" t="s">
        <v>3157</v>
      </c>
      <c r="C1578" s="5">
        <v>91663.0</v>
      </c>
      <c r="D1578" s="5">
        <v>89201.0</v>
      </c>
      <c r="E1578" s="5">
        <v>91663.0</v>
      </c>
      <c r="F1578" s="5">
        <v>134533.0</v>
      </c>
    </row>
    <row r="1579" ht="13.5" customHeight="1">
      <c r="A1579" s="3" t="s">
        <v>3158</v>
      </c>
      <c r="B1579" s="6" t="s">
        <v>3159</v>
      </c>
      <c r="C1579" s="5">
        <v>91663.0</v>
      </c>
      <c r="D1579" s="5">
        <v>89201.0</v>
      </c>
      <c r="E1579" s="5">
        <v>91663.0</v>
      </c>
      <c r="F1579" s="5">
        <v>134533.0</v>
      </c>
    </row>
    <row r="1580" ht="13.5" customHeight="1">
      <c r="A1580" s="3" t="s">
        <v>3160</v>
      </c>
      <c r="B1580" s="6" t="s">
        <v>3161</v>
      </c>
      <c r="C1580" s="5">
        <v>91663.0</v>
      </c>
      <c r="D1580" s="5">
        <v>89201.0</v>
      </c>
      <c r="E1580" s="5">
        <v>91663.0</v>
      </c>
      <c r="F1580" s="5">
        <v>134533.0</v>
      </c>
    </row>
    <row r="1581" ht="13.5" customHeight="1">
      <c r="A1581" s="3" t="s">
        <v>3162</v>
      </c>
      <c r="B1581" s="6" t="s">
        <v>3163</v>
      </c>
      <c r="C1581" s="5">
        <v>122807.0</v>
      </c>
      <c r="D1581" s="5">
        <v>119509.0</v>
      </c>
      <c r="E1581" s="5">
        <v>122807.0</v>
      </c>
      <c r="F1581" s="5">
        <v>180243.0</v>
      </c>
    </row>
    <row r="1582" ht="13.5" customHeight="1">
      <c r="A1582" s="3" t="s">
        <v>3164</v>
      </c>
      <c r="B1582" s="6" t="s">
        <v>3165</v>
      </c>
      <c r="C1582" s="5">
        <v>122807.0</v>
      </c>
      <c r="D1582" s="5">
        <v>119509.0</v>
      </c>
      <c r="E1582" s="5">
        <v>122807.0</v>
      </c>
      <c r="F1582" s="5">
        <v>180243.0</v>
      </c>
    </row>
    <row r="1583" ht="13.5" customHeight="1">
      <c r="A1583" s="3" t="s">
        <v>3166</v>
      </c>
      <c r="B1583" s="6" t="s">
        <v>3167</v>
      </c>
      <c r="C1583" s="5">
        <v>122807.0</v>
      </c>
      <c r="D1583" s="5">
        <v>119509.0</v>
      </c>
      <c r="E1583" s="5">
        <v>122807.0</v>
      </c>
      <c r="F1583" s="5">
        <v>180243.0</v>
      </c>
    </row>
    <row r="1584" ht="13.5" customHeight="1">
      <c r="A1584" s="3" t="s">
        <v>3168</v>
      </c>
      <c r="B1584" s="6" t="s">
        <v>3169</v>
      </c>
      <c r="C1584" s="5">
        <v>122807.0</v>
      </c>
      <c r="D1584" s="5">
        <v>119509.0</v>
      </c>
      <c r="E1584" s="5">
        <v>122807.0</v>
      </c>
      <c r="F1584" s="5">
        <v>180243.0</v>
      </c>
    </row>
    <row r="1585" ht="13.5" customHeight="1">
      <c r="A1585" s="3" t="s">
        <v>3170</v>
      </c>
      <c r="B1585" s="6" t="s">
        <v>3171</v>
      </c>
      <c r="C1585" s="5">
        <v>77594.0</v>
      </c>
      <c r="D1585" s="5">
        <v>75510.0</v>
      </c>
      <c r="E1585" s="5">
        <v>77594.0</v>
      </c>
      <c r="F1585" s="5">
        <v>113884.0</v>
      </c>
    </row>
    <row r="1586" ht="13.5" customHeight="1">
      <c r="A1586" s="3" t="s">
        <v>3172</v>
      </c>
      <c r="B1586" s="6" t="s">
        <v>3173</v>
      </c>
      <c r="C1586" s="5">
        <v>77594.0</v>
      </c>
      <c r="D1586" s="5">
        <v>75510.0</v>
      </c>
      <c r="E1586" s="5">
        <v>77594.0</v>
      </c>
      <c r="F1586" s="5">
        <v>113884.0</v>
      </c>
    </row>
    <row r="1587" ht="13.5" customHeight="1">
      <c r="A1587" s="3" t="s">
        <v>3174</v>
      </c>
      <c r="B1587" s="6" t="s">
        <v>3175</v>
      </c>
      <c r="C1587" s="5">
        <v>77594.0</v>
      </c>
      <c r="D1587" s="5">
        <v>75510.0</v>
      </c>
      <c r="E1587" s="5">
        <v>77594.0</v>
      </c>
      <c r="F1587" s="5">
        <v>113884.0</v>
      </c>
    </row>
    <row r="1588" ht="13.5" customHeight="1">
      <c r="A1588" s="3" t="s">
        <v>3176</v>
      </c>
      <c r="B1588" s="6" t="s">
        <v>3177</v>
      </c>
      <c r="C1588" s="5">
        <v>77594.0</v>
      </c>
      <c r="D1588" s="5">
        <v>75510.0</v>
      </c>
      <c r="E1588" s="5">
        <v>77594.0</v>
      </c>
      <c r="F1588" s="5">
        <v>113884.0</v>
      </c>
    </row>
    <row r="1589" ht="13.5" customHeight="1">
      <c r="A1589" s="3" t="s">
        <v>3178</v>
      </c>
      <c r="B1589" s="6" t="s">
        <v>3179</v>
      </c>
      <c r="C1589" s="5">
        <v>73765.0</v>
      </c>
      <c r="D1589" s="5">
        <v>71784.0</v>
      </c>
      <c r="E1589" s="5">
        <v>73765.0</v>
      </c>
      <c r="F1589" s="5">
        <v>108265.0</v>
      </c>
    </row>
    <row r="1590" ht="13.5" customHeight="1">
      <c r="A1590" s="3" t="s">
        <v>3180</v>
      </c>
      <c r="B1590" s="6" t="s">
        <v>3181</v>
      </c>
      <c r="C1590" s="5">
        <v>73765.0</v>
      </c>
      <c r="D1590" s="5">
        <v>71784.0</v>
      </c>
      <c r="E1590" s="5">
        <v>73765.0</v>
      </c>
      <c r="F1590" s="5">
        <v>108265.0</v>
      </c>
    </row>
    <row r="1591" ht="13.5" customHeight="1">
      <c r="A1591" s="3" t="s">
        <v>3182</v>
      </c>
      <c r="B1591" s="6" t="s">
        <v>3183</v>
      </c>
      <c r="C1591" s="5">
        <v>73765.0</v>
      </c>
      <c r="D1591" s="5">
        <v>71784.0</v>
      </c>
      <c r="E1591" s="5">
        <v>73765.0</v>
      </c>
      <c r="F1591" s="5">
        <v>108265.0</v>
      </c>
    </row>
    <row r="1592" ht="13.5" customHeight="1">
      <c r="A1592" s="3" t="s">
        <v>3184</v>
      </c>
      <c r="B1592" s="6" t="s">
        <v>3185</v>
      </c>
      <c r="C1592" s="5">
        <v>73765.0</v>
      </c>
      <c r="D1592" s="5">
        <v>71784.0</v>
      </c>
      <c r="E1592" s="5">
        <v>73765.0</v>
      </c>
      <c r="F1592" s="5">
        <v>108265.0</v>
      </c>
    </row>
    <row r="1593" ht="13.5" customHeight="1">
      <c r="A1593" s="3" t="s">
        <v>3186</v>
      </c>
      <c r="B1593" s="6" t="s">
        <v>3187</v>
      </c>
      <c r="C1593" s="5">
        <v>70211.0</v>
      </c>
      <c r="D1593" s="5">
        <v>68325.0</v>
      </c>
      <c r="E1593" s="5">
        <v>70211.0</v>
      </c>
      <c r="F1593" s="5">
        <v>103048.0</v>
      </c>
    </row>
    <row r="1594" ht="13.5" customHeight="1">
      <c r="A1594" s="3" t="s">
        <v>3188</v>
      </c>
      <c r="B1594" s="6" t="s">
        <v>3189</v>
      </c>
      <c r="C1594" s="5">
        <v>70211.0</v>
      </c>
      <c r="D1594" s="5">
        <v>68325.0</v>
      </c>
      <c r="E1594" s="5">
        <v>70211.0</v>
      </c>
      <c r="F1594" s="5">
        <v>103048.0</v>
      </c>
    </row>
    <row r="1595" ht="13.5" customHeight="1">
      <c r="A1595" s="3" t="s">
        <v>3190</v>
      </c>
      <c r="B1595" s="6" t="s">
        <v>3191</v>
      </c>
      <c r="C1595" s="5">
        <v>70211.0</v>
      </c>
      <c r="D1595" s="5">
        <v>68325.0</v>
      </c>
      <c r="E1595" s="5">
        <v>70211.0</v>
      </c>
      <c r="F1595" s="5">
        <v>103048.0</v>
      </c>
    </row>
    <row r="1596" ht="13.5" customHeight="1">
      <c r="A1596" s="3" t="s">
        <v>3192</v>
      </c>
      <c r="B1596" s="6" t="s">
        <v>3193</v>
      </c>
      <c r="C1596" s="5">
        <v>105681.0</v>
      </c>
      <c r="D1596" s="5">
        <v>102843.0</v>
      </c>
      <c r="E1596" s="5">
        <v>105681.0</v>
      </c>
      <c r="F1596" s="5">
        <v>155108.0</v>
      </c>
    </row>
    <row r="1597" ht="13.5" customHeight="1">
      <c r="A1597" s="3" t="s">
        <v>3194</v>
      </c>
      <c r="B1597" s="6" t="s">
        <v>3195</v>
      </c>
      <c r="C1597" s="5">
        <v>105681.0</v>
      </c>
      <c r="D1597" s="5">
        <v>102843.0</v>
      </c>
      <c r="E1597" s="5">
        <v>105681.0</v>
      </c>
      <c r="F1597" s="5">
        <v>155108.0</v>
      </c>
    </row>
    <row r="1598" ht="13.5" customHeight="1">
      <c r="A1598" s="3" t="s">
        <v>3196</v>
      </c>
      <c r="B1598" s="6" t="s">
        <v>3197</v>
      </c>
      <c r="C1598" s="5">
        <v>105681.0</v>
      </c>
      <c r="D1598" s="5">
        <v>102843.0</v>
      </c>
      <c r="E1598" s="5">
        <v>105681.0</v>
      </c>
      <c r="F1598" s="5">
        <v>155108.0</v>
      </c>
    </row>
    <row r="1599" ht="13.5" customHeight="1">
      <c r="A1599" s="3" t="s">
        <v>3198</v>
      </c>
      <c r="B1599" s="6" t="s">
        <v>3199</v>
      </c>
      <c r="C1599" s="5">
        <v>105170.0</v>
      </c>
      <c r="D1599" s="5">
        <v>102345.0</v>
      </c>
      <c r="E1599" s="5">
        <v>105170.0</v>
      </c>
      <c r="F1599" s="5">
        <v>154357.0</v>
      </c>
    </row>
    <row r="1600" ht="13.5" customHeight="1">
      <c r="A1600" s="3" t="s">
        <v>3200</v>
      </c>
      <c r="B1600" s="6" t="s">
        <v>3201</v>
      </c>
      <c r="C1600" s="5">
        <v>105170.0</v>
      </c>
      <c r="D1600" s="5">
        <v>102345.0</v>
      </c>
      <c r="E1600" s="5">
        <v>105170.0</v>
      </c>
      <c r="F1600" s="5">
        <v>154357.0</v>
      </c>
    </row>
    <row r="1601" ht="13.5" customHeight="1">
      <c r="A1601" s="3" t="s">
        <v>3202</v>
      </c>
      <c r="B1601" s="6" t="s">
        <v>3203</v>
      </c>
      <c r="C1601" s="5">
        <v>105170.0</v>
      </c>
      <c r="D1601" s="5">
        <v>102345.0</v>
      </c>
      <c r="E1601" s="5">
        <v>105170.0</v>
      </c>
      <c r="F1601" s="5">
        <v>154357.0</v>
      </c>
    </row>
    <row r="1602" ht="13.5" customHeight="1">
      <c r="A1602" s="3" t="s">
        <v>3204</v>
      </c>
      <c r="B1602" s="6" t="s">
        <v>3205</v>
      </c>
      <c r="C1602" s="5">
        <v>160513.0</v>
      </c>
      <c r="D1602" s="5">
        <v>156202.0</v>
      </c>
      <c r="E1602" s="5">
        <v>160513.0</v>
      </c>
      <c r="F1602" s="5">
        <v>235584.0</v>
      </c>
    </row>
    <row r="1603" ht="13.5" customHeight="1">
      <c r="A1603" s="3" t="s">
        <v>3206</v>
      </c>
      <c r="B1603" s="6" t="s">
        <v>3207</v>
      </c>
      <c r="C1603" s="5">
        <v>160513.0</v>
      </c>
      <c r="D1603" s="5">
        <v>156202.0</v>
      </c>
      <c r="E1603" s="5">
        <v>160513.0</v>
      </c>
      <c r="F1603" s="5">
        <v>235584.0</v>
      </c>
    </row>
    <row r="1604" ht="13.5" customHeight="1">
      <c r="A1604" s="3" t="s">
        <v>3208</v>
      </c>
      <c r="B1604" s="6" t="s">
        <v>3209</v>
      </c>
      <c r="C1604" s="5">
        <v>160513.0</v>
      </c>
      <c r="D1604" s="5">
        <v>156202.0</v>
      </c>
      <c r="E1604" s="5">
        <v>160513.0</v>
      </c>
      <c r="F1604" s="5">
        <v>235584.0</v>
      </c>
    </row>
    <row r="1605" ht="13.5" customHeight="1">
      <c r="A1605" s="3" t="s">
        <v>3210</v>
      </c>
      <c r="B1605" s="6" t="s">
        <v>3211</v>
      </c>
      <c r="C1605" s="5">
        <v>160513.0</v>
      </c>
      <c r="D1605" s="5">
        <v>156202.0</v>
      </c>
      <c r="E1605" s="5">
        <v>160513.0</v>
      </c>
      <c r="F1605" s="5">
        <v>235584.0</v>
      </c>
    </row>
    <row r="1606" ht="13.5" customHeight="1">
      <c r="A1606" s="3" t="s">
        <v>3212</v>
      </c>
      <c r="B1606" s="6" t="s">
        <v>3213</v>
      </c>
      <c r="C1606" s="5">
        <v>189917.0</v>
      </c>
      <c r="D1606" s="5">
        <v>184816.0</v>
      </c>
      <c r="E1606" s="5">
        <v>189917.0</v>
      </c>
      <c r="F1606" s="5">
        <v>278739.0</v>
      </c>
    </row>
    <row r="1607" ht="13.5" customHeight="1">
      <c r="A1607" s="3" t="s">
        <v>3214</v>
      </c>
      <c r="B1607" s="6" t="s">
        <v>3215</v>
      </c>
      <c r="C1607" s="5">
        <v>189917.0</v>
      </c>
      <c r="D1607" s="5">
        <v>184816.0</v>
      </c>
      <c r="E1607" s="5">
        <v>189917.0</v>
      </c>
      <c r="F1607" s="5">
        <v>278739.0</v>
      </c>
    </row>
    <row r="1608" ht="13.5" customHeight="1">
      <c r="A1608" s="3" t="s">
        <v>3216</v>
      </c>
      <c r="B1608" s="6" t="s">
        <v>3217</v>
      </c>
      <c r="C1608" s="5">
        <v>189917.0</v>
      </c>
      <c r="D1608" s="5">
        <v>184816.0</v>
      </c>
      <c r="E1608" s="5">
        <v>189917.0</v>
      </c>
      <c r="F1608" s="5">
        <v>278739.0</v>
      </c>
    </row>
    <row r="1609" ht="13.5" customHeight="1">
      <c r="A1609" s="3" t="s">
        <v>3218</v>
      </c>
      <c r="B1609" s="6" t="s">
        <v>3219</v>
      </c>
      <c r="C1609" s="5">
        <v>115006.0</v>
      </c>
      <c r="D1609" s="5">
        <v>111917.0</v>
      </c>
      <c r="E1609" s="5">
        <v>115006.0</v>
      </c>
      <c r="F1609" s="5">
        <v>168793.0</v>
      </c>
    </row>
    <row r="1610" ht="13.5" customHeight="1">
      <c r="A1610" s="3" t="s">
        <v>3220</v>
      </c>
      <c r="B1610" s="6" t="s">
        <v>3221</v>
      </c>
      <c r="C1610" s="5">
        <v>115006.0</v>
      </c>
      <c r="D1610" s="5">
        <v>111917.0</v>
      </c>
      <c r="E1610" s="5">
        <v>115006.0</v>
      </c>
      <c r="F1610" s="5">
        <v>168793.0</v>
      </c>
    </row>
    <row r="1611" ht="13.5" customHeight="1">
      <c r="A1611" s="3" t="s">
        <v>3222</v>
      </c>
      <c r="B1611" s="6" t="s">
        <v>3223</v>
      </c>
      <c r="C1611" s="5">
        <v>115006.0</v>
      </c>
      <c r="D1611" s="5">
        <v>111917.0</v>
      </c>
      <c r="E1611" s="5">
        <v>115006.0</v>
      </c>
      <c r="F1611" s="5">
        <v>168793.0</v>
      </c>
    </row>
    <row r="1612" ht="13.5" customHeight="1">
      <c r="A1612" s="3" t="s">
        <v>3224</v>
      </c>
      <c r="B1612" s="6" t="s">
        <v>3225</v>
      </c>
      <c r="C1612" s="5">
        <v>19621.0</v>
      </c>
      <c r="D1612" s="5">
        <v>19094.0</v>
      </c>
      <c r="E1612" s="5">
        <v>19621.0</v>
      </c>
      <c r="F1612" s="5">
        <v>28798.0</v>
      </c>
    </row>
    <row r="1613" ht="13.5" customHeight="1">
      <c r="A1613" s="3" t="s">
        <v>3226</v>
      </c>
      <c r="B1613" s="6" t="s">
        <v>3227</v>
      </c>
      <c r="C1613" s="5">
        <v>19621.0</v>
      </c>
      <c r="D1613" s="5">
        <v>19094.0</v>
      </c>
      <c r="E1613" s="5">
        <v>19621.0</v>
      </c>
      <c r="F1613" s="5">
        <v>28798.0</v>
      </c>
    </row>
    <row r="1614" ht="13.5" customHeight="1">
      <c r="A1614" s="3" t="s">
        <v>3228</v>
      </c>
      <c r="B1614" s="6" t="s">
        <v>3229</v>
      </c>
      <c r="C1614" s="5">
        <v>19621.0</v>
      </c>
      <c r="D1614" s="5">
        <v>19094.0</v>
      </c>
      <c r="E1614" s="5">
        <v>19621.0</v>
      </c>
      <c r="F1614" s="5">
        <v>28798.0</v>
      </c>
    </row>
    <row r="1615" ht="13.5" customHeight="1">
      <c r="A1615" s="3" t="s">
        <v>3230</v>
      </c>
      <c r="B1615" s="6" t="s">
        <v>3231</v>
      </c>
      <c r="C1615" s="5">
        <v>26743.0</v>
      </c>
      <c r="D1615" s="5">
        <v>26025.0</v>
      </c>
      <c r="E1615" s="5">
        <v>26743.0</v>
      </c>
      <c r="F1615" s="5">
        <v>39251.0</v>
      </c>
    </row>
    <row r="1616" ht="13.5" customHeight="1">
      <c r="A1616" s="3" t="s">
        <v>3232</v>
      </c>
      <c r="B1616" s="6" t="s">
        <v>3233</v>
      </c>
      <c r="C1616" s="5">
        <v>26743.0</v>
      </c>
      <c r="D1616" s="5">
        <v>26025.0</v>
      </c>
      <c r="E1616" s="5">
        <v>26743.0</v>
      </c>
      <c r="F1616" s="5">
        <v>39251.0</v>
      </c>
    </row>
    <row r="1617" ht="13.5" customHeight="1">
      <c r="A1617" s="3" t="s">
        <v>3234</v>
      </c>
      <c r="B1617" s="6" t="s">
        <v>3235</v>
      </c>
      <c r="C1617" s="5">
        <v>26743.0</v>
      </c>
      <c r="D1617" s="5">
        <v>26025.0</v>
      </c>
      <c r="E1617" s="5">
        <v>26743.0</v>
      </c>
      <c r="F1617" s="5">
        <v>39251.0</v>
      </c>
    </row>
    <row r="1618" ht="13.5" customHeight="1">
      <c r="A1618" s="3" t="s">
        <v>3236</v>
      </c>
      <c r="B1618" s="6" t="s">
        <v>3237</v>
      </c>
      <c r="C1618" s="5">
        <v>71313.0</v>
      </c>
      <c r="D1618" s="5">
        <v>69398.0</v>
      </c>
      <c r="E1618" s="5">
        <v>71313.0</v>
      </c>
      <c r="F1618" s="5">
        <v>104666.0</v>
      </c>
    </row>
    <row r="1619" ht="13.5" customHeight="1">
      <c r="A1619" s="3" t="s">
        <v>3238</v>
      </c>
      <c r="B1619" s="6" t="s">
        <v>3239</v>
      </c>
      <c r="C1619" s="5">
        <v>71313.0</v>
      </c>
      <c r="D1619" s="5">
        <v>69398.0</v>
      </c>
      <c r="E1619" s="5">
        <v>71313.0</v>
      </c>
      <c r="F1619" s="5">
        <v>104666.0</v>
      </c>
    </row>
    <row r="1620" ht="13.5" customHeight="1">
      <c r="A1620" s="3" t="s">
        <v>3240</v>
      </c>
      <c r="B1620" s="6" t="s">
        <v>3241</v>
      </c>
      <c r="C1620" s="5">
        <v>71313.0</v>
      </c>
      <c r="D1620" s="5">
        <v>69398.0</v>
      </c>
      <c r="E1620" s="5">
        <v>71313.0</v>
      </c>
      <c r="F1620" s="5">
        <v>104666.0</v>
      </c>
    </row>
    <row r="1621" ht="13.5" customHeight="1">
      <c r="A1621" s="3" t="s">
        <v>3242</v>
      </c>
      <c r="B1621" s="6" t="s">
        <v>3243</v>
      </c>
      <c r="C1621" s="5">
        <v>56234.0</v>
      </c>
      <c r="D1621" s="5">
        <v>54724.0</v>
      </c>
      <c r="E1621" s="5">
        <v>56234.0</v>
      </c>
      <c r="F1621" s="5">
        <v>82535.0</v>
      </c>
    </row>
    <row r="1622" ht="13.5" customHeight="1">
      <c r="A1622" s="3" t="s">
        <v>3244</v>
      </c>
      <c r="B1622" s="6" t="s">
        <v>3245</v>
      </c>
      <c r="C1622" s="5">
        <v>56234.0</v>
      </c>
      <c r="D1622" s="5">
        <v>54724.0</v>
      </c>
      <c r="E1622" s="5">
        <v>56234.0</v>
      </c>
      <c r="F1622" s="5">
        <v>82535.0</v>
      </c>
    </row>
    <row r="1623" ht="13.5" customHeight="1">
      <c r="A1623" s="3" t="s">
        <v>3246</v>
      </c>
      <c r="B1623" s="6" t="s">
        <v>3247</v>
      </c>
      <c r="C1623" s="5">
        <v>56234.0</v>
      </c>
      <c r="D1623" s="5">
        <v>54724.0</v>
      </c>
      <c r="E1623" s="5">
        <v>56234.0</v>
      </c>
      <c r="F1623" s="5">
        <v>82535.0</v>
      </c>
    </row>
    <row r="1624" ht="13.5" customHeight="1">
      <c r="A1624" s="3" t="s">
        <v>3248</v>
      </c>
      <c r="B1624" s="6" t="s">
        <v>3249</v>
      </c>
      <c r="C1624" s="5">
        <v>34783.0</v>
      </c>
      <c r="D1624" s="5">
        <v>33849.0</v>
      </c>
      <c r="E1624" s="5">
        <v>34783.0</v>
      </c>
      <c r="F1624" s="5">
        <v>51051.0</v>
      </c>
    </row>
    <row r="1625" ht="13.5" customHeight="1">
      <c r="A1625" s="3" t="s">
        <v>3250</v>
      </c>
      <c r="B1625" s="6" t="s">
        <v>3251</v>
      </c>
      <c r="C1625" s="5">
        <v>34783.0</v>
      </c>
      <c r="D1625" s="5">
        <v>33849.0</v>
      </c>
      <c r="E1625" s="5">
        <v>34783.0</v>
      </c>
      <c r="F1625" s="5">
        <v>51051.0</v>
      </c>
    </row>
    <row r="1626" ht="13.5" customHeight="1">
      <c r="A1626" s="3" t="s">
        <v>3252</v>
      </c>
      <c r="B1626" s="6" t="s">
        <v>3253</v>
      </c>
      <c r="C1626" s="5">
        <v>34783.0</v>
      </c>
      <c r="D1626" s="5">
        <v>33849.0</v>
      </c>
      <c r="E1626" s="5">
        <v>34783.0</v>
      </c>
      <c r="F1626" s="5">
        <v>51051.0</v>
      </c>
    </row>
    <row r="1627" ht="13.5" customHeight="1">
      <c r="A1627" s="3" t="s">
        <v>3254</v>
      </c>
      <c r="B1627" s="6" t="s">
        <v>3255</v>
      </c>
      <c r="C1627" s="5">
        <v>34783.0</v>
      </c>
      <c r="D1627" s="5">
        <v>33849.0</v>
      </c>
      <c r="E1627" s="5">
        <v>34783.0</v>
      </c>
      <c r="F1627" s="5">
        <v>51051.0</v>
      </c>
    </row>
    <row r="1628" ht="13.5" customHeight="1">
      <c r="A1628" s="3" t="s">
        <v>3256</v>
      </c>
      <c r="B1628" s="6" t="s">
        <v>3257</v>
      </c>
      <c r="C1628" s="5">
        <v>18877.0</v>
      </c>
      <c r="D1628" s="5">
        <v>18370.0</v>
      </c>
      <c r="E1628" s="5">
        <v>18877.0</v>
      </c>
      <c r="F1628" s="5">
        <v>27706.0</v>
      </c>
    </row>
    <row r="1629" ht="13.5" customHeight="1">
      <c r="A1629" s="3" t="s">
        <v>3258</v>
      </c>
      <c r="B1629" s="6" t="s">
        <v>3259</v>
      </c>
      <c r="C1629" s="5">
        <v>18877.0</v>
      </c>
      <c r="D1629" s="5">
        <v>18370.0</v>
      </c>
      <c r="E1629" s="5">
        <v>18877.0</v>
      </c>
      <c r="F1629" s="5">
        <v>27706.0</v>
      </c>
    </row>
    <row r="1630" ht="13.5" customHeight="1">
      <c r="A1630" s="3" t="s">
        <v>3260</v>
      </c>
      <c r="B1630" s="6" t="s">
        <v>3261</v>
      </c>
      <c r="C1630" s="5">
        <v>18877.0</v>
      </c>
      <c r="D1630" s="5">
        <v>18370.0</v>
      </c>
      <c r="E1630" s="5">
        <v>18877.0</v>
      </c>
      <c r="F1630" s="5">
        <v>27706.0</v>
      </c>
    </row>
    <row r="1631" ht="13.5" customHeight="1">
      <c r="A1631" s="3" t="s">
        <v>3262</v>
      </c>
      <c r="B1631" s="6" t="s">
        <v>3263</v>
      </c>
      <c r="C1631" s="5">
        <v>18877.0</v>
      </c>
      <c r="D1631" s="5">
        <v>18370.0</v>
      </c>
      <c r="E1631" s="5">
        <v>18877.0</v>
      </c>
      <c r="F1631" s="5">
        <v>27706.0</v>
      </c>
    </row>
    <row r="1632" ht="13.5" customHeight="1">
      <c r="A1632" s="3" t="s">
        <v>3264</v>
      </c>
      <c r="B1632" s="6" t="s">
        <v>3265</v>
      </c>
      <c r="C1632" s="5">
        <v>0.0</v>
      </c>
      <c r="D1632" s="5">
        <v>0.0</v>
      </c>
      <c r="E1632" s="5">
        <v>0.0</v>
      </c>
      <c r="F1632" s="5">
        <v>0.0</v>
      </c>
    </row>
    <row r="1633" ht="13.5" customHeight="1">
      <c r="A1633" s="3" t="s">
        <v>3266</v>
      </c>
      <c r="B1633" s="6" t="s">
        <v>3267</v>
      </c>
      <c r="C1633" s="5">
        <v>0.0</v>
      </c>
      <c r="D1633" s="5">
        <v>0.0</v>
      </c>
      <c r="E1633" s="5">
        <v>0.0</v>
      </c>
      <c r="F1633" s="5">
        <v>0.0</v>
      </c>
    </row>
    <row r="1634" ht="13.5" customHeight="1">
      <c r="A1634" s="3" t="s">
        <v>3268</v>
      </c>
      <c r="B1634" s="6" t="s">
        <v>3269</v>
      </c>
      <c r="C1634" s="5">
        <v>0.0</v>
      </c>
      <c r="D1634" s="5">
        <v>0.0</v>
      </c>
      <c r="E1634" s="5">
        <v>0.0</v>
      </c>
      <c r="F1634" s="5">
        <v>0.0</v>
      </c>
    </row>
    <row r="1635" ht="13.5" customHeight="1">
      <c r="A1635" s="3" t="s">
        <v>3270</v>
      </c>
      <c r="B1635" s="6" t="s">
        <v>3271</v>
      </c>
      <c r="C1635" s="5">
        <v>49652.0</v>
      </c>
      <c r="D1635" s="5">
        <v>48318.0</v>
      </c>
      <c r="E1635" s="5">
        <v>49652.0</v>
      </c>
      <c r="F1635" s="5">
        <v>72873.0</v>
      </c>
    </row>
    <row r="1636" ht="13.5" customHeight="1">
      <c r="A1636" s="3" t="s">
        <v>3272</v>
      </c>
      <c r="B1636" s="6" t="s">
        <v>3273</v>
      </c>
      <c r="C1636" s="5">
        <v>49652.0</v>
      </c>
      <c r="D1636" s="5">
        <v>48318.0</v>
      </c>
      <c r="E1636" s="5">
        <v>49652.0</v>
      </c>
      <c r="F1636" s="5">
        <v>72873.0</v>
      </c>
    </row>
    <row r="1637" ht="13.5" customHeight="1">
      <c r="A1637" s="3" t="s">
        <v>3274</v>
      </c>
      <c r="B1637" s="6" t="s">
        <v>3275</v>
      </c>
      <c r="C1637" s="5">
        <v>49652.0</v>
      </c>
      <c r="D1637" s="5">
        <v>48318.0</v>
      </c>
      <c r="E1637" s="5">
        <v>49652.0</v>
      </c>
      <c r="F1637" s="5">
        <v>72873.0</v>
      </c>
    </row>
    <row r="1638" ht="13.5" customHeight="1">
      <c r="A1638" s="3" t="s">
        <v>3276</v>
      </c>
      <c r="B1638" s="6" t="s">
        <v>3277</v>
      </c>
      <c r="C1638" s="5">
        <v>24521.0</v>
      </c>
      <c r="D1638" s="5">
        <v>23862.0</v>
      </c>
      <c r="E1638" s="5">
        <v>24521.0</v>
      </c>
      <c r="F1638" s="5">
        <v>35989.0</v>
      </c>
    </row>
    <row r="1639" ht="13.5" customHeight="1">
      <c r="A1639" s="3" t="s">
        <v>3278</v>
      </c>
      <c r="B1639" s="6" t="s">
        <v>3279</v>
      </c>
      <c r="C1639" s="5">
        <v>24521.0</v>
      </c>
      <c r="D1639" s="5">
        <v>23862.0</v>
      </c>
      <c r="E1639" s="5">
        <v>24521.0</v>
      </c>
      <c r="F1639" s="5">
        <v>35989.0</v>
      </c>
    </row>
    <row r="1640" ht="13.5" customHeight="1">
      <c r="A1640" s="3" t="s">
        <v>3280</v>
      </c>
      <c r="B1640" s="6" t="s">
        <v>3281</v>
      </c>
      <c r="C1640" s="5">
        <v>24521.0</v>
      </c>
      <c r="D1640" s="5">
        <v>23862.0</v>
      </c>
      <c r="E1640" s="5">
        <v>24521.0</v>
      </c>
      <c r="F1640" s="5">
        <v>35989.0</v>
      </c>
    </row>
    <row r="1641" ht="13.5" customHeight="1">
      <c r="A1641" s="3" t="s">
        <v>3282</v>
      </c>
      <c r="B1641" s="6" t="s">
        <v>3283</v>
      </c>
      <c r="C1641" s="5">
        <v>0.0</v>
      </c>
      <c r="D1641" s="5">
        <v>0.0</v>
      </c>
      <c r="E1641" s="5">
        <v>0.0</v>
      </c>
      <c r="F1641" s="5">
        <v>0.0</v>
      </c>
    </row>
    <row r="1642" ht="13.5" customHeight="1">
      <c r="A1642" s="3" t="s">
        <v>3284</v>
      </c>
      <c r="B1642" s="6" t="s">
        <v>3285</v>
      </c>
      <c r="C1642" s="5">
        <v>13808.0</v>
      </c>
      <c r="D1642" s="5">
        <v>13437.0</v>
      </c>
      <c r="E1642" s="5">
        <v>13808.0</v>
      </c>
      <c r="F1642" s="5">
        <v>20266.0</v>
      </c>
    </row>
    <row r="1643" ht="13.5" customHeight="1">
      <c r="A1643" s="3" t="s">
        <v>3286</v>
      </c>
      <c r="B1643" s="6" t="s">
        <v>3287</v>
      </c>
      <c r="C1643" s="5">
        <v>23964.0</v>
      </c>
      <c r="D1643" s="5">
        <v>23320.0</v>
      </c>
      <c r="E1643" s="5">
        <v>23964.0</v>
      </c>
      <c r="F1643" s="5">
        <v>35171.0</v>
      </c>
    </row>
    <row r="1644" ht="13.5" customHeight="1">
      <c r="A1644" s="3" t="s">
        <v>3288</v>
      </c>
      <c r="B1644" s="6" t="s">
        <v>3289</v>
      </c>
      <c r="C1644" s="5">
        <v>14080.0</v>
      </c>
      <c r="D1644" s="5">
        <v>13702.0</v>
      </c>
      <c r="E1644" s="5">
        <v>14080.0</v>
      </c>
      <c r="F1644" s="5">
        <v>20665.0</v>
      </c>
    </row>
    <row r="1645" ht="13.5" customHeight="1">
      <c r="A1645" s="3" t="s">
        <v>3290</v>
      </c>
      <c r="B1645" s="6" t="s">
        <v>3291</v>
      </c>
      <c r="C1645" s="5">
        <v>8298.0</v>
      </c>
      <c r="D1645" s="5">
        <v>8075.0</v>
      </c>
      <c r="E1645" s="5">
        <v>8298.0</v>
      </c>
      <c r="F1645" s="5">
        <v>12179.0</v>
      </c>
    </row>
    <row r="1646" ht="13.5" customHeight="1">
      <c r="A1646" s="3" t="s">
        <v>3292</v>
      </c>
      <c r="B1646" s="6" t="s">
        <v>3293</v>
      </c>
      <c r="C1646" s="5">
        <v>1099.0</v>
      </c>
      <c r="D1646" s="5">
        <v>1069.0</v>
      </c>
      <c r="E1646" s="5">
        <v>1099.0</v>
      </c>
      <c r="F1646" s="5">
        <v>1612.0</v>
      </c>
    </row>
    <row r="1647" ht="13.5" customHeight="1">
      <c r="A1647" s="3" t="s">
        <v>3294</v>
      </c>
      <c r="B1647" s="6" t="s">
        <v>3295</v>
      </c>
      <c r="C1647" s="5">
        <v>1574.0</v>
      </c>
      <c r="D1647" s="5">
        <v>1532.0</v>
      </c>
      <c r="E1647" s="5">
        <v>1574.0</v>
      </c>
      <c r="F1647" s="5">
        <v>2311.0</v>
      </c>
    </row>
    <row r="1648" ht="13.5" customHeight="1">
      <c r="A1648" s="3" t="s">
        <v>3296</v>
      </c>
      <c r="B1648" s="6" t="s">
        <v>3297</v>
      </c>
      <c r="C1648" s="5">
        <v>1590.0</v>
      </c>
      <c r="D1648" s="5">
        <v>1547.0</v>
      </c>
      <c r="E1648" s="5">
        <v>1590.0</v>
      </c>
      <c r="F1648" s="5">
        <v>2333.0</v>
      </c>
    </row>
    <row r="1649" ht="13.5" customHeight="1">
      <c r="A1649" s="3" t="s">
        <v>3298</v>
      </c>
      <c r="B1649" s="6" t="s">
        <v>3299</v>
      </c>
      <c r="C1649" s="5">
        <v>134.0</v>
      </c>
      <c r="D1649" s="5">
        <v>130.0</v>
      </c>
      <c r="E1649" s="5">
        <v>134.0</v>
      </c>
      <c r="F1649" s="5">
        <v>196.0</v>
      </c>
    </row>
    <row r="1650" ht="13.5" customHeight="1">
      <c r="A1650" s="3" t="s">
        <v>3300</v>
      </c>
      <c r="B1650" s="6" t="s">
        <v>3301</v>
      </c>
      <c r="C1650" s="5">
        <v>3456.0</v>
      </c>
      <c r="D1650" s="5">
        <v>3363.0</v>
      </c>
      <c r="E1650" s="5">
        <v>3456.0</v>
      </c>
      <c r="F1650" s="5">
        <v>5072.0</v>
      </c>
    </row>
    <row r="1651" ht="13.5" customHeight="1">
      <c r="A1651" s="3" t="s">
        <v>3302</v>
      </c>
      <c r="B1651" s="6" t="s">
        <v>3303</v>
      </c>
      <c r="C1651" s="5">
        <v>3639.0</v>
      </c>
      <c r="D1651" s="5">
        <v>3541.0</v>
      </c>
      <c r="E1651" s="5">
        <v>3639.0</v>
      </c>
      <c r="F1651" s="5">
        <v>5341.0</v>
      </c>
    </row>
    <row r="1652" ht="13.5" customHeight="1">
      <c r="A1652" s="3" t="s">
        <v>3304</v>
      </c>
      <c r="B1652" s="6" t="s">
        <v>3305</v>
      </c>
      <c r="C1652" s="5">
        <v>12705.0</v>
      </c>
      <c r="D1652" s="5">
        <v>12364.0</v>
      </c>
      <c r="E1652" s="5">
        <v>12705.0</v>
      </c>
      <c r="F1652" s="5">
        <v>18647.0</v>
      </c>
    </row>
    <row r="1653" ht="13.5" customHeight="1">
      <c r="A1653" s="3" t="s">
        <v>3306</v>
      </c>
      <c r="B1653" s="6" t="s">
        <v>3307</v>
      </c>
      <c r="C1653" s="5">
        <v>2175.0</v>
      </c>
      <c r="D1653" s="5">
        <v>2117.0</v>
      </c>
      <c r="E1653" s="5">
        <v>2175.0</v>
      </c>
      <c r="F1653" s="5">
        <v>3193.0</v>
      </c>
    </row>
    <row r="1654" ht="13.5" customHeight="1">
      <c r="A1654" s="3" t="s">
        <v>3308</v>
      </c>
      <c r="B1654" s="6" t="s">
        <v>3309</v>
      </c>
      <c r="C1654" s="5">
        <v>907.0</v>
      </c>
      <c r="D1654" s="5">
        <v>883.0</v>
      </c>
      <c r="E1654" s="5">
        <v>907.0</v>
      </c>
      <c r="F1654" s="5">
        <v>1332.0</v>
      </c>
    </row>
    <row r="1655" ht="13.5" customHeight="1">
      <c r="A1655" s="3" t="s">
        <v>3310</v>
      </c>
      <c r="B1655" s="6" t="s">
        <v>3311</v>
      </c>
      <c r="C1655" s="5">
        <v>11657.0</v>
      </c>
      <c r="D1655" s="5">
        <v>11344.0</v>
      </c>
      <c r="E1655" s="5">
        <v>11657.0</v>
      </c>
      <c r="F1655" s="5">
        <v>17109.0</v>
      </c>
    </row>
    <row r="1656" ht="13.5" customHeight="1">
      <c r="A1656" s="3" t="s">
        <v>3312</v>
      </c>
      <c r="B1656" s="6" t="s">
        <v>3313</v>
      </c>
      <c r="C1656" s="5">
        <v>4844.0</v>
      </c>
      <c r="D1656" s="5">
        <v>4714.0</v>
      </c>
      <c r="E1656" s="5">
        <v>4844.0</v>
      </c>
      <c r="F1656" s="5">
        <v>7110.0</v>
      </c>
    </row>
    <row r="1657" ht="13.5" customHeight="1">
      <c r="A1657" s="3" t="s">
        <v>3314</v>
      </c>
      <c r="B1657" s="6" t="s">
        <v>3315</v>
      </c>
      <c r="C1657" s="5">
        <v>7289.0</v>
      </c>
      <c r="D1657" s="5">
        <v>7093.0</v>
      </c>
      <c r="E1657" s="5">
        <v>7289.0</v>
      </c>
      <c r="F1657" s="5">
        <v>10698.0</v>
      </c>
    </row>
    <row r="1658" ht="13.5" customHeight="1">
      <c r="A1658" s="3" t="s">
        <v>3316</v>
      </c>
      <c r="B1658" s="6" t="s">
        <v>3317</v>
      </c>
      <c r="C1658" s="5">
        <v>46121.0</v>
      </c>
      <c r="D1658" s="5">
        <v>44882.0</v>
      </c>
      <c r="E1658" s="5">
        <v>46121.0</v>
      </c>
      <c r="F1658" s="5">
        <v>67691.0</v>
      </c>
    </row>
    <row r="1659" ht="13.5" customHeight="1">
      <c r="A1659" s="3" t="s">
        <v>3318</v>
      </c>
      <c r="B1659" s="6" t="s">
        <v>3319</v>
      </c>
      <c r="C1659" s="5">
        <v>2584.0</v>
      </c>
      <c r="D1659" s="5">
        <v>2515.0</v>
      </c>
      <c r="E1659" s="5">
        <v>2584.0</v>
      </c>
      <c r="F1659" s="5">
        <v>3793.0</v>
      </c>
    </row>
    <row r="1660" ht="13.5" customHeight="1">
      <c r="A1660" s="3" t="s">
        <v>3320</v>
      </c>
      <c r="B1660" s="6" t="s">
        <v>3321</v>
      </c>
      <c r="C1660" s="5">
        <v>1070.0</v>
      </c>
      <c r="D1660" s="5">
        <v>1041.0</v>
      </c>
      <c r="E1660" s="5">
        <v>1070.0</v>
      </c>
      <c r="F1660" s="5">
        <v>1570.0</v>
      </c>
    </row>
    <row r="1661" ht="13.5" customHeight="1">
      <c r="A1661" s="3" t="s">
        <v>3322</v>
      </c>
      <c r="B1661" s="6" t="s">
        <v>3323</v>
      </c>
      <c r="C1661" s="5"/>
      <c r="D1661" s="5"/>
      <c r="E1661" s="5"/>
      <c r="F1661" s="5"/>
    </row>
    <row r="1662" ht="13.5" customHeight="1">
      <c r="A1662" s="3" t="s">
        <v>3324</v>
      </c>
      <c r="B1662" s="6" t="s">
        <v>3325</v>
      </c>
      <c r="C1662" s="5">
        <v>216.0</v>
      </c>
      <c r="D1662" s="5">
        <v>210.0</v>
      </c>
      <c r="E1662" s="5">
        <v>216.0</v>
      </c>
      <c r="F1662" s="5">
        <v>317.0</v>
      </c>
    </row>
    <row r="1663" ht="13.5" customHeight="1">
      <c r="A1663" s="3" t="s">
        <v>3326</v>
      </c>
      <c r="B1663" s="6" t="s">
        <v>3327</v>
      </c>
      <c r="C1663" s="5">
        <v>1515.0</v>
      </c>
      <c r="D1663" s="5">
        <v>1474.0</v>
      </c>
      <c r="E1663" s="5">
        <v>1515.0</v>
      </c>
      <c r="F1663" s="5">
        <v>2223.0</v>
      </c>
    </row>
    <row r="1664" ht="13.5" customHeight="1">
      <c r="A1664" s="3" t="s">
        <v>3328</v>
      </c>
      <c r="B1664" s="6" t="s">
        <v>3329</v>
      </c>
      <c r="C1664" s="5">
        <v>8022.0</v>
      </c>
      <c r="D1664" s="5">
        <v>7807.0</v>
      </c>
      <c r="E1664" s="5">
        <v>8022.0</v>
      </c>
      <c r="F1664" s="5">
        <v>11775.0</v>
      </c>
    </row>
    <row r="1665" ht="13.5" customHeight="1">
      <c r="A1665" s="3" t="s">
        <v>3330</v>
      </c>
      <c r="B1665" s="6" t="s">
        <v>3331</v>
      </c>
      <c r="C1665" s="5">
        <v>2520.0</v>
      </c>
      <c r="D1665" s="5">
        <v>2452.0</v>
      </c>
      <c r="E1665" s="5">
        <v>2520.0</v>
      </c>
      <c r="F1665" s="5">
        <v>3698.0</v>
      </c>
    </row>
    <row r="1666" ht="13.5" customHeight="1">
      <c r="A1666" s="3" t="s">
        <v>3332</v>
      </c>
      <c r="B1666" s="6" t="s">
        <v>3333</v>
      </c>
      <c r="C1666" s="5">
        <v>2520.0</v>
      </c>
      <c r="D1666" s="5">
        <v>2452.0</v>
      </c>
      <c r="E1666" s="5">
        <v>2520.0</v>
      </c>
      <c r="F1666" s="5">
        <v>3698.0</v>
      </c>
    </row>
    <row r="1667" ht="13.5" customHeight="1">
      <c r="A1667" s="3" t="s">
        <v>3334</v>
      </c>
      <c r="B1667" s="6" t="s">
        <v>3335</v>
      </c>
      <c r="C1667" s="5">
        <v>3847.0</v>
      </c>
      <c r="D1667" s="5">
        <v>3744.0</v>
      </c>
      <c r="E1667" s="5">
        <v>3847.0</v>
      </c>
      <c r="F1667" s="5">
        <v>5647.0</v>
      </c>
    </row>
    <row r="1668" ht="13.5" customHeight="1">
      <c r="A1668" s="3" t="s">
        <v>3336</v>
      </c>
      <c r="B1668" s="6" t="s">
        <v>3337</v>
      </c>
      <c r="C1668" s="5">
        <v>1549.0</v>
      </c>
      <c r="D1668" s="5">
        <v>1507.0</v>
      </c>
      <c r="E1668" s="5">
        <v>1549.0</v>
      </c>
      <c r="F1668" s="5">
        <v>2273.0</v>
      </c>
    </row>
    <row r="1669" ht="13.5" customHeight="1">
      <c r="A1669" s="3" t="s">
        <v>3338</v>
      </c>
      <c r="B1669" s="6" t="s">
        <v>3339</v>
      </c>
      <c r="C1669" s="5">
        <v>3354.0</v>
      </c>
      <c r="D1669" s="5">
        <v>3264.0</v>
      </c>
      <c r="E1669" s="5">
        <v>3354.0</v>
      </c>
      <c r="F1669" s="5">
        <v>4923.0</v>
      </c>
    </row>
    <row r="1670" ht="13.5" customHeight="1">
      <c r="A1670" s="3" t="s">
        <v>3340</v>
      </c>
      <c r="B1670" s="6" t="s">
        <v>3341</v>
      </c>
      <c r="C1670" s="5">
        <v>3354.0</v>
      </c>
      <c r="D1670" s="5">
        <v>3264.0</v>
      </c>
      <c r="E1670" s="5">
        <v>3354.0</v>
      </c>
      <c r="F1670" s="5">
        <v>4923.0</v>
      </c>
    </row>
    <row r="1671" ht="13.5" customHeight="1">
      <c r="A1671" s="3" t="s">
        <v>3342</v>
      </c>
      <c r="B1671" s="6" t="s">
        <v>3343</v>
      </c>
      <c r="C1671" s="5">
        <v>3354.0</v>
      </c>
      <c r="D1671" s="5">
        <v>3264.0</v>
      </c>
      <c r="E1671" s="5">
        <v>3354.0</v>
      </c>
      <c r="F1671" s="5">
        <v>4923.0</v>
      </c>
    </row>
    <row r="1672" ht="13.5" customHeight="1">
      <c r="A1672" s="3" t="s">
        <v>3344</v>
      </c>
      <c r="B1672" s="6" t="s">
        <v>3345</v>
      </c>
      <c r="C1672" s="5">
        <v>1778.0</v>
      </c>
      <c r="D1672" s="5">
        <v>1730.0</v>
      </c>
      <c r="E1672" s="5">
        <v>1778.0</v>
      </c>
      <c r="F1672" s="5">
        <v>2609.0</v>
      </c>
    </row>
    <row r="1673" ht="13.5" customHeight="1">
      <c r="A1673" s="3" t="s">
        <v>3346</v>
      </c>
      <c r="B1673" s="6" t="s">
        <v>3347</v>
      </c>
      <c r="C1673" s="5">
        <v>3354.0</v>
      </c>
      <c r="D1673" s="5">
        <v>3264.0</v>
      </c>
      <c r="E1673" s="5">
        <v>3354.0</v>
      </c>
      <c r="F1673" s="5">
        <v>4923.0</v>
      </c>
    </row>
    <row r="1674" ht="13.5" customHeight="1">
      <c r="A1674" s="3" t="s">
        <v>3348</v>
      </c>
      <c r="B1674" s="6" t="s">
        <v>3349</v>
      </c>
      <c r="C1674" s="5">
        <v>5421.0</v>
      </c>
      <c r="D1674" s="5">
        <v>5275.0</v>
      </c>
      <c r="E1674" s="5">
        <v>5421.0</v>
      </c>
      <c r="F1674" s="5">
        <v>7956.0</v>
      </c>
    </row>
    <row r="1675" ht="13.5" customHeight="1">
      <c r="A1675" s="3" t="s">
        <v>3350</v>
      </c>
      <c r="B1675" s="6" t="s">
        <v>3351</v>
      </c>
      <c r="C1675" s="5">
        <v>9190.0</v>
      </c>
      <c r="D1675" s="5">
        <v>8943.0</v>
      </c>
      <c r="E1675" s="5">
        <v>9190.0</v>
      </c>
      <c r="F1675" s="5">
        <v>13488.0</v>
      </c>
    </row>
    <row r="1676" ht="13.5" customHeight="1">
      <c r="A1676" s="3" t="s">
        <v>3352</v>
      </c>
      <c r="B1676" s="6" t="s">
        <v>3353</v>
      </c>
      <c r="C1676" s="5">
        <v>2520.0</v>
      </c>
      <c r="D1676" s="5">
        <v>2452.0</v>
      </c>
      <c r="E1676" s="5">
        <v>2520.0</v>
      </c>
      <c r="F1676" s="5">
        <v>3698.0</v>
      </c>
    </row>
    <row r="1677" ht="13.5" customHeight="1">
      <c r="A1677" s="3" t="s">
        <v>3354</v>
      </c>
      <c r="B1677" s="6" t="s">
        <v>3355</v>
      </c>
      <c r="C1677" s="5">
        <v>116.0</v>
      </c>
      <c r="D1677" s="5">
        <v>113.0</v>
      </c>
      <c r="E1677" s="5">
        <v>116.0</v>
      </c>
      <c r="F1677" s="5">
        <v>170.0</v>
      </c>
    </row>
    <row r="1678" ht="13.5" customHeight="1">
      <c r="A1678" s="3" t="s">
        <v>3356</v>
      </c>
      <c r="B1678" s="6" t="s">
        <v>3357</v>
      </c>
      <c r="C1678" s="5">
        <v>209.0</v>
      </c>
      <c r="D1678" s="5">
        <v>203.0</v>
      </c>
      <c r="E1678" s="5">
        <v>209.0</v>
      </c>
      <c r="F1678" s="5">
        <v>306.0</v>
      </c>
    </row>
    <row r="1679" ht="13.5" customHeight="1">
      <c r="A1679" s="3" t="s">
        <v>3358</v>
      </c>
      <c r="B1679" s="6" t="s">
        <v>3359</v>
      </c>
      <c r="C1679" s="5">
        <v>770.0</v>
      </c>
      <c r="D1679" s="5">
        <v>749.0</v>
      </c>
      <c r="E1679" s="5">
        <v>770.0</v>
      </c>
      <c r="F1679" s="5">
        <v>1130.0</v>
      </c>
    </row>
    <row r="1680" ht="13.5" customHeight="1">
      <c r="A1680" s="3" t="s">
        <v>3360</v>
      </c>
      <c r="B1680" s="6" t="s">
        <v>3361</v>
      </c>
      <c r="C1680" s="5">
        <v>710.0</v>
      </c>
      <c r="D1680" s="5">
        <v>691.0</v>
      </c>
      <c r="E1680" s="5">
        <v>710.0</v>
      </c>
      <c r="F1680" s="5">
        <v>1042.0</v>
      </c>
    </row>
    <row r="1681" ht="13.5" customHeight="1">
      <c r="A1681" s="3" t="s">
        <v>3362</v>
      </c>
      <c r="B1681" s="6" t="s">
        <v>3363</v>
      </c>
      <c r="C1681" s="5">
        <v>816.0</v>
      </c>
      <c r="D1681" s="5">
        <v>794.0</v>
      </c>
      <c r="E1681" s="5">
        <v>816.0</v>
      </c>
      <c r="F1681" s="5">
        <v>1198.0</v>
      </c>
    </row>
    <row r="1682" ht="13.5" customHeight="1">
      <c r="A1682" s="3" t="s">
        <v>3364</v>
      </c>
      <c r="B1682" s="6" t="s">
        <v>3365</v>
      </c>
      <c r="C1682" s="5">
        <v>887.0</v>
      </c>
      <c r="D1682" s="5">
        <v>863.0</v>
      </c>
      <c r="E1682" s="5">
        <v>887.0</v>
      </c>
      <c r="F1682" s="5">
        <v>1302.0</v>
      </c>
    </row>
    <row r="1683" ht="13.5" customHeight="1">
      <c r="A1683" s="3" t="s">
        <v>3366</v>
      </c>
      <c r="B1683" s="6" t="s">
        <v>3367</v>
      </c>
      <c r="C1683" s="5">
        <v>4923.0</v>
      </c>
      <c r="D1683" s="5">
        <v>4791.0</v>
      </c>
      <c r="E1683" s="5">
        <v>4923.0</v>
      </c>
      <c r="F1683" s="5">
        <v>7226.0</v>
      </c>
    </row>
    <row r="1684" ht="13.5" customHeight="1">
      <c r="A1684" s="3" t="s">
        <v>3368</v>
      </c>
      <c r="B1684" s="6" t="s">
        <v>3369</v>
      </c>
      <c r="C1684" s="5">
        <v>16916.0</v>
      </c>
      <c r="D1684" s="5">
        <v>16462.0</v>
      </c>
      <c r="E1684" s="5">
        <v>16916.0</v>
      </c>
      <c r="F1684" s="5">
        <v>24828.0</v>
      </c>
    </row>
    <row r="1685" ht="13.5" customHeight="1">
      <c r="A1685" s="3" t="s">
        <v>3370</v>
      </c>
      <c r="B1685" s="6" t="s">
        <v>3371</v>
      </c>
      <c r="C1685" s="5">
        <v>769.0</v>
      </c>
      <c r="D1685" s="5">
        <v>748.0</v>
      </c>
      <c r="E1685" s="5">
        <v>769.0</v>
      </c>
      <c r="F1685" s="5">
        <v>1128.0</v>
      </c>
    </row>
    <row r="1686" ht="13.5" customHeight="1">
      <c r="A1686" s="3" t="s">
        <v>3372</v>
      </c>
      <c r="B1686" s="6" t="s">
        <v>3373</v>
      </c>
      <c r="C1686" s="5">
        <v>632.0</v>
      </c>
      <c r="D1686" s="5">
        <v>615.0</v>
      </c>
      <c r="E1686" s="5">
        <v>632.0</v>
      </c>
      <c r="F1686" s="5">
        <v>928.0</v>
      </c>
    </row>
    <row r="1687" ht="13.5" customHeight="1">
      <c r="A1687" s="3" t="s">
        <v>3374</v>
      </c>
      <c r="B1687" s="6" t="s">
        <v>3375</v>
      </c>
      <c r="C1687" s="5">
        <v>59.0</v>
      </c>
      <c r="D1687" s="5">
        <v>57.0</v>
      </c>
      <c r="E1687" s="5">
        <v>59.0</v>
      </c>
      <c r="F1687" s="5">
        <v>86.0</v>
      </c>
    </row>
    <row r="1688" ht="13.5" customHeight="1">
      <c r="A1688" s="3" t="s">
        <v>3376</v>
      </c>
      <c r="B1688" s="6" t="s">
        <v>3377</v>
      </c>
      <c r="C1688" s="5">
        <v>162.0</v>
      </c>
      <c r="D1688" s="5">
        <v>158.0</v>
      </c>
      <c r="E1688" s="5">
        <v>162.0</v>
      </c>
      <c r="F1688" s="5">
        <v>238.0</v>
      </c>
    </row>
    <row r="1689" ht="13.5" customHeight="1">
      <c r="A1689" s="3" t="s">
        <v>3378</v>
      </c>
      <c r="B1689" s="6" t="s">
        <v>3379</v>
      </c>
      <c r="C1689" s="5">
        <v>27233.0</v>
      </c>
      <c r="D1689" s="5">
        <v>26502.0</v>
      </c>
      <c r="E1689" s="5">
        <v>27233.0</v>
      </c>
      <c r="F1689" s="5">
        <v>39970.0</v>
      </c>
    </row>
    <row r="1690" ht="13.5" customHeight="1">
      <c r="A1690" s="3" t="s">
        <v>3380</v>
      </c>
      <c r="B1690" s="6" t="s">
        <v>3381</v>
      </c>
      <c r="C1690" s="5">
        <v>7970.0</v>
      </c>
      <c r="D1690" s="5">
        <v>7756.0</v>
      </c>
      <c r="E1690" s="5">
        <v>7970.0</v>
      </c>
      <c r="F1690" s="5">
        <v>11698.0</v>
      </c>
    </row>
    <row r="1691" ht="13.5" customHeight="1">
      <c r="A1691" s="3" t="s">
        <v>3382</v>
      </c>
      <c r="B1691" s="6" t="s">
        <v>3383</v>
      </c>
      <c r="C1691" s="5">
        <v>7127.0</v>
      </c>
      <c r="D1691" s="5">
        <v>5182.0</v>
      </c>
      <c r="E1691" s="5">
        <v>5348.0</v>
      </c>
      <c r="F1691" s="5">
        <v>10454.0</v>
      </c>
    </row>
    <row r="1692" ht="13.5" customHeight="1">
      <c r="A1692" s="3" t="s">
        <v>3384</v>
      </c>
      <c r="B1692" s="6" t="s">
        <v>3385</v>
      </c>
      <c r="C1692" s="5">
        <v>5551.0</v>
      </c>
      <c r="D1692" s="5">
        <v>4044.0</v>
      </c>
      <c r="E1692" s="5">
        <v>4169.0</v>
      </c>
      <c r="F1692" s="5">
        <v>8148.0</v>
      </c>
    </row>
    <row r="1693" ht="13.5" customHeight="1">
      <c r="A1693" s="3" t="s">
        <v>3386</v>
      </c>
      <c r="B1693" s="6" t="s">
        <v>3387</v>
      </c>
      <c r="C1693" s="5">
        <v>8592.0</v>
      </c>
      <c r="D1693" s="5">
        <v>6245.0</v>
      </c>
      <c r="E1693" s="5">
        <v>6436.0</v>
      </c>
      <c r="F1693" s="5">
        <v>12606.0</v>
      </c>
    </row>
    <row r="1694" ht="13.5" customHeight="1">
      <c r="A1694" s="3" t="s">
        <v>3388</v>
      </c>
      <c r="B1694" s="6" t="s">
        <v>3389</v>
      </c>
      <c r="C1694" s="5">
        <v>7078.0</v>
      </c>
      <c r="D1694" s="5">
        <v>6888.0</v>
      </c>
      <c r="E1694" s="5">
        <v>7078.0</v>
      </c>
      <c r="F1694" s="5">
        <v>10388.0</v>
      </c>
    </row>
    <row r="1695" ht="13.5" customHeight="1">
      <c r="A1695" s="3" t="s">
        <v>3390</v>
      </c>
      <c r="B1695" s="6" t="s">
        <v>3391</v>
      </c>
      <c r="C1695" s="5">
        <v>943.0</v>
      </c>
      <c r="D1695" s="5">
        <v>918.0</v>
      </c>
      <c r="E1695" s="5">
        <v>943.0</v>
      </c>
      <c r="F1695" s="5">
        <v>1385.0</v>
      </c>
    </row>
    <row r="1696" ht="13.5" customHeight="1">
      <c r="A1696" s="3" t="s">
        <v>3392</v>
      </c>
      <c r="B1696" s="6" t="s">
        <v>3393</v>
      </c>
      <c r="C1696" s="5">
        <v>8592.0</v>
      </c>
      <c r="D1696" s="5">
        <v>6245.0</v>
      </c>
      <c r="E1696" s="5">
        <v>6436.0</v>
      </c>
      <c r="F1696" s="5">
        <v>12606.0</v>
      </c>
    </row>
    <row r="1697" ht="13.5" customHeight="1">
      <c r="A1697" s="3" t="s">
        <v>3394</v>
      </c>
      <c r="B1697" s="6" t="s">
        <v>3395</v>
      </c>
      <c r="C1697" s="5">
        <v>943.0</v>
      </c>
      <c r="D1697" s="5">
        <v>918.0</v>
      </c>
      <c r="E1697" s="5">
        <v>943.0</v>
      </c>
      <c r="F1697" s="5">
        <v>1385.0</v>
      </c>
    </row>
    <row r="1698" ht="13.5" customHeight="1">
      <c r="A1698" s="3" t="s">
        <v>3396</v>
      </c>
      <c r="B1698" s="6" t="s">
        <v>3397</v>
      </c>
      <c r="C1698" s="5">
        <v>5535.0</v>
      </c>
      <c r="D1698" s="5">
        <v>5386.0</v>
      </c>
      <c r="E1698" s="5">
        <v>5535.0</v>
      </c>
      <c r="F1698" s="5">
        <v>8123.0</v>
      </c>
    </row>
    <row r="1699" ht="13.5" customHeight="1">
      <c r="A1699" s="3" t="s">
        <v>3398</v>
      </c>
      <c r="B1699" s="6" t="s">
        <v>3399</v>
      </c>
      <c r="C1699" s="5">
        <v>18056.0</v>
      </c>
      <c r="D1699" s="5">
        <v>17571.0</v>
      </c>
      <c r="E1699" s="5">
        <v>18056.0</v>
      </c>
      <c r="F1699" s="5">
        <v>26501.0</v>
      </c>
    </row>
    <row r="1700" ht="13.5" customHeight="1">
      <c r="A1700" s="3" t="s">
        <v>3400</v>
      </c>
      <c r="B1700" s="6" t="s">
        <v>3401</v>
      </c>
      <c r="C1700" s="5">
        <v>2183.0</v>
      </c>
      <c r="D1700" s="5">
        <v>2124.0</v>
      </c>
      <c r="E1700" s="5">
        <v>2183.0</v>
      </c>
      <c r="F1700" s="5">
        <v>3203.0</v>
      </c>
    </row>
    <row r="1701" ht="13.5" customHeight="1">
      <c r="A1701" s="3" t="s">
        <v>3402</v>
      </c>
      <c r="B1701" s="6" t="s">
        <v>3403</v>
      </c>
      <c r="C1701" s="5">
        <v>626.0</v>
      </c>
      <c r="D1701" s="5">
        <v>609.0</v>
      </c>
      <c r="E1701" s="5">
        <v>626.0</v>
      </c>
      <c r="F1701" s="5">
        <v>918.0</v>
      </c>
    </row>
    <row r="1702" ht="13.5" customHeight="1">
      <c r="A1702" s="3" t="s">
        <v>3404</v>
      </c>
      <c r="B1702" s="6" t="s">
        <v>3405</v>
      </c>
      <c r="C1702" s="5">
        <v>9005.0</v>
      </c>
      <c r="D1702" s="5">
        <v>8763.0</v>
      </c>
      <c r="E1702" s="5">
        <v>9005.0</v>
      </c>
      <c r="F1702" s="5">
        <v>13216.0</v>
      </c>
    </row>
    <row r="1703" ht="13.5" customHeight="1">
      <c r="A1703" s="3" t="s">
        <v>3406</v>
      </c>
      <c r="B1703" s="6" t="s">
        <v>3407</v>
      </c>
      <c r="C1703" s="5">
        <v>14289.0</v>
      </c>
      <c r="D1703" s="5">
        <v>13905.0</v>
      </c>
      <c r="E1703" s="5">
        <v>14289.0</v>
      </c>
      <c r="F1703" s="5">
        <v>20972.0</v>
      </c>
    </row>
    <row r="1704" ht="13.5" customHeight="1">
      <c r="A1704" s="3" t="s">
        <v>3408</v>
      </c>
      <c r="B1704" s="6" t="s">
        <v>3409</v>
      </c>
      <c r="C1704" s="5">
        <v>131.0</v>
      </c>
      <c r="D1704" s="5">
        <v>127.0</v>
      </c>
      <c r="E1704" s="5">
        <v>131.0</v>
      </c>
      <c r="F1704" s="5">
        <v>192.0</v>
      </c>
    </row>
    <row r="1705" ht="13.5" customHeight="1">
      <c r="A1705" s="3" t="s">
        <v>3410</v>
      </c>
      <c r="B1705" s="6" t="s">
        <v>3411</v>
      </c>
      <c r="C1705" s="5">
        <v>881.0</v>
      </c>
      <c r="D1705" s="5">
        <v>857.0</v>
      </c>
      <c r="E1705" s="5">
        <v>881.0</v>
      </c>
      <c r="F1705" s="5">
        <v>1293.0</v>
      </c>
    </row>
    <row r="1706" ht="13.5" customHeight="1">
      <c r="A1706" s="3" t="s">
        <v>3412</v>
      </c>
      <c r="B1706" s="6" t="s">
        <v>3413</v>
      </c>
      <c r="C1706" s="5">
        <v>15089.0</v>
      </c>
      <c r="D1706" s="5">
        <v>14684.0</v>
      </c>
      <c r="E1706" s="5">
        <v>15089.0</v>
      </c>
      <c r="F1706" s="5">
        <v>22146.0</v>
      </c>
    </row>
    <row r="1707" ht="13.5" customHeight="1">
      <c r="A1707" s="3" t="s">
        <v>3414</v>
      </c>
      <c r="B1707" s="6" t="s">
        <v>3415</v>
      </c>
      <c r="C1707" s="5">
        <v>2130.0</v>
      </c>
      <c r="D1707" s="5">
        <v>2073.0</v>
      </c>
      <c r="E1707" s="5">
        <v>2130.0</v>
      </c>
      <c r="F1707" s="5">
        <v>3126.0</v>
      </c>
    </row>
    <row r="1708" ht="13.5" customHeight="1">
      <c r="A1708" s="3" t="s">
        <v>3416</v>
      </c>
      <c r="B1708" s="6" t="s">
        <v>3417</v>
      </c>
      <c r="C1708" s="5">
        <v>215.0</v>
      </c>
      <c r="D1708" s="5">
        <v>209.0</v>
      </c>
      <c r="E1708" s="5">
        <v>215.0</v>
      </c>
      <c r="F1708" s="5">
        <v>315.0</v>
      </c>
    </row>
    <row r="1709" ht="13.5" customHeight="1">
      <c r="A1709" s="3" t="s">
        <v>3418</v>
      </c>
      <c r="B1709" s="6" t="s">
        <v>3419</v>
      </c>
      <c r="C1709" s="5">
        <v>160.0</v>
      </c>
      <c r="D1709" s="5">
        <v>156.0</v>
      </c>
      <c r="E1709" s="5">
        <v>160.0</v>
      </c>
      <c r="F1709" s="5">
        <v>235.0</v>
      </c>
    </row>
    <row r="1710" ht="13.5" customHeight="1">
      <c r="A1710" s="3" t="s">
        <v>3420</v>
      </c>
      <c r="B1710" s="6" t="s">
        <v>3421</v>
      </c>
      <c r="C1710" s="5">
        <v>160.0</v>
      </c>
      <c r="D1710" s="5">
        <v>156.0</v>
      </c>
      <c r="E1710" s="5">
        <v>160.0</v>
      </c>
      <c r="F1710" s="5">
        <v>235.0</v>
      </c>
    </row>
    <row r="1711" ht="13.5" customHeight="1">
      <c r="A1711" s="3" t="s">
        <v>3422</v>
      </c>
      <c r="B1711" s="6" t="s">
        <v>3423</v>
      </c>
      <c r="C1711" s="5">
        <v>468.0</v>
      </c>
      <c r="D1711" s="5">
        <v>455.0</v>
      </c>
      <c r="E1711" s="5">
        <v>468.0</v>
      </c>
      <c r="F1711" s="5">
        <v>686.0</v>
      </c>
    </row>
    <row r="1712" ht="13.5" customHeight="1">
      <c r="A1712" s="3" t="s">
        <v>3424</v>
      </c>
      <c r="B1712" s="6" t="s">
        <v>3425</v>
      </c>
      <c r="C1712" s="5">
        <v>5084.0</v>
      </c>
      <c r="D1712" s="5">
        <v>4947.0</v>
      </c>
      <c r="E1712" s="5">
        <v>5084.0</v>
      </c>
      <c r="F1712" s="5">
        <v>7461.0</v>
      </c>
    </row>
    <row r="1713" ht="13.5" customHeight="1">
      <c r="A1713" s="3" t="s">
        <v>3426</v>
      </c>
      <c r="B1713" s="6" t="s">
        <v>3427</v>
      </c>
      <c r="C1713" s="5">
        <v>6766.0</v>
      </c>
      <c r="D1713" s="5">
        <v>6584.0</v>
      </c>
      <c r="E1713" s="5">
        <v>6766.0</v>
      </c>
      <c r="F1713" s="5">
        <v>9930.0</v>
      </c>
    </row>
    <row r="1714" ht="13.5" customHeight="1">
      <c r="A1714" s="3" t="s">
        <v>3428</v>
      </c>
      <c r="B1714" s="6" t="s">
        <v>3429</v>
      </c>
      <c r="C1714" s="5">
        <v>747.0</v>
      </c>
      <c r="D1714" s="5">
        <v>727.0</v>
      </c>
      <c r="E1714" s="5">
        <v>747.0</v>
      </c>
      <c r="F1714" s="5">
        <v>1096.0</v>
      </c>
    </row>
    <row r="1715" ht="13.5" customHeight="1">
      <c r="A1715" s="3" t="s">
        <v>3430</v>
      </c>
      <c r="B1715" s="6" t="s">
        <v>3431</v>
      </c>
      <c r="C1715" s="5">
        <v>337.0</v>
      </c>
      <c r="D1715" s="5">
        <v>328.0</v>
      </c>
      <c r="E1715" s="5">
        <v>337.0</v>
      </c>
      <c r="F1715" s="5">
        <v>495.0</v>
      </c>
    </row>
    <row r="1716" ht="13.5" customHeight="1">
      <c r="A1716" s="3" t="s">
        <v>3432</v>
      </c>
      <c r="B1716" s="6" t="s">
        <v>3433</v>
      </c>
      <c r="C1716" s="5">
        <v>747.0</v>
      </c>
      <c r="D1716" s="5">
        <v>727.0</v>
      </c>
      <c r="E1716" s="5">
        <v>747.0</v>
      </c>
      <c r="F1716" s="5">
        <v>1096.0</v>
      </c>
    </row>
    <row r="1717" ht="13.5" customHeight="1">
      <c r="A1717" s="3" t="s">
        <v>3434</v>
      </c>
      <c r="B1717" s="6" t="s">
        <v>3435</v>
      </c>
      <c r="C1717" s="5">
        <v>338.0</v>
      </c>
      <c r="D1717" s="5">
        <v>175.0</v>
      </c>
      <c r="E1717" s="5">
        <v>180.0</v>
      </c>
      <c r="F1717" s="5">
        <v>492.0</v>
      </c>
    </row>
    <row r="1718" ht="13.5" customHeight="1">
      <c r="A1718" s="3" t="s">
        <v>3436</v>
      </c>
      <c r="B1718" s="6" t="s">
        <v>3437</v>
      </c>
      <c r="C1718" s="5">
        <v>338.0</v>
      </c>
      <c r="D1718" s="5">
        <v>175.0</v>
      </c>
      <c r="E1718" s="5">
        <v>180.0</v>
      </c>
      <c r="F1718" s="5">
        <v>492.0</v>
      </c>
    </row>
    <row r="1719" ht="13.5" customHeight="1">
      <c r="A1719" s="3" t="s">
        <v>3438</v>
      </c>
      <c r="B1719" s="6" t="s">
        <v>3439</v>
      </c>
      <c r="C1719" s="5">
        <v>338.0</v>
      </c>
      <c r="D1719" s="5">
        <v>175.0</v>
      </c>
      <c r="E1719" s="5">
        <v>180.0</v>
      </c>
      <c r="F1719" s="5">
        <v>492.0</v>
      </c>
    </row>
    <row r="1720" ht="13.5" customHeight="1">
      <c r="A1720" s="3" t="s">
        <v>3440</v>
      </c>
      <c r="B1720" s="6" t="s">
        <v>3441</v>
      </c>
      <c r="C1720" s="5">
        <v>338.0</v>
      </c>
      <c r="D1720" s="5">
        <v>175.0</v>
      </c>
      <c r="E1720" s="5">
        <v>180.0</v>
      </c>
      <c r="F1720" s="5">
        <v>492.0</v>
      </c>
    </row>
    <row r="1721" ht="13.5" customHeight="1">
      <c r="A1721" s="3" t="s">
        <v>3442</v>
      </c>
      <c r="B1721" s="6" t="s">
        <v>3443</v>
      </c>
      <c r="C1721" s="5">
        <v>338.0</v>
      </c>
      <c r="D1721" s="5">
        <v>175.0</v>
      </c>
      <c r="E1721" s="5">
        <v>180.0</v>
      </c>
      <c r="F1721" s="5">
        <v>492.0</v>
      </c>
    </row>
    <row r="1722" ht="13.5" customHeight="1">
      <c r="A1722" s="3" t="s">
        <v>3444</v>
      </c>
      <c r="B1722" s="6" t="s">
        <v>3445</v>
      </c>
      <c r="C1722" s="5">
        <v>338.0</v>
      </c>
      <c r="D1722" s="5">
        <v>175.0</v>
      </c>
      <c r="E1722" s="5">
        <v>180.0</v>
      </c>
      <c r="F1722" s="5">
        <v>492.0</v>
      </c>
    </row>
    <row r="1723" ht="13.5" customHeight="1">
      <c r="A1723" s="3" t="s">
        <v>3446</v>
      </c>
      <c r="B1723" s="6" t="s">
        <v>3447</v>
      </c>
      <c r="C1723" s="5">
        <v>11704.0</v>
      </c>
      <c r="D1723" s="5">
        <v>11390.0</v>
      </c>
      <c r="E1723" s="5">
        <v>11704.0</v>
      </c>
      <c r="F1723" s="5">
        <v>17178.0</v>
      </c>
    </row>
    <row r="1724" ht="13.5" customHeight="1">
      <c r="A1724" s="3" t="s">
        <v>3448</v>
      </c>
      <c r="B1724" s="6" t="s">
        <v>3449</v>
      </c>
      <c r="C1724" s="5">
        <v>222.0</v>
      </c>
      <c r="D1724" s="5">
        <v>216.0</v>
      </c>
      <c r="E1724" s="5">
        <v>222.0</v>
      </c>
      <c r="F1724" s="5">
        <v>326.0</v>
      </c>
    </row>
    <row r="1725" ht="13.5" customHeight="1">
      <c r="A1725" s="3" t="s">
        <v>3450</v>
      </c>
      <c r="B1725" s="6" t="s">
        <v>3451</v>
      </c>
      <c r="C1725" s="5">
        <v>338.0</v>
      </c>
      <c r="D1725" s="5">
        <v>175.0</v>
      </c>
      <c r="E1725" s="5">
        <v>180.0</v>
      </c>
      <c r="F1725" s="5">
        <v>492.0</v>
      </c>
    </row>
    <row r="1726" ht="13.5" customHeight="1">
      <c r="A1726" s="3" t="s">
        <v>3452</v>
      </c>
      <c r="B1726" s="6" t="s">
        <v>3453</v>
      </c>
      <c r="C1726" s="5">
        <v>338.0</v>
      </c>
      <c r="D1726" s="5">
        <v>175.0</v>
      </c>
      <c r="E1726" s="5">
        <v>180.0</v>
      </c>
      <c r="F1726" s="5">
        <v>492.0</v>
      </c>
    </row>
    <row r="1727" ht="13.5" customHeight="1">
      <c r="A1727" s="3" t="s">
        <v>3454</v>
      </c>
      <c r="B1727" s="6" t="s">
        <v>3455</v>
      </c>
      <c r="C1727" s="5">
        <v>338.0</v>
      </c>
      <c r="D1727" s="5">
        <v>175.0</v>
      </c>
      <c r="E1727" s="5">
        <v>180.0</v>
      </c>
      <c r="F1727" s="5">
        <v>492.0</v>
      </c>
    </row>
    <row r="1728" ht="13.5" customHeight="1">
      <c r="A1728" s="3" t="s">
        <v>3456</v>
      </c>
      <c r="B1728" s="6" t="s">
        <v>3457</v>
      </c>
      <c r="C1728" s="5">
        <v>338.0</v>
      </c>
      <c r="D1728" s="5">
        <v>175.0</v>
      </c>
      <c r="E1728" s="5">
        <v>180.0</v>
      </c>
      <c r="F1728" s="5">
        <v>492.0</v>
      </c>
    </row>
    <row r="1729" ht="13.5" customHeight="1">
      <c r="A1729" s="3" t="s">
        <v>3458</v>
      </c>
      <c r="B1729" s="6" t="s">
        <v>3459</v>
      </c>
      <c r="C1729" s="5">
        <v>338.0</v>
      </c>
      <c r="D1729" s="5">
        <v>175.0</v>
      </c>
      <c r="E1729" s="5">
        <v>180.0</v>
      </c>
      <c r="F1729" s="5">
        <v>492.0</v>
      </c>
    </row>
    <row r="1730" ht="13.5" customHeight="1">
      <c r="A1730" s="3" t="s">
        <v>3460</v>
      </c>
      <c r="B1730" s="6" t="s">
        <v>3461</v>
      </c>
      <c r="C1730" s="5">
        <v>338.0</v>
      </c>
      <c r="D1730" s="5">
        <v>175.0</v>
      </c>
      <c r="E1730" s="5">
        <v>180.0</v>
      </c>
      <c r="F1730" s="5">
        <v>492.0</v>
      </c>
    </row>
    <row r="1731" ht="13.5" customHeight="1">
      <c r="A1731" s="3" t="s">
        <v>3462</v>
      </c>
      <c r="B1731" s="6" t="s">
        <v>3463</v>
      </c>
      <c r="C1731" s="5">
        <v>338.0</v>
      </c>
      <c r="D1731" s="5">
        <v>175.0</v>
      </c>
      <c r="E1731" s="5">
        <v>180.0</v>
      </c>
      <c r="F1731" s="5">
        <v>492.0</v>
      </c>
    </row>
    <row r="1732" ht="13.5" customHeight="1">
      <c r="A1732" s="3" t="s">
        <v>3464</v>
      </c>
      <c r="B1732" s="6" t="s">
        <v>3465</v>
      </c>
      <c r="C1732" s="5">
        <v>417.0</v>
      </c>
      <c r="D1732" s="5">
        <v>406.0</v>
      </c>
      <c r="E1732" s="5">
        <v>417.0</v>
      </c>
      <c r="F1732" s="5">
        <v>612.0</v>
      </c>
    </row>
    <row r="1733" ht="13.5" customHeight="1">
      <c r="A1733" s="3" t="s">
        <v>3466</v>
      </c>
      <c r="B1733" s="6" t="s">
        <v>3467</v>
      </c>
      <c r="C1733" s="5">
        <v>338.0</v>
      </c>
      <c r="D1733" s="5">
        <v>175.0</v>
      </c>
      <c r="E1733" s="5">
        <v>180.0</v>
      </c>
      <c r="F1733" s="5">
        <v>492.0</v>
      </c>
    </row>
    <row r="1734" ht="13.5" customHeight="1">
      <c r="A1734" s="3" t="s">
        <v>3468</v>
      </c>
      <c r="B1734" s="6" t="s">
        <v>3469</v>
      </c>
      <c r="C1734" s="5">
        <v>338.0</v>
      </c>
      <c r="D1734" s="5">
        <v>175.0</v>
      </c>
      <c r="E1734" s="5">
        <v>180.0</v>
      </c>
      <c r="F1734" s="5">
        <v>492.0</v>
      </c>
    </row>
    <row r="1735" ht="13.5" customHeight="1">
      <c r="A1735" s="3" t="s">
        <v>3470</v>
      </c>
      <c r="B1735" s="6" t="s">
        <v>3471</v>
      </c>
      <c r="C1735" s="5">
        <v>338.0</v>
      </c>
      <c r="D1735" s="5">
        <v>175.0</v>
      </c>
      <c r="E1735" s="5">
        <v>180.0</v>
      </c>
      <c r="F1735" s="5">
        <v>492.0</v>
      </c>
    </row>
    <row r="1736" ht="13.5" customHeight="1">
      <c r="A1736" s="3" t="s">
        <v>3472</v>
      </c>
      <c r="B1736" s="6" t="s">
        <v>3473</v>
      </c>
      <c r="C1736" s="5">
        <v>338.0</v>
      </c>
      <c r="D1736" s="5">
        <v>175.0</v>
      </c>
      <c r="E1736" s="5">
        <v>180.0</v>
      </c>
      <c r="F1736" s="5">
        <v>492.0</v>
      </c>
    </row>
    <row r="1737" ht="13.5" customHeight="1">
      <c r="A1737" s="3" t="s">
        <v>3474</v>
      </c>
      <c r="B1737" s="6" t="s">
        <v>3475</v>
      </c>
      <c r="C1737" s="5">
        <v>338.0</v>
      </c>
      <c r="D1737" s="5">
        <v>175.0</v>
      </c>
      <c r="E1737" s="5">
        <v>180.0</v>
      </c>
      <c r="F1737" s="5">
        <v>492.0</v>
      </c>
    </row>
    <row r="1738" ht="13.5" customHeight="1">
      <c r="A1738" s="3" t="s">
        <v>3476</v>
      </c>
      <c r="B1738" s="6" t="s">
        <v>3477</v>
      </c>
      <c r="C1738" s="5">
        <v>338.0</v>
      </c>
      <c r="D1738" s="5">
        <v>175.0</v>
      </c>
      <c r="E1738" s="5">
        <v>180.0</v>
      </c>
      <c r="F1738" s="5">
        <v>492.0</v>
      </c>
    </row>
    <row r="1739" ht="13.5" customHeight="1">
      <c r="A1739" s="3" t="s">
        <v>3478</v>
      </c>
      <c r="B1739" s="6" t="s">
        <v>3479</v>
      </c>
      <c r="C1739" s="5">
        <v>338.0</v>
      </c>
      <c r="D1739" s="5">
        <v>175.0</v>
      </c>
      <c r="E1739" s="5">
        <v>180.0</v>
      </c>
      <c r="F1739" s="5">
        <v>492.0</v>
      </c>
    </row>
    <row r="1740" ht="13.5" customHeight="1">
      <c r="A1740" s="3" t="s">
        <v>3480</v>
      </c>
      <c r="B1740" s="6" t="s">
        <v>3481</v>
      </c>
      <c r="C1740" s="5">
        <v>338.0</v>
      </c>
      <c r="D1740" s="5">
        <v>175.0</v>
      </c>
      <c r="E1740" s="5">
        <v>180.0</v>
      </c>
      <c r="F1740" s="5">
        <v>492.0</v>
      </c>
    </row>
    <row r="1741" ht="13.5" customHeight="1">
      <c r="A1741" s="3" t="s">
        <v>3482</v>
      </c>
      <c r="B1741" s="6" t="s">
        <v>3483</v>
      </c>
      <c r="C1741" s="5">
        <v>338.0</v>
      </c>
      <c r="D1741" s="5">
        <v>175.0</v>
      </c>
      <c r="E1741" s="5">
        <v>180.0</v>
      </c>
      <c r="F1741" s="5">
        <v>492.0</v>
      </c>
    </row>
    <row r="1742" ht="13.5" customHeight="1">
      <c r="A1742" s="3" t="s">
        <v>3484</v>
      </c>
      <c r="B1742" s="6" t="s">
        <v>3485</v>
      </c>
      <c r="C1742" s="5">
        <v>338.0</v>
      </c>
      <c r="D1742" s="5">
        <v>175.0</v>
      </c>
      <c r="E1742" s="5">
        <v>180.0</v>
      </c>
      <c r="F1742" s="5">
        <v>492.0</v>
      </c>
    </row>
    <row r="1743" ht="13.5" customHeight="1">
      <c r="A1743" s="3" t="s">
        <v>3486</v>
      </c>
      <c r="B1743" s="6" t="s">
        <v>3487</v>
      </c>
      <c r="C1743" s="5">
        <v>338.0</v>
      </c>
      <c r="D1743" s="5">
        <v>175.0</v>
      </c>
      <c r="E1743" s="5">
        <v>180.0</v>
      </c>
      <c r="F1743" s="5">
        <v>492.0</v>
      </c>
    </row>
    <row r="1744" ht="13.5" customHeight="1">
      <c r="A1744" s="3" t="s">
        <v>3488</v>
      </c>
      <c r="B1744" s="6" t="s">
        <v>3489</v>
      </c>
      <c r="C1744" s="5">
        <v>558.0</v>
      </c>
      <c r="D1744" s="5">
        <v>543.0</v>
      </c>
      <c r="E1744" s="5">
        <v>558.0</v>
      </c>
      <c r="F1744" s="5">
        <v>819.0</v>
      </c>
    </row>
    <row r="1745" ht="13.5" customHeight="1">
      <c r="A1745" s="3" t="s">
        <v>3490</v>
      </c>
      <c r="B1745" s="6" t="s">
        <v>3491</v>
      </c>
      <c r="C1745" s="5">
        <v>338.0</v>
      </c>
      <c r="D1745" s="5">
        <v>175.0</v>
      </c>
      <c r="E1745" s="5">
        <v>180.0</v>
      </c>
      <c r="F1745" s="5">
        <v>492.0</v>
      </c>
    </row>
    <row r="1746" ht="13.5" customHeight="1">
      <c r="A1746" s="3" t="s">
        <v>3492</v>
      </c>
      <c r="B1746" s="6" t="s">
        <v>3493</v>
      </c>
      <c r="C1746" s="5">
        <v>338.0</v>
      </c>
      <c r="D1746" s="5">
        <v>175.0</v>
      </c>
      <c r="E1746" s="5">
        <v>180.0</v>
      </c>
      <c r="F1746" s="5">
        <v>492.0</v>
      </c>
    </row>
    <row r="1747" ht="13.5" customHeight="1">
      <c r="A1747" s="3" t="s">
        <v>3494</v>
      </c>
      <c r="B1747" s="6" t="s">
        <v>3495</v>
      </c>
      <c r="C1747" s="5">
        <v>338.0</v>
      </c>
      <c r="D1747" s="5">
        <v>175.0</v>
      </c>
      <c r="E1747" s="5">
        <v>180.0</v>
      </c>
      <c r="F1747" s="5">
        <v>492.0</v>
      </c>
    </row>
    <row r="1748" ht="13.5" customHeight="1">
      <c r="A1748" s="3" t="s">
        <v>3496</v>
      </c>
      <c r="B1748" s="6" t="s">
        <v>3497</v>
      </c>
      <c r="C1748" s="5">
        <v>338.0</v>
      </c>
      <c r="D1748" s="5">
        <v>175.0</v>
      </c>
      <c r="E1748" s="5">
        <v>180.0</v>
      </c>
      <c r="F1748" s="5">
        <v>492.0</v>
      </c>
    </row>
    <row r="1749" ht="13.5" customHeight="1">
      <c r="A1749" s="3" t="s">
        <v>3498</v>
      </c>
      <c r="B1749" s="6" t="s">
        <v>3499</v>
      </c>
      <c r="C1749" s="5">
        <v>338.0</v>
      </c>
      <c r="D1749" s="5">
        <v>175.0</v>
      </c>
      <c r="E1749" s="5">
        <v>180.0</v>
      </c>
      <c r="F1749" s="5">
        <v>492.0</v>
      </c>
    </row>
    <row r="1750" ht="13.5" customHeight="1">
      <c r="A1750" s="3" t="s">
        <v>3500</v>
      </c>
      <c r="B1750" s="6" t="s">
        <v>3501</v>
      </c>
      <c r="C1750" s="5">
        <v>338.0</v>
      </c>
      <c r="D1750" s="5">
        <v>175.0</v>
      </c>
      <c r="E1750" s="5">
        <v>180.0</v>
      </c>
      <c r="F1750" s="5">
        <v>492.0</v>
      </c>
    </row>
    <row r="1751" ht="13.5" customHeight="1">
      <c r="A1751" s="3" t="s">
        <v>3502</v>
      </c>
      <c r="B1751" s="6" t="s">
        <v>3503</v>
      </c>
      <c r="C1751" s="5">
        <v>338.0</v>
      </c>
      <c r="D1751" s="5">
        <v>175.0</v>
      </c>
      <c r="E1751" s="5">
        <v>180.0</v>
      </c>
      <c r="F1751" s="5">
        <v>492.0</v>
      </c>
    </row>
    <row r="1752" ht="13.5" customHeight="1">
      <c r="A1752" s="3" t="s">
        <v>3504</v>
      </c>
      <c r="B1752" s="6" t="s">
        <v>3505</v>
      </c>
      <c r="C1752" s="5">
        <v>352.0</v>
      </c>
      <c r="D1752" s="5">
        <v>343.0</v>
      </c>
      <c r="E1752" s="5">
        <v>352.0</v>
      </c>
      <c r="F1752" s="5">
        <v>517.0</v>
      </c>
    </row>
    <row r="1753" ht="13.5" customHeight="1">
      <c r="A1753" s="3" t="s">
        <v>3506</v>
      </c>
      <c r="B1753" s="6" t="s">
        <v>3507</v>
      </c>
      <c r="C1753" s="5">
        <v>338.0</v>
      </c>
      <c r="D1753" s="5">
        <v>175.0</v>
      </c>
      <c r="E1753" s="5">
        <v>180.0</v>
      </c>
      <c r="F1753" s="5">
        <v>492.0</v>
      </c>
    </row>
    <row r="1754" ht="13.5" customHeight="1">
      <c r="A1754" s="3" t="s">
        <v>3508</v>
      </c>
      <c r="B1754" s="6" t="s">
        <v>3509</v>
      </c>
      <c r="C1754" s="5">
        <v>338.0</v>
      </c>
      <c r="D1754" s="5">
        <v>175.0</v>
      </c>
      <c r="E1754" s="5">
        <v>180.0</v>
      </c>
      <c r="F1754" s="5">
        <v>492.0</v>
      </c>
    </row>
    <row r="1755" ht="13.5" customHeight="1">
      <c r="A1755" s="3" t="s">
        <v>3510</v>
      </c>
      <c r="B1755" s="6" t="s">
        <v>3511</v>
      </c>
      <c r="C1755" s="5">
        <v>338.0</v>
      </c>
      <c r="D1755" s="5">
        <v>175.0</v>
      </c>
      <c r="E1755" s="5">
        <v>180.0</v>
      </c>
      <c r="F1755" s="5">
        <v>492.0</v>
      </c>
    </row>
    <row r="1756" ht="13.5" customHeight="1">
      <c r="A1756" s="3" t="s">
        <v>3512</v>
      </c>
      <c r="B1756" s="6" t="s">
        <v>3513</v>
      </c>
      <c r="C1756" s="5">
        <v>338.0</v>
      </c>
      <c r="D1756" s="5">
        <v>175.0</v>
      </c>
      <c r="E1756" s="5">
        <v>180.0</v>
      </c>
      <c r="F1756" s="5">
        <v>492.0</v>
      </c>
    </row>
    <row r="1757" ht="13.5" customHeight="1">
      <c r="A1757" s="3" t="s">
        <v>3514</v>
      </c>
      <c r="B1757" s="6" t="s">
        <v>3515</v>
      </c>
      <c r="C1757" s="5">
        <v>338.0</v>
      </c>
      <c r="D1757" s="5">
        <v>175.0</v>
      </c>
      <c r="E1757" s="5">
        <v>180.0</v>
      </c>
      <c r="F1757" s="5">
        <v>492.0</v>
      </c>
    </row>
    <row r="1758" ht="13.5" customHeight="1">
      <c r="A1758" s="3" t="s">
        <v>3516</v>
      </c>
      <c r="B1758" s="6" t="s">
        <v>3517</v>
      </c>
      <c r="C1758" s="5">
        <v>338.0</v>
      </c>
      <c r="D1758" s="5">
        <v>175.0</v>
      </c>
      <c r="E1758" s="5">
        <v>180.0</v>
      </c>
      <c r="F1758" s="5">
        <v>492.0</v>
      </c>
    </row>
    <row r="1759" ht="13.5" customHeight="1">
      <c r="A1759" s="3" t="s">
        <v>3518</v>
      </c>
      <c r="B1759" s="6" t="s">
        <v>3519</v>
      </c>
      <c r="C1759" s="5">
        <v>338.0</v>
      </c>
      <c r="D1759" s="5">
        <v>175.0</v>
      </c>
      <c r="E1759" s="5">
        <v>180.0</v>
      </c>
      <c r="F1759" s="5">
        <v>492.0</v>
      </c>
    </row>
    <row r="1760" ht="13.5" customHeight="1">
      <c r="A1760" s="3" t="s">
        <v>3520</v>
      </c>
      <c r="B1760" s="6" t="s">
        <v>3521</v>
      </c>
      <c r="C1760" s="5">
        <v>338.0</v>
      </c>
      <c r="D1760" s="5">
        <v>175.0</v>
      </c>
      <c r="E1760" s="5">
        <v>180.0</v>
      </c>
      <c r="F1760" s="5">
        <v>492.0</v>
      </c>
    </row>
    <row r="1761" ht="13.5" customHeight="1">
      <c r="A1761" s="3" t="s">
        <v>3522</v>
      </c>
      <c r="B1761" s="6" t="s">
        <v>3523</v>
      </c>
      <c r="C1761" s="5">
        <v>338.0</v>
      </c>
      <c r="D1761" s="5">
        <v>175.0</v>
      </c>
      <c r="E1761" s="5">
        <v>180.0</v>
      </c>
      <c r="F1761" s="5">
        <v>492.0</v>
      </c>
    </row>
    <row r="1762" ht="13.5" customHeight="1">
      <c r="A1762" s="3" t="s">
        <v>3524</v>
      </c>
      <c r="B1762" s="6" t="s">
        <v>3525</v>
      </c>
      <c r="C1762" s="5">
        <v>338.0</v>
      </c>
      <c r="D1762" s="5">
        <v>175.0</v>
      </c>
      <c r="E1762" s="5">
        <v>180.0</v>
      </c>
      <c r="F1762" s="5">
        <v>492.0</v>
      </c>
    </row>
    <row r="1763" ht="13.5" customHeight="1">
      <c r="A1763" s="3" t="s">
        <v>3526</v>
      </c>
      <c r="B1763" s="6" t="s">
        <v>3527</v>
      </c>
      <c r="C1763" s="5">
        <v>338.0</v>
      </c>
      <c r="D1763" s="5">
        <v>175.0</v>
      </c>
      <c r="E1763" s="5">
        <v>180.0</v>
      </c>
      <c r="F1763" s="5">
        <v>492.0</v>
      </c>
    </row>
    <row r="1764" ht="13.5" customHeight="1">
      <c r="A1764" s="3" t="s">
        <v>3528</v>
      </c>
      <c r="B1764" s="6" t="s">
        <v>3529</v>
      </c>
      <c r="C1764" s="5">
        <v>338.0</v>
      </c>
      <c r="D1764" s="5">
        <v>175.0</v>
      </c>
      <c r="E1764" s="5">
        <v>180.0</v>
      </c>
      <c r="F1764" s="5">
        <v>492.0</v>
      </c>
    </row>
    <row r="1765" ht="13.5" customHeight="1">
      <c r="A1765" s="3" t="s">
        <v>3530</v>
      </c>
      <c r="B1765" s="6" t="s">
        <v>3531</v>
      </c>
      <c r="C1765" s="5">
        <v>338.0</v>
      </c>
      <c r="D1765" s="5">
        <v>175.0</v>
      </c>
      <c r="E1765" s="5">
        <v>180.0</v>
      </c>
      <c r="F1765" s="5">
        <v>492.0</v>
      </c>
    </row>
    <row r="1766" ht="13.5" customHeight="1">
      <c r="A1766" s="3" t="s">
        <v>3532</v>
      </c>
      <c r="B1766" s="6" t="s">
        <v>3533</v>
      </c>
      <c r="C1766" s="5">
        <v>338.0</v>
      </c>
      <c r="D1766" s="5">
        <v>175.0</v>
      </c>
      <c r="E1766" s="5">
        <v>180.0</v>
      </c>
      <c r="F1766" s="5">
        <v>492.0</v>
      </c>
    </row>
    <row r="1767" ht="13.5" customHeight="1">
      <c r="A1767" s="3" t="s">
        <v>3534</v>
      </c>
      <c r="B1767" s="6" t="s">
        <v>3535</v>
      </c>
      <c r="C1767" s="5">
        <v>338.0</v>
      </c>
      <c r="D1767" s="5">
        <v>175.0</v>
      </c>
      <c r="E1767" s="5">
        <v>180.0</v>
      </c>
      <c r="F1767" s="5">
        <v>492.0</v>
      </c>
    </row>
    <row r="1768" ht="13.5" customHeight="1">
      <c r="A1768" s="3" t="s">
        <v>3536</v>
      </c>
      <c r="B1768" s="6" t="s">
        <v>3537</v>
      </c>
      <c r="C1768" s="5">
        <v>338.0</v>
      </c>
      <c r="D1768" s="5">
        <v>175.0</v>
      </c>
      <c r="E1768" s="5">
        <v>180.0</v>
      </c>
      <c r="F1768" s="5">
        <v>492.0</v>
      </c>
    </row>
    <row r="1769" ht="13.5" customHeight="1">
      <c r="A1769" s="3" t="s">
        <v>3538</v>
      </c>
      <c r="B1769" s="6" t="s">
        <v>3539</v>
      </c>
      <c r="C1769" s="5">
        <v>338.0</v>
      </c>
      <c r="D1769" s="5">
        <v>175.0</v>
      </c>
      <c r="E1769" s="5">
        <v>180.0</v>
      </c>
      <c r="F1769" s="5">
        <v>492.0</v>
      </c>
    </row>
    <row r="1770" ht="13.5" customHeight="1">
      <c r="A1770" s="3" t="s">
        <v>3540</v>
      </c>
      <c r="B1770" s="6" t="s">
        <v>3541</v>
      </c>
      <c r="C1770" s="5">
        <v>338.0</v>
      </c>
      <c r="D1770" s="5">
        <v>175.0</v>
      </c>
      <c r="E1770" s="5">
        <v>180.0</v>
      </c>
      <c r="F1770" s="5">
        <v>492.0</v>
      </c>
    </row>
    <row r="1771" ht="13.5" customHeight="1">
      <c r="A1771" s="3" t="s">
        <v>3542</v>
      </c>
      <c r="B1771" s="6" t="s">
        <v>3543</v>
      </c>
      <c r="C1771" s="5">
        <v>338.0</v>
      </c>
      <c r="D1771" s="5">
        <v>175.0</v>
      </c>
      <c r="E1771" s="5">
        <v>180.0</v>
      </c>
      <c r="F1771" s="5">
        <v>492.0</v>
      </c>
    </row>
    <row r="1772" ht="13.5" customHeight="1">
      <c r="A1772" s="3" t="s">
        <v>3544</v>
      </c>
      <c r="B1772" s="6" t="s">
        <v>3545</v>
      </c>
      <c r="C1772" s="5">
        <v>152.0</v>
      </c>
      <c r="D1772" s="5">
        <v>148.0</v>
      </c>
      <c r="E1772" s="5">
        <v>152.0</v>
      </c>
      <c r="F1772" s="5">
        <v>223.0</v>
      </c>
    </row>
    <row r="1773" ht="13.5" customHeight="1">
      <c r="A1773" s="3" t="s">
        <v>3546</v>
      </c>
      <c r="B1773" s="6" t="s">
        <v>3547</v>
      </c>
      <c r="C1773" s="5">
        <v>338.0</v>
      </c>
      <c r="D1773" s="5">
        <v>175.0</v>
      </c>
      <c r="E1773" s="5">
        <v>180.0</v>
      </c>
      <c r="F1773" s="5">
        <v>492.0</v>
      </c>
    </row>
    <row r="1774" ht="13.5" customHeight="1">
      <c r="A1774" s="3" t="s">
        <v>3548</v>
      </c>
      <c r="B1774" s="6" t="s">
        <v>3549</v>
      </c>
      <c r="C1774" s="5">
        <v>338.0</v>
      </c>
      <c r="D1774" s="5">
        <v>175.0</v>
      </c>
      <c r="E1774" s="5">
        <v>180.0</v>
      </c>
      <c r="F1774" s="5">
        <v>492.0</v>
      </c>
    </row>
    <row r="1775" ht="13.5" customHeight="1">
      <c r="A1775" s="3" t="s">
        <v>3550</v>
      </c>
      <c r="B1775" s="6" t="s">
        <v>3551</v>
      </c>
      <c r="C1775" s="5">
        <v>338.0</v>
      </c>
      <c r="D1775" s="5">
        <v>175.0</v>
      </c>
      <c r="E1775" s="5">
        <v>180.0</v>
      </c>
      <c r="F1775" s="5">
        <v>492.0</v>
      </c>
    </row>
    <row r="1776" ht="13.5" customHeight="1">
      <c r="A1776" s="3" t="s">
        <v>3552</v>
      </c>
      <c r="B1776" s="6" t="s">
        <v>3553</v>
      </c>
      <c r="C1776" s="5">
        <v>338.0</v>
      </c>
      <c r="D1776" s="5">
        <v>175.0</v>
      </c>
      <c r="E1776" s="5">
        <v>180.0</v>
      </c>
      <c r="F1776" s="5">
        <v>492.0</v>
      </c>
    </row>
    <row r="1777" ht="13.5" customHeight="1">
      <c r="A1777" s="3" t="s">
        <v>3554</v>
      </c>
      <c r="B1777" s="6" t="s">
        <v>3555</v>
      </c>
      <c r="C1777" s="5">
        <v>338.0</v>
      </c>
      <c r="D1777" s="5">
        <v>175.0</v>
      </c>
      <c r="E1777" s="5">
        <v>180.0</v>
      </c>
      <c r="F1777" s="5">
        <v>492.0</v>
      </c>
    </row>
    <row r="1778" ht="13.5" customHeight="1">
      <c r="A1778" s="3" t="s">
        <v>3556</v>
      </c>
      <c r="B1778" s="6" t="s">
        <v>3557</v>
      </c>
      <c r="C1778" s="5">
        <v>338.0</v>
      </c>
      <c r="D1778" s="5">
        <v>175.0</v>
      </c>
      <c r="E1778" s="5">
        <v>180.0</v>
      </c>
      <c r="F1778" s="5">
        <v>492.0</v>
      </c>
    </row>
    <row r="1779" ht="13.5" customHeight="1">
      <c r="A1779" s="3" t="s">
        <v>3558</v>
      </c>
      <c r="B1779" s="6" t="s">
        <v>3559</v>
      </c>
      <c r="C1779" s="5">
        <v>338.0</v>
      </c>
      <c r="D1779" s="5">
        <v>175.0</v>
      </c>
      <c r="E1779" s="5">
        <v>180.0</v>
      </c>
      <c r="F1779" s="5">
        <v>492.0</v>
      </c>
    </row>
    <row r="1780" ht="13.5" customHeight="1">
      <c r="A1780" s="3" t="s">
        <v>3560</v>
      </c>
      <c r="B1780" s="6" t="s">
        <v>3561</v>
      </c>
      <c r="C1780" s="5">
        <v>338.0</v>
      </c>
      <c r="D1780" s="5">
        <v>175.0</v>
      </c>
      <c r="E1780" s="5">
        <v>180.0</v>
      </c>
      <c r="F1780" s="5">
        <v>492.0</v>
      </c>
    </row>
    <row r="1781" ht="13.5" customHeight="1">
      <c r="A1781" s="3" t="s">
        <v>3562</v>
      </c>
      <c r="B1781" s="6" t="s">
        <v>3563</v>
      </c>
      <c r="C1781" s="5">
        <v>186.0</v>
      </c>
      <c r="D1781" s="5">
        <v>181.0</v>
      </c>
      <c r="E1781" s="5">
        <v>186.0</v>
      </c>
      <c r="F1781" s="5">
        <v>273.0</v>
      </c>
    </row>
    <row r="1782" ht="13.5" customHeight="1">
      <c r="A1782" s="3" t="s">
        <v>3564</v>
      </c>
      <c r="B1782" s="6" t="s">
        <v>3565</v>
      </c>
      <c r="C1782" s="5">
        <v>338.0</v>
      </c>
      <c r="D1782" s="5">
        <v>175.0</v>
      </c>
      <c r="E1782" s="5">
        <v>180.0</v>
      </c>
      <c r="F1782" s="5">
        <v>492.0</v>
      </c>
    </row>
    <row r="1783" ht="13.5" customHeight="1">
      <c r="A1783" s="3" t="s">
        <v>3566</v>
      </c>
      <c r="B1783" s="6" t="s">
        <v>3567</v>
      </c>
      <c r="C1783" s="5">
        <v>338.0</v>
      </c>
      <c r="D1783" s="5">
        <v>175.0</v>
      </c>
      <c r="E1783" s="5">
        <v>180.0</v>
      </c>
      <c r="F1783" s="5">
        <v>492.0</v>
      </c>
    </row>
    <row r="1784" ht="13.5" customHeight="1">
      <c r="A1784" s="3" t="s">
        <v>3568</v>
      </c>
      <c r="B1784" s="6" t="s">
        <v>3569</v>
      </c>
      <c r="C1784" s="5">
        <v>338.0</v>
      </c>
      <c r="D1784" s="5">
        <v>175.0</v>
      </c>
      <c r="E1784" s="5">
        <v>180.0</v>
      </c>
      <c r="F1784" s="5">
        <v>492.0</v>
      </c>
    </row>
    <row r="1785" ht="13.5" customHeight="1">
      <c r="A1785" s="3" t="s">
        <v>3570</v>
      </c>
      <c r="B1785" s="6" t="s">
        <v>3571</v>
      </c>
      <c r="C1785" s="5">
        <v>338.0</v>
      </c>
      <c r="D1785" s="5">
        <v>175.0</v>
      </c>
      <c r="E1785" s="5">
        <v>180.0</v>
      </c>
      <c r="F1785" s="5">
        <v>492.0</v>
      </c>
    </row>
    <row r="1786" ht="13.5" customHeight="1">
      <c r="A1786" s="3" t="s">
        <v>3572</v>
      </c>
      <c r="B1786" s="6" t="s">
        <v>3573</v>
      </c>
      <c r="C1786" s="5">
        <v>186.0</v>
      </c>
      <c r="D1786" s="5">
        <v>181.0</v>
      </c>
      <c r="E1786" s="5">
        <v>186.0</v>
      </c>
      <c r="F1786" s="5">
        <v>273.0</v>
      </c>
    </row>
    <row r="1787" ht="13.5" customHeight="1">
      <c r="A1787" s="3" t="s">
        <v>3574</v>
      </c>
      <c r="B1787" s="6" t="s">
        <v>3575</v>
      </c>
      <c r="C1787" s="5">
        <v>368.0</v>
      </c>
      <c r="D1787" s="5">
        <v>358.0</v>
      </c>
      <c r="E1787" s="5">
        <v>368.0</v>
      </c>
      <c r="F1787" s="5">
        <v>540.0</v>
      </c>
    </row>
    <row r="1788" ht="13.5" customHeight="1">
      <c r="A1788" s="3" t="s">
        <v>3576</v>
      </c>
      <c r="B1788" s="6" t="s">
        <v>3577</v>
      </c>
      <c r="C1788" s="5">
        <v>342.0</v>
      </c>
      <c r="D1788" s="5">
        <v>333.0</v>
      </c>
      <c r="E1788" s="5">
        <v>342.0</v>
      </c>
      <c r="F1788" s="5">
        <v>502.0</v>
      </c>
    </row>
    <row r="1789" ht="13.5" customHeight="1">
      <c r="A1789" s="3" t="s">
        <v>3578</v>
      </c>
      <c r="B1789" s="6" t="s">
        <v>3579</v>
      </c>
      <c r="C1789" s="5">
        <v>42.0</v>
      </c>
      <c r="D1789" s="5">
        <v>41.0</v>
      </c>
      <c r="E1789" s="5">
        <v>42.0</v>
      </c>
      <c r="F1789" s="5">
        <v>62.0</v>
      </c>
    </row>
    <row r="1790" ht="13.5" customHeight="1">
      <c r="A1790" s="3" t="s">
        <v>3580</v>
      </c>
      <c r="B1790" s="6" t="s">
        <v>3581</v>
      </c>
      <c r="C1790" s="5">
        <v>167.0</v>
      </c>
      <c r="D1790" s="5">
        <v>163.0</v>
      </c>
      <c r="E1790" s="5">
        <v>167.0</v>
      </c>
      <c r="F1790" s="5">
        <v>246.0</v>
      </c>
    </row>
    <row r="1791" ht="13.5" customHeight="1">
      <c r="A1791" s="3" t="s">
        <v>3582</v>
      </c>
      <c r="B1791" s="6" t="s">
        <v>3583</v>
      </c>
      <c r="C1791" s="5">
        <v>213.0</v>
      </c>
      <c r="D1791" s="5">
        <v>207.0</v>
      </c>
      <c r="E1791" s="5">
        <v>213.0</v>
      </c>
      <c r="F1791" s="5">
        <v>312.0</v>
      </c>
    </row>
    <row r="1792" ht="13.5" customHeight="1">
      <c r="A1792" s="3" t="s">
        <v>3584</v>
      </c>
      <c r="B1792" s="6" t="s">
        <v>3585</v>
      </c>
      <c r="C1792" s="5">
        <v>160.0</v>
      </c>
      <c r="D1792" s="5">
        <v>156.0</v>
      </c>
      <c r="E1792" s="5">
        <v>160.0</v>
      </c>
      <c r="F1792" s="5">
        <v>235.0</v>
      </c>
    </row>
    <row r="1793" ht="13.5" customHeight="1">
      <c r="A1793" s="3" t="s">
        <v>3586</v>
      </c>
      <c r="B1793" s="6" t="s">
        <v>3587</v>
      </c>
      <c r="C1793" s="5">
        <v>456.0</v>
      </c>
      <c r="D1793" s="5">
        <v>444.0</v>
      </c>
      <c r="E1793" s="5">
        <v>456.0</v>
      </c>
      <c r="F1793" s="5">
        <v>670.0</v>
      </c>
    </row>
    <row r="1794" ht="13.5" customHeight="1">
      <c r="A1794" s="3" t="s">
        <v>3588</v>
      </c>
      <c r="B1794" s="6" t="s">
        <v>3589</v>
      </c>
      <c r="C1794" s="5">
        <v>9282.0</v>
      </c>
      <c r="D1794" s="5">
        <v>9033.0</v>
      </c>
      <c r="E1794" s="5">
        <v>9282.0</v>
      </c>
      <c r="F1794" s="5">
        <v>13624.0</v>
      </c>
    </row>
    <row r="1795" ht="13.5" customHeight="1">
      <c r="A1795" s="3" t="s">
        <v>3590</v>
      </c>
      <c r="B1795" s="6" t="s">
        <v>3591</v>
      </c>
      <c r="C1795" s="5">
        <v>368.0</v>
      </c>
      <c r="D1795" s="5">
        <v>358.0</v>
      </c>
      <c r="E1795" s="5">
        <v>368.0</v>
      </c>
      <c r="F1795" s="5">
        <v>540.0</v>
      </c>
    </row>
    <row r="1796" ht="13.5" customHeight="1">
      <c r="A1796" s="3" t="s">
        <v>3592</v>
      </c>
      <c r="B1796" s="6" t="s">
        <v>3593</v>
      </c>
      <c r="C1796" s="5">
        <v>55.0</v>
      </c>
      <c r="D1796" s="5">
        <v>54.0</v>
      </c>
      <c r="E1796" s="5">
        <v>55.0</v>
      </c>
      <c r="F1796" s="5">
        <v>81.0</v>
      </c>
    </row>
    <row r="1797" ht="13.5" customHeight="1">
      <c r="A1797" s="3" t="s">
        <v>3594</v>
      </c>
      <c r="B1797" s="6" t="s">
        <v>3595</v>
      </c>
      <c r="C1797" s="5">
        <v>82.0</v>
      </c>
      <c r="D1797" s="5">
        <v>80.0</v>
      </c>
      <c r="E1797" s="5">
        <v>82.0</v>
      </c>
      <c r="F1797" s="5">
        <v>121.0</v>
      </c>
    </row>
    <row r="1798" ht="13.5" customHeight="1">
      <c r="A1798" s="3" t="s">
        <v>3596</v>
      </c>
      <c r="B1798" s="6" t="s">
        <v>3597</v>
      </c>
      <c r="C1798" s="5">
        <v>104.0</v>
      </c>
      <c r="D1798" s="5">
        <v>101.0</v>
      </c>
      <c r="E1798" s="5">
        <v>104.0</v>
      </c>
      <c r="F1798" s="5">
        <v>152.0</v>
      </c>
    </row>
    <row r="1799" ht="13.5" customHeight="1">
      <c r="A1799" s="3" t="s">
        <v>3598</v>
      </c>
      <c r="B1799" s="6" t="s">
        <v>3599</v>
      </c>
      <c r="C1799" s="5">
        <v>114.0</v>
      </c>
      <c r="D1799" s="5">
        <v>111.0</v>
      </c>
      <c r="E1799" s="5">
        <v>114.0</v>
      </c>
      <c r="F1799" s="5">
        <v>167.0</v>
      </c>
    </row>
    <row r="1800" ht="13.5" customHeight="1">
      <c r="A1800" s="3" t="s">
        <v>3600</v>
      </c>
      <c r="B1800" s="6" t="s">
        <v>3601</v>
      </c>
      <c r="C1800" s="5">
        <v>1431.0</v>
      </c>
      <c r="D1800" s="5">
        <v>1393.0</v>
      </c>
      <c r="E1800" s="5">
        <v>1431.0</v>
      </c>
      <c r="F1800" s="5">
        <v>2101.0</v>
      </c>
    </row>
    <row r="1801" ht="13.5" customHeight="1">
      <c r="A1801" s="3" t="s">
        <v>3602</v>
      </c>
      <c r="B1801" s="6" t="s">
        <v>3603</v>
      </c>
      <c r="C1801" s="5">
        <v>159.0</v>
      </c>
      <c r="D1801" s="5">
        <v>155.0</v>
      </c>
      <c r="E1801" s="5">
        <v>159.0</v>
      </c>
      <c r="F1801" s="5">
        <v>234.0</v>
      </c>
    </row>
    <row r="1802" ht="13.5" customHeight="1">
      <c r="A1802" s="3" t="s">
        <v>3604</v>
      </c>
      <c r="B1802" s="6" t="s">
        <v>3605</v>
      </c>
      <c r="C1802" s="5">
        <v>4569.0</v>
      </c>
      <c r="D1802" s="5">
        <v>4446.0</v>
      </c>
      <c r="E1802" s="5">
        <v>4569.0</v>
      </c>
      <c r="F1802" s="5">
        <v>6705.0</v>
      </c>
    </row>
    <row r="1803" ht="13.5" customHeight="1">
      <c r="A1803" s="3" t="s">
        <v>3606</v>
      </c>
      <c r="B1803" s="6" t="s">
        <v>3607</v>
      </c>
      <c r="C1803" s="5">
        <v>342.0</v>
      </c>
      <c r="D1803" s="5">
        <v>333.0</v>
      </c>
      <c r="E1803" s="5">
        <v>342.0</v>
      </c>
      <c r="F1803" s="5">
        <v>502.0</v>
      </c>
    </row>
    <row r="1804" ht="13.5" customHeight="1">
      <c r="A1804" s="3" t="s">
        <v>3608</v>
      </c>
      <c r="B1804" s="6" t="s">
        <v>3609</v>
      </c>
      <c r="C1804" s="5">
        <v>180.0</v>
      </c>
      <c r="D1804" s="5">
        <v>175.0</v>
      </c>
      <c r="E1804" s="5">
        <v>180.0</v>
      </c>
      <c r="F1804" s="5">
        <v>264.0</v>
      </c>
    </row>
    <row r="1805" ht="13.5" customHeight="1">
      <c r="A1805" s="3" t="s">
        <v>3610</v>
      </c>
      <c r="B1805" s="6" t="s">
        <v>3611</v>
      </c>
      <c r="C1805" s="5">
        <v>112.0</v>
      </c>
      <c r="D1805" s="5">
        <v>109.0</v>
      </c>
      <c r="E1805" s="5">
        <v>112.0</v>
      </c>
      <c r="F1805" s="5">
        <v>164.0</v>
      </c>
    </row>
    <row r="1806" ht="13.5" customHeight="1">
      <c r="A1806" s="3" t="s">
        <v>3612</v>
      </c>
      <c r="B1806" s="6" t="s">
        <v>3613</v>
      </c>
      <c r="C1806" s="5">
        <v>55.0</v>
      </c>
      <c r="D1806" s="5">
        <v>54.0</v>
      </c>
      <c r="E1806" s="5">
        <v>55.0</v>
      </c>
      <c r="F1806" s="5">
        <v>81.0</v>
      </c>
    </row>
    <row r="1807" ht="13.5" customHeight="1">
      <c r="A1807" s="3" t="s">
        <v>3614</v>
      </c>
      <c r="B1807" s="6" t="s">
        <v>3615</v>
      </c>
      <c r="C1807" s="5">
        <v>922.0</v>
      </c>
      <c r="D1807" s="5">
        <v>897.0</v>
      </c>
      <c r="E1807" s="5">
        <v>922.0</v>
      </c>
      <c r="F1807" s="5">
        <v>1353.0</v>
      </c>
    </row>
    <row r="1808" ht="13.5" customHeight="1">
      <c r="A1808" s="3" t="s">
        <v>3616</v>
      </c>
      <c r="B1808" s="6" t="s">
        <v>3617</v>
      </c>
      <c r="C1808" s="5">
        <v>0.0</v>
      </c>
      <c r="D1808" s="5">
        <v>0.0</v>
      </c>
      <c r="E1808" s="5">
        <v>0.0</v>
      </c>
      <c r="F1808" s="5">
        <v>0.0</v>
      </c>
    </row>
    <row r="1809" ht="13.5" customHeight="1">
      <c r="A1809" s="3" t="s">
        <v>3618</v>
      </c>
      <c r="B1809" s="6" t="s">
        <v>3619</v>
      </c>
      <c r="C1809" s="5">
        <v>0.0</v>
      </c>
      <c r="D1809" s="5">
        <v>0.0</v>
      </c>
      <c r="E1809" s="5">
        <v>0.0</v>
      </c>
      <c r="F1809" s="5">
        <v>0.0</v>
      </c>
    </row>
    <row r="1810" ht="13.5" customHeight="1">
      <c r="A1810" s="3" t="s">
        <v>3620</v>
      </c>
      <c r="B1810" s="6" t="s">
        <v>3621</v>
      </c>
      <c r="C1810" s="5">
        <v>209.0</v>
      </c>
      <c r="D1810" s="5">
        <v>203.0</v>
      </c>
      <c r="E1810" s="5">
        <v>209.0</v>
      </c>
      <c r="F1810" s="5">
        <v>306.0</v>
      </c>
    </row>
    <row r="1811" ht="13.5" customHeight="1">
      <c r="A1811" s="3" t="s">
        <v>3622</v>
      </c>
      <c r="B1811" s="6" t="s">
        <v>3623</v>
      </c>
      <c r="C1811" s="5">
        <v>860.0</v>
      </c>
      <c r="D1811" s="5">
        <v>837.0</v>
      </c>
      <c r="E1811" s="5">
        <v>860.0</v>
      </c>
      <c r="F1811" s="5">
        <v>1262.0</v>
      </c>
    </row>
    <row r="1812" ht="13.5" customHeight="1">
      <c r="A1812" s="3" t="s">
        <v>3624</v>
      </c>
      <c r="B1812" s="6" t="s">
        <v>3625</v>
      </c>
      <c r="C1812" s="5">
        <v>514.0</v>
      </c>
      <c r="D1812" s="5">
        <v>500.0</v>
      </c>
      <c r="E1812" s="5">
        <v>514.0</v>
      </c>
      <c r="F1812" s="5">
        <v>754.0</v>
      </c>
    </row>
    <row r="1813" ht="13.5" customHeight="1">
      <c r="A1813" s="3" t="s">
        <v>3626</v>
      </c>
      <c r="B1813" s="6" t="s">
        <v>3627</v>
      </c>
      <c r="C1813" s="5">
        <v>1062.0</v>
      </c>
      <c r="D1813" s="5">
        <v>1033.0</v>
      </c>
      <c r="E1813" s="5">
        <v>1062.0</v>
      </c>
      <c r="F1813" s="5">
        <v>1558.0</v>
      </c>
    </row>
    <row r="1814" ht="13.5" customHeight="1">
      <c r="A1814" s="3" t="s">
        <v>3628</v>
      </c>
      <c r="B1814" s="6" t="s">
        <v>3629</v>
      </c>
      <c r="C1814" s="5">
        <v>514.0</v>
      </c>
      <c r="D1814" s="5">
        <v>500.0</v>
      </c>
      <c r="E1814" s="5">
        <v>514.0</v>
      </c>
      <c r="F1814" s="5">
        <v>754.0</v>
      </c>
    </row>
    <row r="1815" ht="13.5" customHeight="1">
      <c r="A1815" s="3" t="s">
        <v>3630</v>
      </c>
      <c r="B1815" s="6" t="s">
        <v>3631</v>
      </c>
      <c r="C1815" s="5">
        <v>1453.0</v>
      </c>
      <c r="D1815" s="5">
        <v>1414.0</v>
      </c>
      <c r="E1815" s="5">
        <v>1453.0</v>
      </c>
      <c r="F1815" s="5">
        <v>2133.0</v>
      </c>
    </row>
    <row r="1816" ht="13.5" customHeight="1">
      <c r="A1816" s="3" t="s">
        <v>3632</v>
      </c>
      <c r="B1816" s="6" t="s">
        <v>3633</v>
      </c>
      <c r="C1816" s="5">
        <v>1312.0</v>
      </c>
      <c r="D1816" s="5">
        <v>1277.0</v>
      </c>
      <c r="E1816" s="5">
        <v>1312.0</v>
      </c>
      <c r="F1816" s="5">
        <v>1926.0</v>
      </c>
    </row>
    <row r="1817" ht="13.5" customHeight="1">
      <c r="A1817" s="3" t="s">
        <v>3634</v>
      </c>
      <c r="B1817" s="6" t="s">
        <v>3635</v>
      </c>
      <c r="C1817" s="5">
        <v>1787.0</v>
      </c>
      <c r="D1817" s="5">
        <v>1739.0</v>
      </c>
      <c r="E1817" s="5">
        <v>1787.0</v>
      </c>
      <c r="F1817" s="5">
        <v>2623.0</v>
      </c>
    </row>
    <row r="1818" ht="13.5" customHeight="1">
      <c r="A1818" s="3" t="s">
        <v>3636</v>
      </c>
      <c r="B1818" s="6" t="s">
        <v>3637</v>
      </c>
      <c r="C1818" s="5">
        <v>1804.0</v>
      </c>
      <c r="D1818" s="5">
        <v>1756.0</v>
      </c>
      <c r="E1818" s="5">
        <v>1804.0</v>
      </c>
      <c r="F1818" s="5">
        <v>2648.0</v>
      </c>
    </row>
    <row r="1819" ht="13.5" customHeight="1">
      <c r="A1819" s="3" t="s">
        <v>3638</v>
      </c>
      <c r="B1819" s="7" t="s">
        <v>3639</v>
      </c>
      <c r="C1819" s="5"/>
      <c r="D1819" s="5"/>
      <c r="E1819" s="5"/>
      <c r="F1819" s="5"/>
    </row>
    <row r="1820" ht="13.5" customHeight="1">
      <c r="A1820" s="3" t="s">
        <v>3640</v>
      </c>
      <c r="B1820" s="6" t="s">
        <v>3641</v>
      </c>
      <c r="C1820" s="5">
        <v>521.0</v>
      </c>
      <c r="D1820" s="5">
        <v>507.0</v>
      </c>
      <c r="E1820" s="5">
        <v>521.0</v>
      </c>
      <c r="F1820" s="5">
        <v>765.0</v>
      </c>
    </row>
    <row r="1821" ht="13.5" customHeight="1">
      <c r="A1821" s="3" t="s">
        <v>3642</v>
      </c>
      <c r="B1821" s="6" t="s">
        <v>3643</v>
      </c>
      <c r="C1821" s="5">
        <v>208.0</v>
      </c>
      <c r="D1821" s="5">
        <v>202.0</v>
      </c>
      <c r="E1821" s="5">
        <v>208.0</v>
      </c>
      <c r="F1821" s="5">
        <v>305.0</v>
      </c>
    </row>
    <row r="1822" ht="13.5" customHeight="1">
      <c r="A1822" s="3" t="s">
        <v>3644</v>
      </c>
      <c r="B1822" s="6" t="s">
        <v>3645</v>
      </c>
      <c r="C1822" s="5">
        <v>266.0</v>
      </c>
      <c r="D1822" s="5">
        <v>259.0</v>
      </c>
      <c r="E1822" s="5">
        <v>266.0</v>
      </c>
      <c r="F1822" s="5">
        <v>391.0</v>
      </c>
    </row>
    <row r="1823" ht="13.5" customHeight="1">
      <c r="A1823" s="3" t="s">
        <v>3646</v>
      </c>
      <c r="B1823" s="6" t="s">
        <v>3647</v>
      </c>
      <c r="C1823" s="5">
        <v>266.0</v>
      </c>
      <c r="D1823" s="5">
        <v>259.0</v>
      </c>
      <c r="E1823" s="5">
        <v>266.0</v>
      </c>
      <c r="F1823" s="5">
        <v>391.0</v>
      </c>
    </row>
    <row r="1824" ht="13.5" customHeight="1">
      <c r="A1824" s="3" t="s">
        <v>3648</v>
      </c>
      <c r="B1824" s="6" t="s">
        <v>3649</v>
      </c>
      <c r="C1824" s="5">
        <v>291.0</v>
      </c>
      <c r="D1824" s="5">
        <v>283.0</v>
      </c>
      <c r="E1824" s="5">
        <v>291.0</v>
      </c>
      <c r="F1824" s="5">
        <v>427.0</v>
      </c>
    </row>
    <row r="1825" ht="13.5" customHeight="1">
      <c r="A1825" s="3" t="s">
        <v>3650</v>
      </c>
      <c r="B1825" s="6" t="s">
        <v>3651</v>
      </c>
      <c r="C1825" s="5">
        <v>325.0</v>
      </c>
      <c r="D1825" s="5">
        <v>316.0</v>
      </c>
      <c r="E1825" s="5">
        <v>325.0</v>
      </c>
      <c r="F1825" s="5">
        <v>477.0</v>
      </c>
    </row>
    <row r="1826" ht="13.5" customHeight="1">
      <c r="A1826" s="3" t="s">
        <v>3652</v>
      </c>
      <c r="B1826" s="6" t="s">
        <v>3653</v>
      </c>
      <c r="C1826" s="5">
        <v>233.0</v>
      </c>
      <c r="D1826" s="5">
        <v>227.0</v>
      </c>
      <c r="E1826" s="5">
        <v>233.0</v>
      </c>
      <c r="F1826" s="5">
        <v>342.0</v>
      </c>
    </row>
    <row r="1827" ht="13.5" customHeight="1">
      <c r="A1827" s="3" t="s">
        <v>3654</v>
      </c>
      <c r="B1827" s="6" t="s">
        <v>3655</v>
      </c>
      <c r="C1827" s="5">
        <v>713.0</v>
      </c>
      <c r="D1827" s="5">
        <v>694.0</v>
      </c>
      <c r="E1827" s="5">
        <v>713.0</v>
      </c>
      <c r="F1827" s="5">
        <v>1047.0</v>
      </c>
    </row>
    <row r="1828" ht="13.5" customHeight="1">
      <c r="A1828" s="3" t="s">
        <v>3656</v>
      </c>
      <c r="B1828" s="6" t="s">
        <v>3657</v>
      </c>
      <c r="C1828" s="5">
        <v>574.0</v>
      </c>
      <c r="D1828" s="5">
        <v>559.0</v>
      </c>
      <c r="E1828" s="5">
        <v>574.0</v>
      </c>
      <c r="F1828" s="5">
        <v>843.0</v>
      </c>
    </row>
    <row r="1829" ht="13.5" customHeight="1">
      <c r="A1829" s="3" t="s">
        <v>3658</v>
      </c>
      <c r="B1829" s="6" t="s">
        <v>3659</v>
      </c>
      <c r="C1829" s="5">
        <v>1902.0</v>
      </c>
      <c r="D1829" s="5">
        <v>1851.0</v>
      </c>
      <c r="E1829" s="5">
        <v>1902.0</v>
      </c>
      <c r="F1829" s="5">
        <v>2792.0</v>
      </c>
    </row>
    <row r="1830" ht="13.5" customHeight="1">
      <c r="A1830" s="3" t="s">
        <v>3660</v>
      </c>
      <c r="B1830" s="6" t="s">
        <v>3661</v>
      </c>
      <c r="C1830" s="5">
        <v>641.0</v>
      </c>
      <c r="D1830" s="5">
        <v>624.0</v>
      </c>
      <c r="E1830" s="5">
        <v>641.0</v>
      </c>
      <c r="F1830" s="5">
        <v>941.0</v>
      </c>
    </row>
    <row r="1831" ht="13.5" customHeight="1">
      <c r="A1831" s="3" t="s">
        <v>3662</v>
      </c>
      <c r="B1831" s="6" t="s">
        <v>3663</v>
      </c>
      <c r="C1831" s="5">
        <v>200.0</v>
      </c>
      <c r="D1831" s="5">
        <v>195.0</v>
      </c>
      <c r="E1831" s="5">
        <v>200.0</v>
      </c>
      <c r="F1831" s="5">
        <v>294.0</v>
      </c>
    </row>
    <row r="1832" ht="13.5" customHeight="1">
      <c r="A1832" s="3" t="s">
        <v>3664</v>
      </c>
      <c r="B1832" s="6" t="s">
        <v>3665</v>
      </c>
      <c r="C1832" s="5">
        <v>247.0</v>
      </c>
      <c r="D1832" s="5">
        <v>240.0</v>
      </c>
      <c r="E1832" s="5">
        <v>247.0</v>
      </c>
      <c r="F1832" s="5">
        <v>362.0</v>
      </c>
    </row>
    <row r="1833" ht="13.5" customHeight="1">
      <c r="A1833" s="3" t="s">
        <v>3666</v>
      </c>
      <c r="B1833" s="6" t="s">
        <v>3667</v>
      </c>
      <c r="C1833" s="5">
        <v>213.0</v>
      </c>
      <c r="D1833" s="5">
        <v>207.0</v>
      </c>
      <c r="E1833" s="5">
        <v>213.0</v>
      </c>
      <c r="F1833" s="5">
        <v>312.0</v>
      </c>
    </row>
    <row r="1834" ht="13.5" customHeight="1">
      <c r="A1834" s="3" t="s">
        <v>3668</v>
      </c>
      <c r="B1834" s="6" t="s">
        <v>3669</v>
      </c>
      <c r="C1834" s="5">
        <v>213.0</v>
      </c>
      <c r="D1834" s="5">
        <v>207.0</v>
      </c>
      <c r="E1834" s="5">
        <v>213.0</v>
      </c>
      <c r="F1834" s="5">
        <v>312.0</v>
      </c>
    </row>
    <row r="1835" ht="13.5" customHeight="1">
      <c r="A1835" s="3" t="s">
        <v>3670</v>
      </c>
      <c r="B1835" s="6" t="s">
        <v>3671</v>
      </c>
      <c r="C1835" s="5">
        <v>213.0</v>
      </c>
      <c r="D1835" s="5">
        <v>207.0</v>
      </c>
      <c r="E1835" s="5">
        <v>213.0</v>
      </c>
      <c r="F1835" s="5">
        <v>312.0</v>
      </c>
    </row>
    <row r="1836" ht="13.5" customHeight="1">
      <c r="A1836" s="3" t="s">
        <v>3672</v>
      </c>
      <c r="B1836" s="6" t="s">
        <v>3673</v>
      </c>
      <c r="C1836" s="5">
        <v>266.0</v>
      </c>
      <c r="D1836" s="5">
        <v>259.0</v>
      </c>
      <c r="E1836" s="5">
        <v>266.0</v>
      </c>
      <c r="F1836" s="5">
        <v>391.0</v>
      </c>
    </row>
    <row r="1837" ht="13.5" customHeight="1">
      <c r="A1837" s="3" t="s">
        <v>3674</v>
      </c>
      <c r="B1837" s="6" t="s">
        <v>3675</v>
      </c>
      <c r="C1837" s="5">
        <v>266.0</v>
      </c>
      <c r="D1837" s="5">
        <v>259.0</v>
      </c>
      <c r="E1837" s="5">
        <v>266.0</v>
      </c>
      <c r="F1837" s="5">
        <v>391.0</v>
      </c>
    </row>
    <row r="1838" ht="13.5" customHeight="1">
      <c r="A1838" s="3" t="s">
        <v>3676</v>
      </c>
      <c r="B1838" s="6" t="s">
        <v>3677</v>
      </c>
      <c r="C1838" s="5">
        <v>291.0</v>
      </c>
      <c r="D1838" s="5">
        <v>283.0</v>
      </c>
      <c r="E1838" s="5">
        <v>291.0</v>
      </c>
      <c r="F1838" s="5">
        <v>427.0</v>
      </c>
    </row>
    <row r="1839" ht="13.5" customHeight="1">
      <c r="A1839" s="3" t="s">
        <v>3678</v>
      </c>
      <c r="B1839" s="6" t="s">
        <v>3679</v>
      </c>
      <c r="C1839" s="5">
        <v>247.0</v>
      </c>
      <c r="D1839" s="5">
        <v>240.0</v>
      </c>
      <c r="E1839" s="5">
        <v>247.0</v>
      </c>
      <c r="F1839" s="5">
        <v>362.0</v>
      </c>
    </row>
    <row r="1840" ht="13.5" customHeight="1">
      <c r="A1840" s="3" t="s">
        <v>3680</v>
      </c>
      <c r="B1840" s="6" t="s">
        <v>3681</v>
      </c>
      <c r="C1840" s="5">
        <v>325.0</v>
      </c>
      <c r="D1840" s="5">
        <v>316.0</v>
      </c>
      <c r="E1840" s="5">
        <v>325.0</v>
      </c>
      <c r="F1840" s="5">
        <v>477.0</v>
      </c>
    </row>
    <row r="1841" ht="13.5" customHeight="1">
      <c r="A1841" s="3" t="s">
        <v>3682</v>
      </c>
      <c r="B1841" s="6" t="s">
        <v>3683</v>
      </c>
      <c r="C1841" s="5">
        <v>180.0</v>
      </c>
      <c r="D1841" s="5">
        <v>175.0</v>
      </c>
      <c r="E1841" s="5">
        <v>180.0</v>
      </c>
      <c r="F1841" s="5">
        <v>264.0</v>
      </c>
    </row>
    <row r="1842" ht="13.5" customHeight="1">
      <c r="A1842" s="3" t="s">
        <v>3684</v>
      </c>
      <c r="B1842" s="6" t="s">
        <v>3685</v>
      </c>
      <c r="C1842" s="5">
        <v>378.0</v>
      </c>
      <c r="D1842" s="5">
        <v>368.0</v>
      </c>
      <c r="E1842" s="5">
        <v>378.0</v>
      </c>
      <c r="F1842" s="5">
        <v>555.0</v>
      </c>
    </row>
    <row r="1843" ht="13.5" customHeight="1">
      <c r="A1843" s="3" t="s">
        <v>3686</v>
      </c>
      <c r="B1843" s="6" t="s">
        <v>3687</v>
      </c>
      <c r="C1843" s="5">
        <v>238.0</v>
      </c>
      <c r="D1843" s="5">
        <v>232.0</v>
      </c>
      <c r="E1843" s="5">
        <v>238.0</v>
      </c>
      <c r="F1843" s="5">
        <v>350.0</v>
      </c>
    </row>
    <row r="1844" ht="13.5" customHeight="1">
      <c r="A1844" s="3" t="s">
        <v>3688</v>
      </c>
      <c r="B1844" s="6" t="s">
        <v>3689</v>
      </c>
      <c r="C1844" s="5">
        <v>184.0</v>
      </c>
      <c r="D1844" s="5">
        <v>179.0</v>
      </c>
      <c r="E1844" s="5">
        <v>184.0</v>
      </c>
      <c r="F1844" s="5">
        <v>270.0</v>
      </c>
    </row>
    <row r="1845" ht="13.5" customHeight="1">
      <c r="A1845" s="3" t="s">
        <v>3690</v>
      </c>
      <c r="B1845" s="6" t="s">
        <v>3691</v>
      </c>
      <c r="C1845" s="5">
        <v>82.0</v>
      </c>
      <c r="D1845" s="5">
        <v>80.0</v>
      </c>
      <c r="E1845" s="5">
        <v>82.0</v>
      </c>
      <c r="F1845" s="5">
        <v>121.0</v>
      </c>
    </row>
    <row r="1846" ht="13.5" customHeight="1">
      <c r="A1846" s="3" t="s">
        <v>3692</v>
      </c>
      <c r="B1846" s="7" t="s">
        <v>3693</v>
      </c>
      <c r="C1846" s="5"/>
      <c r="D1846" s="5"/>
      <c r="E1846" s="5"/>
      <c r="F1846" s="5"/>
    </row>
    <row r="1847" ht="13.5" customHeight="1">
      <c r="A1847" s="3" t="s">
        <v>3694</v>
      </c>
      <c r="B1847" s="6" t="s">
        <v>3695</v>
      </c>
      <c r="C1847" s="5">
        <v>1703.0</v>
      </c>
      <c r="D1847" s="5">
        <v>1657.0</v>
      </c>
      <c r="E1847" s="5">
        <v>1703.0</v>
      </c>
      <c r="F1847" s="5">
        <v>2499.0</v>
      </c>
    </row>
    <row r="1848" ht="13.5" customHeight="1">
      <c r="A1848" s="3" t="s">
        <v>3696</v>
      </c>
      <c r="B1848" s="6" t="s">
        <v>3697</v>
      </c>
      <c r="C1848" s="5">
        <v>32985.0</v>
      </c>
      <c r="D1848" s="5">
        <v>32985.0</v>
      </c>
      <c r="E1848" s="5">
        <v>32985.0</v>
      </c>
      <c r="F1848" s="5">
        <v>32985.0</v>
      </c>
    </row>
    <row r="1849" ht="13.5" customHeight="1">
      <c r="A1849" s="3" t="s">
        <v>3698</v>
      </c>
      <c r="B1849" s="6" t="s">
        <v>3699</v>
      </c>
      <c r="C1849" s="5">
        <v>361890.0</v>
      </c>
      <c r="D1849" s="5">
        <v>361890.0</v>
      </c>
      <c r="E1849" s="5">
        <v>361890.0</v>
      </c>
      <c r="F1849" s="5">
        <v>361890.0</v>
      </c>
    </row>
    <row r="1850" ht="13.5" customHeight="1">
      <c r="A1850" s="3" t="s">
        <v>3700</v>
      </c>
      <c r="B1850" s="6" t="s">
        <v>3701</v>
      </c>
      <c r="C1850" s="5">
        <v>96504.0</v>
      </c>
      <c r="D1850" s="5">
        <v>96504.0</v>
      </c>
      <c r="E1850" s="5">
        <v>96504.0</v>
      </c>
      <c r="F1850" s="5">
        <v>96504.0</v>
      </c>
    </row>
    <row r="1851" ht="13.5" customHeight="1">
      <c r="A1851" s="3" t="s">
        <v>3702</v>
      </c>
      <c r="B1851" s="6" t="s">
        <v>3703</v>
      </c>
      <c r="C1851" s="5">
        <v>3702.0</v>
      </c>
      <c r="D1851" s="5">
        <v>3603.0</v>
      </c>
      <c r="E1851" s="5">
        <v>3702.0</v>
      </c>
      <c r="F1851" s="5">
        <v>5434.0</v>
      </c>
    </row>
    <row r="1852" ht="13.5" customHeight="1">
      <c r="A1852" s="3" t="s">
        <v>3704</v>
      </c>
      <c r="B1852" s="6" t="s">
        <v>3705</v>
      </c>
      <c r="C1852" s="5">
        <v>2668.0</v>
      </c>
      <c r="D1852" s="5">
        <v>2596.0</v>
      </c>
      <c r="E1852" s="5">
        <v>2668.0</v>
      </c>
      <c r="F1852" s="5">
        <v>3915.0</v>
      </c>
    </row>
    <row r="1853" ht="13.5" customHeight="1">
      <c r="A1853" s="3" t="s">
        <v>3706</v>
      </c>
      <c r="B1853" s="6" t="s">
        <v>3707</v>
      </c>
      <c r="C1853" s="5">
        <v>0.0</v>
      </c>
      <c r="D1853" s="5">
        <v>0.0</v>
      </c>
      <c r="E1853" s="5">
        <v>0.0</v>
      </c>
      <c r="F1853" s="5">
        <v>0.0</v>
      </c>
    </row>
    <row r="1854" ht="13.5" customHeight="1">
      <c r="A1854" s="3" t="s">
        <v>3708</v>
      </c>
      <c r="B1854" s="6" t="s">
        <v>3709</v>
      </c>
      <c r="C1854" s="5">
        <v>807.0</v>
      </c>
      <c r="D1854" s="5">
        <v>785.0</v>
      </c>
      <c r="E1854" s="5">
        <v>807.0</v>
      </c>
      <c r="F1854" s="5">
        <v>1184.0</v>
      </c>
    </row>
    <row r="1855" ht="13.5" customHeight="1">
      <c r="A1855" s="3" t="s">
        <v>3710</v>
      </c>
      <c r="B1855" s="6" t="s">
        <v>3711</v>
      </c>
      <c r="C1855" s="5">
        <v>1109.0</v>
      </c>
      <c r="D1855" s="5">
        <v>1079.0</v>
      </c>
      <c r="E1855" s="5">
        <v>1109.0</v>
      </c>
      <c r="F1855" s="5">
        <v>1627.0</v>
      </c>
    </row>
    <row r="1856" ht="13.5" customHeight="1">
      <c r="A1856" s="3" t="s">
        <v>3712</v>
      </c>
      <c r="B1856" s="6" t="s">
        <v>3713</v>
      </c>
      <c r="C1856" s="5">
        <v>36758.0</v>
      </c>
      <c r="D1856" s="5">
        <v>35771.0</v>
      </c>
      <c r="E1856" s="5">
        <v>36758.0</v>
      </c>
      <c r="F1856" s="5">
        <v>53950.0</v>
      </c>
    </row>
    <row r="1857" ht="13.5" customHeight="1">
      <c r="A1857" s="3" t="s">
        <v>3714</v>
      </c>
      <c r="B1857" s="6" t="s">
        <v>3715</v>
      </c>
      <c r="C1857" s="5">
        <v>44517.0</v>
      </c>
      <c r="D1857" s="5">
        <v>43321.0</v>
      </c>
      <c r="E1857" s="5">
        <v>44517.0</v>
      </c>
      <c r="F1857" s="5">
        <v>43321.0</v>
      </c>
    </row>
    <row r="1858" ht="13.5" customHeight="1">
      <c r="A1858" s="3" t="s">
        <v>3716</v>
      </c>
      <c r="B1858" s="6" t="s">
        <v>3717</v>
      </c>
      <c r="C1858" s="5">
        <v>3994.0</v>
      </c>
      <c r="D1858" s="5"/>
      <c r="E1858" s="5">
        <v>16954.0</v>
      </c>
      <c r="F1858" s="5">
        <v>7559.0</v>
      </c>
    </row>
    <row r="1859" ht="13.5" customHeight="1">
      <c r="A1859" s="3" t="s">
        <v>3718</v>
      </c>
      <c r="B1859" s="6" t="s">
        <v>3719</v>
      </c>
      <c r="C1859" s="5">
        <v>3994.0</v>
      </c>
      <c r="D1859" s="5"/>
      <c r="E1859" s="5">
        <v>269012.0</v>
      </c>
      <c r="F1859" s="5">
        <v>7559.0</v>
      </c>
    </row>
    <row r="1860" ht="13.5" customHeight="1">
      <c r="A1860" s="3" t="s">
        <v>3720</v>
      </c>
      <c r="B1860" s="6" t="s">
        <v>3721</v>
      </c>
      <c r="C1860" s="5">
        <v>47068.0</v>
      </c>
      <c r="D1860" s="5">
        <v>45804.0</v>
      </c>
      <c r="E1860" s="5">
        <v>47068.0</v>
      </c>
      <c r="F1860" s="5">
        <v>45804.0</v>
      </c>
    </row>
    <row r="1861" ht="13.5" customHeight="1">
      <c r="A1861" s="3" t="s">
        <v>3722</v>
      </c>
      <c r="B1861" s="6" t="s">
        <v>3723</v>
      </c>
      <c r="C1861" s="5">
        <v>151449.0</v>
      </c>
      <c r="D1861" s="5">
        <v>147381.0</v>
      </c>
      <c r="E1861" s="5">
        <v>151449.0</v>
      </c>
      <c r="F1861" s="5">
        <v>147381.0</v>
      </c>
    </row>
    <row r="1862" ht="13.5" customHeight="1">
      <c r="A1862" s="3" t="s">
        <v>3724</v>
      </c>
      <c r="B1862" s="6" t="s">
        <v>3725</v>
      </c>
      <c r="C1862" s="5">
        <v>715960.0</v>
      </c>
      <c r="D1862" s="5">
        <v>696730.0</v>
      </c>
      <c r="E1862" s="5">
        <v>715960.0</v>
      </c>
      <c r="F1862" s="5">
        <v>696730.0</v>
      </c>
    </row>
    <row r="1863" ht="13.5" customHeight="1">
      <c r="A1863" s="3" t="s">
        <v>3726</v>
      </c>
      <c r="B1863" s="6" t="s">
        <v>3727</v>
      </c>
      <c r="C1863" s="5">
        <v>143680.0</v>
      </c>
      <c r="D1863" s="5">
        <v>139821.0</v>
      </c>
      <c r="E1863" s="5">
        <v>143680.0</v>
      </c>
      <c r="F1863" s="5">
        <v>139821.0</v>
      </c>
    </row>
    <row r="1864" ht="13.5" customHeight="1">
      <c r="A1864" s="3" t="s">
        <v>3728</v>
      </c>
      <c r="B1864" s="6" t="s">
        <v>3729</v>
      </c>
      <c r="C1864" s="5">
        <v>126212.0</v>
      </c>
      <c r="D1864" s="5">
        <v>122822.0</v>
      </c>
      <c r="E1864" s="5">
        <v>126212.0</v>
      </c>
      <c r="F1864" s="5">
        <v>122822.0</v>
      </c>
    </row>
    <row r="1865" ht="13.5" customHeight="1">
      <c r="A1865" s="3" t="s">
        <v>3730</v>
      </c>
      <c r="B1865" s="6" t="s">
        <v>3731</v>
      </c>
      <c r="C1865" s="5">
        <v>7420.0</v>
      </c>
      <c r="D1865" s="5">
        <v>7221.0</v>
      </c>
      <c r="E1865" s="5">
        <v>7420.0</v>
      </c>
      <c r="F1865" s="5">
        <v>10891.0</v>
      </c>
    </row>
    <row r="1866" ht="13.5" customHeight="1">
      <c r="A1866" s="3" t="s">
        <v>3732</v>
      </c>
      <c r="B1866" s="6" t="s">
        <v>3733</v>
      </c>
      <c r="C1866" s="5">
        <v>11392.0</v>
      </c>
      <c r="D1866" s="5">
        <v>11086.0</v>
      </c>
      <c r="E1866" s="5">
        <v>11392.0</v>
      </c>
      <c r="F1866" s="5">
        <v>11086.0</v>
      </c>
    </row>
    <row r="1867" ht="13.5" customHeight="1">
      <c r="A1867" s="3" t="s">
        <v>3734</v>
      </c>
      <c r="B1867" s="6" t="s">
        <v>3735</v>
      </c>
      <c r="C1867" s="5">
        <v>34849.0</v>
      </c>
      <c r="D1867" s="5">
        <v>33913.0</v>
      </c>
      <c r="E1867" s="5">
        <v>34849.0</v>
      </c>
      <c r="F1867" s="5">
        <v>33913.0</v>
      </c>
    </row>
    <row r="1868" ht="13.5" customHeight="1">
      <c r="A1868" s="3" t="s">
        <v>3736</v>
      </c>
      <c r="B1868" s="6" t="s">
        <v>3737</v>
      </c>
      <c r="C1868" s="5">
        <v>57413.0</v>
      </c>
      <c r="D1868" s="5">
        <v>55871.0</v>
      </c>
      <c r="E1868" s="5">
        <v>57413.0</v>
      </c>
      <c r="F1868" s="5">
        <v>55871.0</v>
      </c>
    </row>
    <row r="1869" ht="13.5" customHeight="1">
      <c r="A1869" s="3" t="s">
        <v>3738</v>
      </c>
      <c r="B1869" s="6" t="s">
        <v>3739</v>
      </c>
      <c r="C1869" s="5">
        <v>86979.0</v>
      </c>
      <c r="D1869" s="5">
        <v>84643.0</v>
      </c>
      <c r="E1869" s="5">
        <v>86979.0</v>
      </c>
      <c r="F1869" s="5">
        <v>84643.0</v>
      </c>
    </row>
    <row r="1870" ht="13.5" customHeight="1">
      <c r="A1870" s="3" t="s">
        <v>3740</v>
      </c>
      <c r="B1870" s="6" t="s">
        <v>3741</v>
      </c>
      <c r="C1870" s="5">
        <v>51943.0</v>
      </c>
      <c r="D1870" s="5">
        <v>50548.0</v>
      </c>
      <c r="E1870" s="5">
        <v>51943.0</v>
      </c>
      <c r="F1870" s="5">
        <v>50548.0</v>
      </c>
    </row>
    <row r="1871" ht="13.5" customHeight="1">
      <c r="A1871" s="3" t="s">
        <v>3742</v>
      </c>
      <c r="B1871" s="6" t="s">
        <v>3743</v>
      </c>
      <c r="C1871" s="5">
        <v>34052.0</v>
      </c>
      <c r="D1871" s="5">
        <v>33137.0</v>
      </c>
      <c r="E1871" s="5">
        <v>34052.0</v>
      </c>
      <c r="F1871" s="5">
        <v>33137.0</v>
      </c>
    </row>
    <row r="1872" ht="13.5" customHeight="1">
      <c r="A1872" s="3" t="s">
        <v>3744</v>
      </c>
      <c r="B1872" s="6" t="s">
        <v>3745</v>
      </c>
      <c r="C1872" s="5">
        <v>23231.0</v>
      </c>
      <c r="D1872" s="5">
        <v>22607.0</v>
      </c>
      <c r="E1872" s="5">
        <v>23231.0</v>
      </c>
      <c r="F1872" s="5">
        <v>22607.0</v>
      </c>
    </row>
    <row r="1873" ht="13.5" customHeight="1">
      <c r="A1873" s="3" t="s">
        <v>3746</v>
      </c>
      <c r="B1873" s="6" t="s">
        <v>3747</v>
      </c>
      <c r="C1873" s="5">
        <v>14361.0</v>
      </c>
      <c r="D1873" s="5">
        <v>13975.0</v>
      </c>
      <c r="E1873" s="5">
        <v>14361.0</v>
      </c>
      <c r="F1873" s="5">
        <v>13975.0</v>
      </c>
    </row>
    <row r="1874" ht="13.5" customHeight="1">
      <c r="A1874" s="3" t="s">
        <v>3748</v>
      </c>
      <c r="B1874" s="6" t="s">
        <v>3749</v>
      </c>
      <c r="C1874" s="5">
        <v>82151.0</v>
      </c>
      <c r="D1874" s="5">
        <v>79945.0</v>
      </c>
      <c r="E1874" s="5">
        <v>82151.0</v>
      </c>
      <c r="F1874" s="5">
        <v>79945.0</v>
      </c>
    </row>
    <row r="1875" ht="13.5" customHeight="1">
      <c r="A1875" s="3" t="s">
        <v>3750</v>
      </c>
      <c r="B1875" s="6" t="s">
        <v>3751</v>
      </c>
      <c r="C1875" s="5">
        <v>500734.0</v>
      </c>
      <c r="D1875" s="5">
        <v>487285.0</v>
      </c>
      <c r="E1875" s="5">
        <v>500734.0</v>
      </c>
      <c r="F1875" s="5">
        <v>487285.0</v>
      </c>
    </row>
    <row r="1876" ht="13.5" customHeight="1">
      <c r="A1876" s="3" t="s">
        <v>3752</v>
      </c>
      <c r="B1876" s="6" t="s">
        <v>3753</v>
      </c>
      <c r="C1876" s="5">
        <v>701032.0</v>
      </c>
      <c r="D1876" s="5">
        <v>682203.0</v>
      </c>
      <c r="E1876" s="5">
        <v>701032.0</v>
      </c>
      <c r="F1876" s="5">
        <v>682203.0</v>
      </c>
    </row>
    <row r="1877" ht="13.5" customHeight="1">
      <c r="A1877" s="3" t="s">
        <v>3754</v>
      </c>
      <c r="B1877" s="6" t="s">
        <v>3755</v>
      </c>
      <c r="C1877" s="5">
        <v>464917.0</v>
      </c>
      <c r="D1877" s="5">
        <v>452430.0</v>
      </c>
      <c r="E1877" s="5">
        <v>464917.0</v>
      </c>
      <c r="F1877" s="5">
        <v>452430.0</v>
      </c>
    </row>
    <row r="1878" ht="13.5" customHeight="1">
      <c r="A1878" s="3" t="s">
        <v>3756</v>
      </c>
      <c r="B1878" s="6" t="s">
        <v>3757</v>
      </c>
      <c r="C1878" s="5">
        <v>305449.0</v>
      </c>
      <c r="D1878" s="5">
        <v>297245.0</v>
      </c>
      <c r="E1878" s="5">
        <v>305449.0</v>
      </c>
      <c r="F1878" s="5">
        <v>297245.0</v>
      </c>
    </row>
    <row r="1879" ht="13.5" customHeight="1">
      <c r="A1879" s="3" t="s">
        <v>3758</v>
      </c>
      <c r="B1879" s="6" t="s">
        <v>3759</v>
      </c>
      <c r="C1879" s="5">
        <v>329345.0</v>
      </c>
      <c r="D1879" s="5">
        <v>320499.0</v>
      </c>
      <c r="E1879" s="5">
        <v>329345.0</v>
      </c>
      <c r="F1879" s="5">
        <v>320499.0</v>
      </c>
    </row>
    <row r="1880" ht="13.5" customHeight="1">
      <c r="A1880" s="3" t="s">
        <v>3760</v>
      </c>
      <c r="B1880" s="6" t="s">
        <v>3761</v>
      </c>
      <c r="C1880" s="5">
        <v>500734.0</v>
      </c>
      <c r="D1880" s="5">
        <v>487285.0</v>
      </c>
      <c r="E1880" s="5">
        <v>500734.0</v>
      </c>
      <c r="F1880" s="5">
        <v>487285.0</v>
      </c>
    </row>
    <row r="1881" ht="13.5" customHeight="1">
      <c r="A1881" s="3" t="s">
        <v>3762</v>
      </c>
      <c r="B1881" s="6" t="s">
        <v>3763</v>
      </c>
      <c r="C1881" s="5">
        <v>1442920.0</v>
      </c>
      <c r="D1881" s="5">
        <v>1404165.0</v>
      </c>
      <c r="E1881" s="5">
        <v>1442920.0</v>
      </c>
      <c r="F1881" s="5">
        <v>1404165.0</v>
      </c>
    </row>
    <row r="1882" ht="13.5" customHeight="1">
      <c r="A1882" s="3" t="s">
        <v>3764</v>
      </c>
      <c r="B1882" s="6" t="s">
        <v>3765</v>
      </c>
      <c r="C1882" s="5">
        <v>28605.0</v>
      </c>
      <c r="D1882" s="5">
        <v>27837.0</v>
      </c>
      <c r="E1882" s="5">
        <v>28605.0</v>
      </c>
      <c r="F1882" s="5">
        <v>27837.0</v>
      </c>
    </row>
    <row r="1883" ht="13.5" customHeight="1">
      <c r="A1883" s="3" t="s">
        <v>3766</v>
      </c>
      <c r="B1883" s="6" t="s">
        <v>3767</v>
      </c>
      <c r="C1883" s="5">
        <v>5077.0</v>
      </c>
      <c r="D1883" s="5">
        <v>4941.0</v>
      </c>
      <c r="E1883" s="5">
        <v>5077.0</v>
      </c>
      <c r="F1883" s="5">
        <v>7452.0</v>
      </c>
    </row>
    <row r="1884" ht="13.5" customHeight="1">
      <c r="A1884" s="3" t="s">
        <v>3768</v>
      </c>
      <c r="B1884" s="6" t="s">
        <v>3769</v>
      </c>
      <c r="C1884" s="5">
        <v>93163.0</v>
      </c>
      <c r="D1884" s="5">
        <v>90661.0</v>
      </c>
      <c r="E1884" s="5">
        <v>93163.0</v>
      </c>
      <c r="F1884" s="5">
        <v>90661.0</v>
      </c>
    </row>
    <row r="1885" ht="13.5" customHeight="1">
      <c r="A1885" s="3" t="s">
        <v>3770</v>
      </c>
      <c r="B1885" s="6" t="s">
        <v>3771</v>
      </c>
      <c r="C1885" s="5">
        <v>22138.0</v>
      </c>
      <c r="D1885" s="5">
        <v>21543.0</v>
      </c>
      <c r="E1885" s="5">
        <v>22138.0</v>
      </c>
      <c r="F1885" s="5">
        <v>21543.0</v>
      </c>
    </row>
    <row r="1886" ht="13.5" customHeight="1">
      <c r="A1886" s="3" t="s">
        <v>3772</v>
      </c>
      <c r="B1886" s="6" t="s">
        <v>3773</v>
      </c>
      <c r="C1886" s="5">
        <v>49261.0</v>
      </c>
      <c r="D1886" s="5">
        <v>47938.0</v>
      </c>
      <c r="E1886" s="5">
        <v>49261.0</v>
      </c>
      <c r="F1886" s="5">
        <v>47938.0</v>
      </c>
    </row>
    <row r="1887" ht="13.5" customHeight="1">
      <c r="A1887" s="3" t="s">
        <v>3774</v>
      </c>
      <c r="B1887" s="6" t="s">
        <v>3775</v>
      </c>
      <c r="C1887" s="5">
        <v>21746.0</v>
      </c>
      <c r="D1887" s="5">
        <v>21162.0</v>
      </c>
      <c r="E1887" s="5">
        <v>21746.0</v>
      </c>
      <c r="F1887" s="5">
        <v>21162.0</v>
      </c>
    </row>
    <row r="1888" ht="13.5" customHeight="1">
      <c r="A1888" s="3" t="s">
        <v>3776</v>
      </c>
      <c r="B1888" s="6" t="s">
        <v>3777</v>
      </c>
      <c r="C1888" s="5">
        <v>22138.0</v>
      </c>
      <c r="D1888" s="5">
        <v>21543.0</v>
      </c>
      <c r="E1888" s="5">
        <v>22138.0</v>
      </c>
      <c r="F1888" s="5">
        <v>21543.0</v>
      </c>
    </row>
    <row r="1889" ht="13.5" customHeight="1">
      <c r="A1889" s="3" t="s">
        <v>3778</v>
      </c>
      <c r="B1889" s="6" t="s">
        <v>3779</v>
      </c>
      <c r="C1889" s="5">
        <v>3400.0</v>
      </c>
      <c r="D1889" s="5">
        <v>3309.0</v>
      </c>
      <c r="E1889" s="5">
        <v>3400.0</v>
      </c>
      <c r="F1889" s="5">
        <v>4991.0</v>
      </c>
    </row>
    <row r="1890" ht="13.5" customHeight="1">
      <c r="A1890" s="3" t="s">
        <v>3780</v>
      </c>
      <c r="B1890" s="6" t="s">
        <v>3781</v>
      </c>
      <c r="C1890" s="5">
        <v>40537.0</v>
      </c>
      <c r="D1890" s="5">
        <v>39448.0</v>
      </c>
      <c r="E1890" s="5">
        <v>40537.0</v>
      </c>
      <c r="F1890" s="5">
        <v>39448.0</v>
      </c>
    </row>
    <row r="1891" ht="13.5" customHeight="1">
      <c r="A1891" s="3" t="s">
        <v>3782</v>
      </c>
      <c r="B1891" s="6" t="s">
        <v>3783</v>
      </c>
      <c r="C1891" s="5">
        <v>74446.0</v>
      </c>
      <c r="D1891" s="5">
        <v>72446.0</v>
      </c>
      <c r="E1891" s="5">
        <v>74446.0</v>
      </c>
      <c r="F1891" s="5">
        <v>72446.0</v>
      </c>
    </row>
    <row r="1892" ht="13.5" customHeight="1">
      <c r="A1892" s="3" t="s">
        <v>3784</v>
      </c>
      <c r="B1892" s="6" t="s">
        <v>3785</v>
      </c>
      <c r="C1892" s="5">
        <v>283841.0</v>
      </c>
      <c r="D1892" s="5">
        <v>276217.0</v>
      </c>
      <c r="E1892" s="5">
        <v>283841.0</v>
      </c>
      <c r="F1892" s="5">
        <v>276217.0</v>
      </c>
    </row>
    <row r="1893" ht="13.5" customHeight="1">
      <c r="A1893" s="3" t="s">
        <v>3786</v>
      </c>
      <c r="B1893" s="6" t="s">
        <v>3787</v>
      </c>
      <c r="C1893" s="5">
        <v>162185.0</v>
      </c>
      <c r="D1893" s="5">
        <v>157829.0</v>
      </c>
      <c r="E1893" s="5">
        <v>162185.0</v>
      </c>
      <c r="F1893" s="5">
        <v>157829.0</v>
      </c>
    </row>
    <row r="1894" ht="13.5" customHeight="1">
      <c r="A1894" s="3" t="s">
        <v>3788</v>
      </c>
      <c r="B1894" s="6" t="s">
        <v>3789</v>
      </c>
      <c r="C1894" s="5">
        <v>17785.0</v>
      </c>
      <c r="D1894" s="5">
        <v>17307.0</v>
      </c>
      <c r="E1894" s="5">
        <v>17785.0</v>
      </c>
      <c r="F1894" s="5">
        <v>17307.0</v>
      </c>
    </row>
    <row r="1895" ht="13.5" customHeight="1">
      <c r="A1895" s="3" t="s">
        <v>3790</v>
      </c>
      <c r="B1895" s="6" t="s">
        <v>3791</v>
      </c>
      <c r="C1895" s="5">
        <v>243869.0</v>
      </c>
      <c r="D1895" s="5">
        <v>237319.0</v>
      </c>
      <c r="E1895" s="5">
        <v>243869.0</v>
      </c>
      <c r="F1895" s="5">
        <v>237319.0</v>
      </c>
    </row>
    <row r="1896" ht="13.5" customHeight="1">
      <c r="A1896" s="3" t="s">
        <v>3792</v>
      </c>
      <c r="B1896" s="6" t="s">
        <v>3793</v>
      </c>
      <c r="C1896" s="5">
        <v>48422.0</v>
      </c>
      <c r="D1896" s="5">
        <v>47121.0</v>
      </c>
      <c r="E1896" s="5">
        <v>48422.0</v>
      </c>
      <c r="F1896" s="5">
        <v>47121.0</v>
      </c>
    </row>
    <row r="1897" ht="13.5" customHeight="1">
      <c r="A1897" s="3" t="s">
        <v>3794</v>
      </c>
      <c r="B1897" s="6" t="s">
        <v>3795</v>
      </c>
      <c r="C1897" s="5">
        <v>65676.0</v>
      </c>
      <c r="D1897" s="5">
        <v>63912.0</v>
      </c>
      <c r="E1897" s="5">
        <v>65676.0</v>
      </c>
      <c r="F1897" s="5">
        <v>63912.0</v>
      </c>
    </row>
    <row r="1898" ht="13.5" customHeight="1">
      <c r="A1898" s="3" t="s">
        <v>3796</v>
      </c>
      <c r="B1898" s="6" t="s">
        <v>3797</v>
      </c>
      <c r="C1898" s="5">
        <v>10214.0</v>
      </c>
      <c r="D1898" s="5">
        <v>9940.0</v>
      </c>
      <c r="E1898" s="5">
        <v>10214.0</v>
      </c>
      <c r="F1898" s="5">
        <v>14992.0</v>
      </c>
    </row>
    <row r="1899" ht="13.5" customHeight="1">
      <c r="A1899" s="3" t="s">
        <v>3798</v>
      </c>
      <c r="B1899" s="6" t="s">
        <v>3799</v>
      </c>
      <c r="C1899" s="5">
        <v>4041.0</v>
      </c>
      <c r="D1899" s="5">
        <v>3932.0</v>
      </c>
      <c r="E1899" s="5">
        <v>4041.0</v>
      </c>
      <c r="F1899" s="5">
        <v>5930.0</v>
      </c>
    </row>
    <row r="1900" ht="13.5" customHeight="1">
      <c r="A1900" s="3" t="s">
        <v>3800</v>
      </c>
      <c r="B1900" s="6" t="s">
        <v>3801</v>
      </c>
      <c r="C1900" s="5">
        <v>37378.0</v>
      </c>
      <c r="D1900" s="5">
        <v>36374.0</v>
      </c>
      <c r="E1900" s="5">
        <v>37378.0</v>
      </c>
      <c r="F1900" s="5">
        <v>36374.0</v>
      </c>
    </row>
    <row r="1901" ht="13.5" customHeight="1">
      <c r="A1901" s="3" t="s">
        <v>3802</v>
      </c>
      <c r="B1901" s="6" t="s">
        <v>3803</v>
      </c>
      <c r="C1901" s="5">
        <v>75371.0</v>
      </c>
      <c r="D1901" s="5">
        <v>73347.0</v>
      </c>
      <c r="E1901" s="5">
        <v>75371.0</v>
      </c>
      <c r="F1901" s="5">
        <v>73347.0</v>
      </c>
    </row>
    <row r="1902" ht="13.5" customHeight="1">
      <c r="A1902" s="3" t="s">
        <v>3804</v>
      </c>
      <c r="B1902" s="6" t="s">
        <v>3805</v>
      </c>
      <c r="C1902" s="5"/>
      <c r="D1902" s="5"/>
      <c r="E1902" s="5"/>
      <c r="F1902" s="5"/>
    </row>
    <row r="1903" ht="13.5" customHeight="1">
      <c r="A1903" s="3" t="s">
        <v>3806</v>
      </c>
      <c r="B1903" s="6" t="s">
        <v>3807</v>
      </c>
      <c r="C1903" s="5">
        <v>26782.0</v>
      </c>
      <c r="D1903" s="5">
        <v>26063.0</v>
      </c>
      <c r="E1903" s="5">
        <v>26782.0</v>
      </c>
      <c r="F1903" s="5">
        <v>26063.0</v>
      </c>
    </row>
    <row r="1904" ht="13.5" customHeight="1">
      <c r="A1904" s="3" t="s">
        <v>3808</v>
      </c>
      <c r="B1904" s="6" t="s">
        <v>3809</v>
      </c>
      <c r="C1904" s="5">
        <v>26782.0</v>
      </c>
      <c r="D1904" s="5">
        <v>26063.0</v>
      </c>
      <c r="E1904" s="5">
        <v>26782.0</v>
      </c>
      <c r="F1904" s="5">
        <v>26063.0</v>
      </c>
    </row>
    <row r="1905" ht="13.5" customHeight="1">
      <c r="A1905" s="3" t="s">
        <v>3810</v>
      </c>
      <c r="B1905" s="6" t="s">
        <v>3811</v>
      </c>
      <c r="C1905" s="5">
        <v>26782.0</v>
      </c>
      <c r="D1905" s="5">
        <v>26063.0</v>
      </c>
      <c r="E1905" s="5">
        <v>26782.0</v>
      </c>
      <c r="F1905" s="5">
        <v>26063.0</v>
      </c>
    </row>
    <row r="1906" ht="13.5" customHeight="1">
      <c r="A1906" s="3" t="s">
        <v>3812</v>
      </c>
      <c r="B1906" s="6" t="s">
        <v>3813</v>
      </c>
      <c r="C1906" s="5">
        <v>26782.0</v>
      </c>
      <c r="D1906" s="5">
        <v>26063.0</v>
      </c>
      <c r="E1906" s="5">
        <v>26782.0</v>
      </c>
      <c r="F1906" s="5">
        <v>26063.0</v>
      </c>
    </row>
    <row r="1907" ht="13.5" customHeight="1">
      <c r="A1907" s="3" t="s">
        <v>3814</v>
      </c>
      <c r="B1907" s="6" t="s">
        <v>3815</v>
      </c>
      <c r="C1907" s="5">
        <v>18152.0</v>
      </c>
      <c r="D1907" s="5">
        <v>17664.0</v>
      </c>
      <c r="E1907" s="5">
        <v>18152.0</v>
      </c>
      <c r="F1907" s="5">
        <v>17664.0</v>
      </c>
    </row>
    <row r="1908" ht="13.5" customHeight="1">
      <c r="A1908" s="3" t="s">
        <v>3816</v>
      </c>
      <c r="B1908" s="6" t="s">
        <v>3817</v>
      </c>
      <c r="C1908" s="5">
        <v>31814.0</v>
      </c>
      <c r="D1908" s="5">
        <v>30960.0</v>
      </c>
      <c r="E1908" s="5">
        <v>31814.0</v>
      </c>
      <c r="F1908" s="5">
        <v>30960.0</v>
      </c>
    </row>
    <row r="1909" ht="13.5" customHeight="1">
      <c r="A1909" s="3" t="s">
        <v>3818</v>
      </c>
      <c r="B1909" s="6" t="s">
        <v>3819</v>
      </c>
      <c r="C1909" s="5">
        <v>26782.0</v>
      </c>
      <c r="D1909" s="5">
        <v>26063.0</v>
      </c>
      <c r="E1909" s="5">
        <v>26782.0</v>
      </c>
      <c r="F1909" s="5">
        <v>26063.0</v>
      </c>
    </row>
    <row r="1910" ht="13.5" customHeight="1">
      <c r="A1910" s="3" t="s">
        <v>3820</v>
      </c>
      <c r="B1910" s="6" t="s">
        <v>3821</v>
      </c>
      <c r="C1910" s="5">
        <v>5487.0</v>
      </c>
      <c r="D1910" s="5">
        <v>5340.0</v>
      </c>
      <c r="E1910" s="5">
        <v>5487.0</v>
      </c>
      <c r="F1910" s="5">
        <v>8054.0</v>
      </c>
    </row>
    <row r="1911" ht="13.5" customHeight="1">
      <c r="A1911" s="3" t="s">
        <v>3822</v>
      </c>
      <c r="B1911" s="6" t="s">
        <v>3823</v>
      </c>
      <c r="C1911" s="5">
        <v>20473.0</v>
      </c>
      <c r="D1911" s="5">
        <v>19923.0</v>
      </c>
      <c r="E1911" s="5">
        <v>20473.0</v>
      </c>
      <c r="F1911" s="5">
        <v>19923.0</v>
      </c>
    </row>
    <row r="1912" ht="13.5" customHeight="1">
      <c r="A1912" s="3" t="s">
        <v>3824</v>
      </c>
      <c r="B1912" s="6" t="s">
        <v>3825</v>
      </c>
      <c r="C1912" s="5">
        <v>23259.0</v>
      </c>
      <c r="D1912" s="5">
        <v>22634.0</v>
      </c>
      <c r="E1912" s="5">
        <v>23259.0</v>
      </c>
      <c r="F1912" s="5">
        <v>34137.0</v>
      </c>
    </row>
    <row r="1913" ht="13.5" customHeight="1">
      <c r="A1913" s="3" t="s">
        <v>3826</v>
      </c>
      <c r="B1913" s="6" t="s">
        <v>3827</v>
      </c>
      <c r="C1913" s="5">
        <v>12724.0</v>
      </c>
      <c r="D1913" s="5">
        <v>12382.0</v>
      </c>
      <c r="E1913" s="5">
        <v>12724.0</v>
      </c>
      <c r="F1913" s="5">
        <v>12382.0</v>
      </c>
    </row>
    <row r="1914" ht="13.5" customHeight="1">
      <c r="A1914" s="3" t="s">
        <v>3828</v>
      </c>
      <c r="B1914" s="6" t="s">
        <v>3829</v>
      </c>
      <c r="C1914" s="5">
        <v>4603.0</v>
      </c>
      <c r="D1914" s="5">
        <v>4479.0</v>
      </c>
      <c r="E1914" s="5">
        <v>4603.0</v>
      </c>
      <c r="F1914" s="5">
        <v>4479.0</v>
      </c>
    </row>
    <row r="1915" ht="13.5" customHeight="1">
      <c r="A1915" s="3" t="s">
        <v>3830</v>
      </c>
      <c r="B1915" s="6" t="s">
        <v>3831</v>
      </c>
      <c r="C1915" s="5">
        <v>17138.0</v>
      </c>
      <c r="D1915" s="5">
        <v>16678.0</v>
      </c>
      <c r="E1915" s="5">
        <v>17138.0</v>
      </c>
      <c r="F1915" s="5">
        <v>16678.0</v>
      </c>
    </row>
    <row r="1916" ht="13.5" customHeight="1">
      <c r="A1916" s="3" t="s">
        <v>3832</v>
      </c>
      <c r="B1916" s="6" t="s">
        <v>3833</v>
      </c>
      <c r="C1916" s="5">
        <v>29697.0</v>
      </c>
      <c r="D1916" s="5">
        <v>28899.0</v>
      </c>
      <c r="E1916" s="5">
        <v>29697.0</v>
      </c>
      <c r="F1916" s="5">
        <v>28899.0</v>
      </c>
    </row>
    <row r="1917" ht="13.5" customHeight="1">
      <c r="A1917" s="3" t="s">
        <v>3834</v>
      </c>
      <c r="B1917" s="6" t="s">
        <v>3835</v>
      </c>
      <c r="C1917" s="5">
        <v>67311.0</v>
      </c>
      <c r="D1917" s="5">
        <v>65503.0</v>
      </c>
      <c r="E1917" s="5">
        <v>67311.0</v>
      </c>
      <c r="F1917" s="5">
        <v>65503.0</v>
      </c>
    </row>
    <row r="1918" ht="13.5" customHeight="1">
      <c r="A1918" s="3" t="s">
        <v>3836</v>
      </c>
      <c r="B1918" s="6" t="s">
        <v>3837</v>
      </c>
      <c r="C1918" s="5">
        <v>28584.0</v>
      </c>
      <c r="D1918" s="5">
        <v>27816.0</v>
      </c>
      <c r="E1918" s="5">
        <v>28584.0</v>
      </c>
      <c r="F1918" s="5">
        <v>27816.0</v>
      </c>
    </row>
    <row r="1919" ht="13.5" customHeight="1">
      <c r="A1919" s="3" t="s">
        <v>3838</v>
      </c>
      <c r="B1919" s="6" t="s">
        <v>3839</v>
      </c>
      <c r="C1919" s="5">
        <v>21519.0</v>
      </c>
      <c r="D1919" s="5">
        <v>20941.0</v>
      </c>
      <c r="E1919" s="5">
        <v>21519.0</v>
      </c>
      <c r="F1919" s="5">
        <v>20941.0</v>
      </c>
    </row>
    <row r="1920" ht="13.5" customHeight="1">
      <c r="A1920" s="3" t="s">
        <v>3840</v>
      </c>
      <c r="B1920" s="6" t="s">
        <v>3841</v>
      </c>
      <c r="C1920" s="5">
        <v>89709.0</v>
      </c>
      <c r="D1920" s="5">
        <v>87300.0</v>
      </c>
      <c r="E1920" s="5">
        <v>89709.0</v>
      </c>
      <c r="F1920" s="5">
        <v>87300.0</v>
      </c>
    </row>
    <row r="1921" ht="13.5" customHeight="1">
      <c r="A1921" s="3" t="s">
        <v>3842</v>
      </c>
      <c r="B1921" s="6" t="s">
        <v>3843</v>
      </c>
      <c r="C1921" s="5">
        <v>285511.0</v>
      </c>
      <c r="D1921" s="5">
        <v>277843.0</v>
      </c>
      <c r="E1921" s="5">
        <v>285511.0</v>
      </c>
      <c r="F1921" s="5">
        <v>277843.0</v>
      </c>
    </row>
    <row r="1922" ht="13.5" customHeight="1">
      <c r="A1922" s="3" t="s">
        <v>3844</v>
      </c>
      <c r="B1922" s="6" t="s">
        <v>3845</v>
      </c>
      <c r="C1922" s="5">
        <v>103279.0</v>
      </c>
      <c r="D1922" s="5">
        <v>100505.0</v>
      </c>
      <c r="E1922" s="5">
        <v>103279.0</v>
      </c>
      <c r="F1922" s="5">
        <v>100505.0</v>
      </c>
    </row>
    <row r="1923" ht="13.5" customHeight="1">
      <c r="A1923" s="3" t="s">
        <v>3846</v>
      </c>
      <c r="B1923" s="6" t="s">
        <v>3847</v>
      </c>
      <c r="C1923" s="5">
        <v>255612.0</v>
      </c>
      <c r="D1923" s="5">
        <v>248747.0</v>
      </c>
      <c r="E1923" s="5">
        <v>255612.0</v>
      </c>
      <c r="F1923" s="5">
        <v>248747.0</v>
      </c>
    </row>
    <row r="1924" ht="13.5" customHeight="1">
      <c r="A1924" s="3" t="s">
        <v>3848</v>
      </c>
      <c r="B1924" s="6" t="s">
        <v>3849</v>
      </c>
      <c r="C1924" s="5">
        <v>55399.0</v>
      </c>
      <c r="D1924" s="5">
        <v>53911.0</v>
      </c>
      <c r="E1924" s="5">
        <v>55399.0</v>
      </c>
      <c r="F1924" s="5">
        <v>53911.0</v>
      </c>
    </row>
    <row r="1925" ht="13.5" customHeight="1">
      <c r="A1925" s="3" t="s">
        <v>3850</v>
      </c>
      <c r="B1925" s="6" t="s">
        <v>3851</v>
      </c>
      <c r="C1925" s="5">
        <v>17653.0</v>
      </c>
      <c r="D1925" s="5">
        <v>17179.0</v>
      </c>
      <c r="E1925" s="5">
        <v>17653.0</v>
      </c>
      <c r="F1925" s="5">
        <v>17179.0</v>
      </c>
    </row>
    <row r="1926" ht="13.5" customHeight="1">
      <c r="A1926" s="3" t="s">
        <v>3852</v>
      </c>
      <c r="B1926" s="6" t="s">
        <v>3853</v>
      </c>
      <c r="C1926" s="5">
        <v>37913.0</v>
      </c>
      <c r="D1926" s="5">
        <v>36895.0</v>
      </c>
      <c r="E1926" s="5">
        <v>37913.0</v>
      </c>
      <c r="F1926" s="5">
        <v>36895.0</v>
      </c>
    </row>
    <row r="1927" ht="13.5" customHeight="1">
      <c r="A1927" s="3" t="s">
        <v>3854</v>
      </c>
      <c r="B1927" s="6" t="s">
        <v>3855</v>
      </c>
      <c r="C1927" s="5">
        <v>23534.0</v>
      </c>
      <c r="D1927" s="5">
        <v>22902.0</v>
      </c>
      <c r="E1927" s="5">
        <v>23534.0</v>
      </c>
      <c r="F1927" s="5">
        <v>22902.0</v>
      </c>
    </row>
    <row r="1928" ht="13.5" customHeight="1">
      <c r="A1928" s="3" t="s">
        <v>3856</v>
      </c>
      <c r="B1928" s="6" t="s">
        <v>3857</v>
      </c>
      <c r="C1928" s="5">
        <v>42069.0</v>
      </c>
      <c r="D1928" s="5">
        <v>40939.0</v>
      </c>
      <c r="E1928" s="5">
        <v>42069.0</v>
      </c>
      <c r="F1928" s="5">
        <v>40939.0</v>
      </c>
    </row>
    <row r="1929" ht="13.5" customHeight="1">
      <c r="A1929" s="3" t="s">
        <v>3858</v>
      </c>
      <c r="B1929" s="6" t="s">
        <v>3859</v>
      </c>
      <c r="C1929" s="5">
        <v>64906.0</v>
      </c>
      <c r="D1929" s="5">
        <v>63163.0</v>
      </c>
      <c r="E1929" s="5">
        <v>64906.0</v>
      </c>
      <c r="F1929" s="5">
        <v>63163.0</v>
      </c>
    </row>
    <row r="1930" ht="13.5" customHeight="1">
      <c r="A1930" s="3" t="s">
        <v>3860</v>
      </c>
      <c r="B1930" s="6" t="s">
        <v>3861</v>
      </c>
      <c r="C1930" s="5">
        <v>17675.0</v>
      </c>
      <c r="D1930" s="5">
        <v>17200.0</v>
      </c>
      <c r="E1930" s="5">
        <v>17675.0</v>
      </c>
      <c r="F1930" s="5">
        <v>25941.0</v>
      </c>
    </row>
    <row r="1931" ht="13.5" customHeight="1">
      <c r="A1931" s="3" t="s">
        <v>3862</v>
      </c>
      <c r="B1931" s="6" t="s">
        <v>3863</v>
      </c>
      <c r="C1931" s="5">
        <v>50854.0</v>
      </c>
      <c r="D1931" s="5">
        <v>49488.0</v>
      </c>
      <c r="E1931" s="5">
        <v>50854.0</v>
      </c>
      <c r="F1931" s="5">
        <v>49488.0</v>
      </c>
    </row>
    <row r="1932" ht="13.5" customHeight="1">
      <c r="A1932" s="3" t="s">
        <v>3864</v>
      </c>
      <c r="B1932" s="6" t="s">
        <v>3865</v>
      </c>
      <c r="C1932" s="5">
        <v>12551.0</v>
      </c>
      <c r="D1932" s="5">
        <v>12214.0</v>
      </c>
      <c r="E1932" s="5">
        <v>12551.0</v>
      </c>
      <c r="F1932" s="5">
        <v>12214.0</v>
      </c>
    </row>
    <row r="1933" ht="13.5" customHeight="1">
      <c r="A1933" s="3" t="s">
        <v>3866</v>
      </c>
      <c r="B1933" s="6" t="s">
        <v>3867</v>
      </c>
      <c r="C1933" s="5">
        <v>22719.0</v>
      </c>
      <c r="D1933" s="5">
        <v>22109.0</v>
      </c>
      <c r="E1933" s="5">
        <v>22719.0</v>
      </c>
      <c r="F1933" s="5">
        <v>22109.0</v>
      </c>
    </row>
    <row r="1934" ht="13.5" customHeight="1">
      <c r="A1934" s="3" t="s">
        <v>3868</v>
      </c>
      <c r="B1934" s="6" t="s">
        <v>3869</v>
      </c>
      <c r="C1934" s="5">
        <v>77371.0</v>
      </c>
      <c r="D1934" s="5">
        <v>75293.0</v>
      </c>
      <c r="E1934" s="5">
        <v>77371.0</v>
      </c>
      <c r="F1934" s="5">
        <v>75293.0</v>
      </c>
    </row>
    <row r="1935" ht="13.5" customHeight="1">
      <c r="A1935" s="3" t="s">
        <v>3870</v>
      </c>
      <c r="B1935" s="6" t="s">
        <v>3871</v>
      </c>
      <c r="C1935" s="5">
        <v>24759.0</v>
      </c>
      <c r="D1935" s="5">
        <v>24094.0</v>
      </c>
      <c r="E1935" s="5">
        <v>24759.0</v>
      </c>
      <c r="F1935" s="5">
        <v>24094.0</v>
      </c>
    </row>
    <row r="1936" ht="13.5" customHeight="1">
      <c r="A1936" s="3" t="s">
        <v>3872</v>
      </c>
      <c r="B1936" s="6" t="s">
        <v>3873</v>
      </c>
      <c r="C1936" s="5">
        <v>134621.0</v>
      </c>
      <c r="D1936" s="5">
        <v>131005.0</v>
      </c>
      <c r="E1936" s="5">
        <v>134621.0</v>
      </c>
      <c r="F1936" s="5">
        <v>131005.0</v>
      </c>
    </row>
    <row r="1937" ht="13.5" customHeight="1">
      <c r="A1937" s="3" t="s">
        <v>3874</v>
      </c>
      <c r="B1937" s="6" t="s">
        <v>3875</v>
      </c>
      <c r="C1937" s="5">
        <v>13469.0</v>
      </c>
      <c r="D1937" s="5">
        <v>13107.0</v>
      </c>
      <c r="E1937" s="5">
        <v>13469.0</v>
      </c>
      <c r="F1937" s="5">
        <v>13107.0</v>
      </c>
    </row>
    <row r="1938" ht="13.5" customHeight="1">
      <c r="A1938" s="3" t="s">
        <v>3876</v>
      </c>
      <c r="B1938" s="6" t="s">
        <v>3877</v>
      </c>
      <c r="C1938" s="5">
        <v>14701.0</v>
      </c>
      <c r="D1938" s="5">
        <v>14306.0</v>
      </c>
      <c r="E1938" s="5">
        <v>14701.0</v>
      </c>
      <c r="F1938" s="5">
        <v>14306.0</v>
      </c>
    </row>
    <row r="1939" ht="13.5" customHeight="1">
      <c r="A1939" s="3" t="s">
        <v>3878</v>
      </c>
      <c r="B1939" s="6" t="s">
        <v>3879</v>
      </c>
      <c r="C1939" s="5">
        <v>99321.0</v>
      </c>
      <c r="D1939" s="5">
        <v>96653.0</v>
      </c>
      <c r="E1939" s="5">
        <v>99321.0</v>
      </c>
      <c r="F1939" s="5">
        <v>96653.0</v>
      </c>
    </row>
    <row r="1940" ht="13.5" customHeight="1">
      <c r="A1940" s="3" t="s">
        <v>3880</v>
      </c>
      <c r="B1940" s="6" t="s">
        <v>3881</v>
      </c>
      <c r="C1940" s="5">
        <v>63828.0</v>
      </c>
      <c r="D1940" s="5">
        <v>62114.0</v>
      </c>
      <c r="E1940" s="5">
        <v>63828.0</v>
      </c>
      <c r="F1940" s="5">
        <v>62114.0</v>
      </c>
    </row>
    <row r="1941" ht="13.5" customHeight="1">
      <c r="A1941" s="3" t="s">
        <v>3882</v>
      </c>
      <c r="B1941" s="6" t="s">
        <v>3883</v>
      </c>
      <c r="C1941" s="5">
        <v>11781.0</v>
      </c>
      <c r="D1941" s="5">
        <v>11465.0</v>
      </c>
      <c r="E1941" s="5">
        <v>11781.0</v>
      </c>
      <c r="F1941" s="5">
        <v>11465.0</v>
      </c>
    </row>
    <row r="1942" ht="13.5" customHeight="1">
      <c r="A1942" s="3" t="s">
        <v>3884</v>
      </c>
      <c r="B1942" s="6" t="s">
        <v>3885</v>
      </c>
      <c r="C1942" s="5">
        <v>57214.0</v>
      </c>
      <c r="D1942" s="5">
        <v>55677.0</v>
      </c>
      <c r="E1942" s="5">
        <v>57214.0</v>
      </c>
      <c r="F1942" s="5">
        <v>83972.0</v>
      </c>
    </row>
    <row r="1943" ht="13.5" customHeight="1">
      <c r="A1943" s="3" t="s">
        <v>3886</v>
      </c>
      <c r="B1943" s="6" t="s">
        <v>3887</v>
      </c>
      <c r="C1943" s="5">
        <v>29713.0</v>
      </c>
      <c r="D1943" s="5">
        <v>28915.0</v>
      </c>
      <c r="E1943" s="5">
        <v>29713.0</v>
      </c>
      <c r="F1943" s="5">
        <v>43610.0</v>
      </c>
    </row>
    <row r="1944" ht="13.5" customHeight="1">
      <c r="A1944" s="3" t="s">
        <v>3888</v>
      </c>
      <c r="B1944" s="6" t="s">
        <v>3889</v>
      </c>
      <c r="C1944" s="5">
        <v>6835.0</v>
      </c>
      <c r="D1944" s="5">
        <v>6651.0</v>
      </c>
      <c r="E1944" s="5">
        <v>6835.0</v>
      </c>
      <c r="F1944" s="5">
        <v>10031.0</v>
      </c>
    </row>
    <row r="1945" ht="13.5" customHeight="1">
      <c r="A1945" s="3" t="s">
        <v>3890</v>
      </c>
      <c r="B1945" s="6" t="s">
        <v>3891</v>
      </c>
      <c r="C1945" s="5">
        <v>9793.0</v>
      </c>
      <c r="D1945" s="5">
        <v>9530.0</v>
      </c>
      <c r="E1945" s="5">
        <v>9793.0</v>
      </c>
      <c r="F1945" s="5">
        <v>14373.0</v>
      </c>
    </row>
    <row r="1946" ht="13.5" customHeight="1">
      <c r="A1946" s="3" t="s">
        <v>3892</v>
      </c>
      <c r="B1946" s="6" t="s">
        <v>3893</v>
      </c>
      <c r="C1946" s="5">
        <v>17301.0</v>
      </c>
      <c r="D1946" s="5">
        <v>16836.0</v>
      </c>
      <c r="E1946" s="5">
        <v>17301.0</v>
      </c>
      <c r="F1946" s="5">
        <v>25392.0</v>
      </c>
    </row>
    <row r="1947" ht="13.5" customHeight="1">
      <c r="A1947" s="3" t="s">
        <v>3894</v>
      </c>
      <c r="B1947" s="6" t="s">
        <v>3895</v>
      </c>
      <c r="C1947" s="5">
        <v>8915.0</v>
      </c>
      <c r="D1947" s="5">
        <v>8676.0</v>
      </c>
      <c r="E1947" s="5">
        <v>8915.0</v>
      </c>
      <c r="F1947" s="5">
        <v>13085.0</v>
      </c>
    </row>
    <row r="1948" ht="13.5" customHeight="1">
      <c r="A1948" s="3" t="s">
        <v>3896</v>
      </c>
      <c r="B1948" s="6" t="s">
        <v>3897</v>
      </c>
      <c r="C1948" s="5">
        <v>3994.0</v>
      </c>
      <c r="D1948" s="5">
        <v>3759.0</v>
      </c>
      <c r="E1948" s="5">
        <v>3863.0</v>
      </c>
      <c r="F1948" s="5">
        <v>7559.0</v>
      </c>
    </row>
    <row r="1949" ht="13.5" customHeight="1">
      <c r="A1949" s="3" t="s">
        <v>3898</v>
      </c>
      <c r="B1949" s="6" t="s">
        <v>3899</v>
      </c>
      <c r="C1949" s="5">
        <v>3474.0</v>
      </c>
      <c r="D1949" s="5">
        <v>3270.0</v>
      </c>
      <c r="E1949" s="5">
        <v>3360.0</v>
      </c>
      <c r="F1949" s="5">
        <v>6576.0</v>
      </c>
    </row>
    <row r="1950" ht="13.5" customHeight="1">
      <c r="A1950" s="3" t="s">
        <v>3900</v>
      </c>
      <c r="B1950" s="6" t="s">
        <v>3901</v>
      </c>
      <c r="C1950" s="5">
        <v>3474.0</v>
      </c>
      <c r="D1950" s="5">
        <v>3270.0</v>
      </c>
      <c r="E1950" s="5">
        <v>3360.0</v>
      </c>
      <c r="F1950" s="5">
        <v>6576.0</v>
      </c>
    </row>
    <row r="1951" ht="13.5" customHeight="1">
      <c r="A1951" s="3" t="s">
        <v>3902</v>
      </c>
      <c r="B1951" s="6" t="s">
        <v>3903</v>
      </c>
      <c r="C1951" s="5">
        <v>3474.0</v>
      </c>
      <c r="D1951" s="5">
        <v>3270.0</v>
      </c>
      <c r="E1951" s="5">
        <v>3360.0</v>
      </c>
      <c r="F1951" s="5">
        <v>6576.0</v>
      </c>
    </row>
    <row r="1952" ht="13.5" customHeight="1">
      <c r="A1952" s="3" t="s">
        <v>3904</v>
      </c>
      <c r="B1952" s="6" t="s">
        <v>3905</v>
      </c>
      <c r="C1952" s="5">
        <v>3474.0</v>
      </c>
      <c r="D1952" s="5">
        <v>3270.0</v>
      </c>
      <c r="E1952" s="5">
        <v>3360.0</v>
      </c>
      <c r="F1952" s="5">
        <v>6576.0</v>
      </c>
    </row>
    <row r="1953" ht="13.5" customHeight="1">
      <c r="A1953" s="3" t="s">
        <v>3906</v>
      </c>
      <c r="B1953" s="6" t="s">
        <v>3907</v>
      </c>
      <c r="C1953" s="5">
        <v>1220.0</v>
      </c>
      <c r="D1953" s="5">
        <v>1161.0</v>
      </c>
      <c r="E1953" s="5">
        <v>1187.0</v>
      </c>
      <c r="F1953" s="5">
        <v>2322.0</v>
      </c>
    </row>
    <row r="1954" ht="13.5" customHeight="1">
      <c r="A1954" s="3" t="s">
        <v>3908</v>
      </c>
      <c r="B1954" s="6" t="s">
        <v>3909</v>
      </c>
      <c r="C1954" s="5">
        <v>2531.0</v>
      </c>
      <c r="D1954" s="5">
        <v>2408.0</v>
      </c>
      <c r="E1954" s="5">
        <v>2461.0</v>
      </c>
      <c r="F1954" s="5">
        <v>4816.0</v>
      </c>
    </row>
    <row r="1955" ht="13.5" customHeight="1">
      <c r="A1955" s="3" t="s">
        <v>3910</v>
      </c>
      <c r="B1955" s="6" t="s">
        <v>3911</v>
      </c>
      <c r="C1955" s="5">
        <v>1500.0</v>
      </c>
      <c r="D1955" s="5">
        <v>1427.0</v>
      </c>
      <c r="E1955" s="5">
        <v>1458.0</v>
      </c>
      <c r="F1955" s="5">
        <v>2854.0</v>
      </c>
    </row>
    <row r="1956" ht="13.5" customHeight="1">
      <c r="A1956" s="3" t="s">
        <v>3912</v>
      </c>
      <c r="B1956" s="6" t="s">
        <v>3913</v>
      </c>
      <c r="C1956" s="5">
        <v>1146.0</v>
      </c>
      <c r="D1956" s="5">
        <v>1090.0</v>
      </c>
      <c r="E1956" s="5">
        <v>1114.0</v>
      </c>
      <c r="F1956" s="5">
        <v>2180.0</v>
      </c>
    </row>
    <row r="1957" ht="13.5" customHeight="1">
      <c r="A1957" s="3" t="s">
        <v>3914</v>
      </c>
      <c r="B1957" s="6" t="s">
        <v>3915</v>
      </c>
      <c r="C1957" s="5">
        <v>350.0</v>
      </c>
      <c r="D1957" s="5">
        <v>333.0</v>
      </c>
      <c r="E1957" s="5">
        <v>340.0</v>
      </c>
      <c r="F1957" s="5">
        <v>666.0</v>
      </c>
    </row>
    <row r="1958" ht="13.5" customHeight="1">
      <c r="A1958" s="3" t="s">
        <v>3916</v>
      </c>
      <c r="B1958" s="6" t="s">
        <v>3917</v>
      </c>
      <c r="C1958" s="5">
        <v>557.0</v>
      </c>
      <c r="D1958" s="5">
        <v>530.0</v>
      </c>
      <c r="E1958" s="5">
        <v>542.0</v>
      </c>
      <c r="F1958" s="5">
        <v>1060.0</v>
      </c>
    </row>
    <row r="1959" ht="13.5" customHeight="1">
      <c r="A1959" s="3" t="s">
        <v>3918</v>
      </c>
      <c r="B1959" s="6" t="s">
        <v>3919</v>
      </c>
      <c r="C1959" s="5">
        <v>229.0</v>
      </c>
      <c r="D1959" s="5">
        <v>224.0</v>
      </c>
      <c r="E1959" s="5">
        <v>229.0</v>
      </c>
      <c r="F1959" s="5">
        <v>336.0</v>
      </c>
    </row>
    <row r="1960" ht="13.5" customHeight="1">
      <c r="A1960" s="3" t="s">
        <v>3920</v>
      </c>
      <c r="B1960" s="6" t="s">
        <v>3921</v>
      </c>
      <c r="C1960" s="5">
        <v>3029.0</v>
      </c>
      <c r="D1960" s="5">
        <v>2851.0</v>
      </c>
      <c r="E1960" s="5">
        <v>2930.0</v>
      </c>
      <c r="F1960" s="5">
        <v>5733.0</v>
      </c>
    </row>
    <row r="1961" ht="13.5" customHeight="1">
      <c r="A1961" s="3" t="s">
        <v>3922</v>
      </c>
      <c r="B1961" s="6" t="s">
        <v>3923</v>
      </c>
      <c r="C1961" s="5">
        <v>3029.0</v>
      </c>
      <c r="D1961" s="5">
        <v>2851.0</v>
      </c>
      <c r="E1961" s="5">
        <v>2930.0</v>
      </c>
      <c r="F1961" s="5">
        <v>5733.0</v>
      </c>
    </row>
    <row r="1962" ht="13.5" customHeight="1">
      <c r="A1962" s="3" t="s">
        <v>3924</v>
      </c>
      <c r="B1962" s="6" t="s">
        <v>3925</v>
      </c>
      <c r="C1962" s="5">
        <v>3029.0</v>
      </c>
      <c r="D1962" s="5">
        <v>2851.0</v>
      </c>
      <c r="E1962" s="5">
        <v>2930.0</v>
      </c>
      <c r="F1962" s="5">
        <v>5733.0</v>
      </c>
    </row>
    <row r="1963" ht="13.5" customHeight="1">
      <c r="A1963" s="3" t="s">
        <v>3926</v>
      </c>
      <c r="B1963" s="6" t="s">
        <v>3927</v>
      </c>
      <c r="C1963" s="5">
        <v>3029.0</v>
      </c>
      <c r="D1963" s="5">
        <v>2851.0</v>
      </c>
      <c r="E1963" s="5">
        <v>2930.0</v>
      </c>
      <c r="F1963" s="5">
        <v>5733.0</v>
      </c>
    </row>
    <row r="1964" ht="13.5" customHeight="1">
      <c r="A1964" s="3" t="s">
        <v>3928</v>
      </c>
      <c r="B1964" s="6" t="s">
        <v>3929</v>
      </c>
      <c r="C1964" s="5">
        <v>3029.0</v>
      </c>
      <c r="D1964" s="5">
        <v>2851.0</v>
      </c>
      <c r="E1964" s="5">
        <v>2930.0</v>
      </c>
      <c r="F1964" s="5">
        <v>5733.0</v>
      </c>
    </row>
    <row r="1965" ht="13.5" customHeight="1">
      <c r="A1965" s="3" t="s">
        <v>3930</v>
      </c>
      <c r="B1965" s="6" t="s">
        <v>3931</v>
      </c>
      <c r="C1965" s="5">
        <v>3029.0</v>
      </c>
      <c r="D1965" s="5">
        <v>2851.0</v>
      </c>
      <c r="E1965" s="5">
        <v>2930.0</v>
      </c>
      <c r="F1965" s="5">
        <v>5733.0</v>
      </c>
    </row>
    <row r="1966" ht="13.5" customHeight="1">
      <c r="A1966" s="3" t="s">
        <v>3932</v>
      </c>
      <c r="B1966" s="6" t="s">
        <v>3933</v>
      </c>
      <c r="C1966" s="5">
        <v>3882.0</v>
      </c>
      <c r="D1966" s="5">
        <v>3654.0</v>
      </c>
      <c r="E1966" s="5">
        <v>3755.0</v>
      </c>
      <c r="F1966" s="5">
        <v>7348.0</v>
      </c>
    </row>
    <row r="1967" ht="13.5" customHeight="1">
      <c r="A1967" s="3" t="s">
        <v>3934</v>
      </c>
      <c r="B1967" s="6" t="s">
        <v>3935</v>
      </c>
      <c r="C1967" s="5">
        <v>3882.0</v>
      </c>
      <c r="D1967" s="5">
        <v>3654.0</v>
      </c>
      <c r="E1967" s="5">
        <v>3755.0</v>
      </c>
      <c r="F1967" s="5">
        <v>7348.0</v>
      </c>
    </row>
    <row r="1968" ht="13.5" customHeight="1">
      <c r="A1968" s="3" t="s">
        <v>3936</v>
      </c>
      <c r="B1968" s="6" t="s">
        <v>3937</v>
      </c>
      <c r="C1968" s="5">
        <v>3882.0</v>
      </c>
      <c r="D1968" s="5">
        <v>3654.0</v>
      </c>
      <c r="E1968" s="5">
        <v>3755.0</v>
      </c>
      <c r="F1968" s="5">
        <v>7348.0</v>
      </c>
    </row>
    <row r="1969" ht="13.5" customHeight="1">
      <c r="A1969" s="3" t="s">
        <v>3938</v>
      </c>
      <c r="B1969" s="6" t="s">
        <v>3939</v>
      </c>
      <c r="C1969" s="5">
        <v>3882.0</v>
      </c>
      <c r="D1969" s="5">
        <v>3654.0</v>
      </c>
      <c r="E1969" s="5">
        <v>3755.0</v>
      </c>
      <c r="F1969" s="5">
        <v>7348.0</v>
      </c>
    </row>
    <row r="1970" ht="13.5" customHeight="1">
      <c r="A1970" s="3" t="s">
        <v>3940</v>
      </c>
      <c r="B1970" s="6" t="s">
        <v>3941</v>
      </c>
      <c r="C1970" s="5">
        <v>3882.0</v>
      </c>
      <c r="D1970" s="5">
        <v>3654.0</v>
      </c>
      <c r="E1970" s="5">
        <v>3755.0</v>
      </c>
      <c r="F1970" s="5">
        <v>7348.0</v>
      </c>
    </row>
    <row r="1971" ht="13.5" customHeight="1">
      <c r="A1971" s="3" t="s">
        <v>3942</v>
      </c>
      <c r="B1971" s="6" t="s">
        <v>3943</v>
      </c>
      <c r="C1971" s="5">
        <v>6955.0</v>
      </c>
      <c r="D1971" s="5">
        <v>6546.0</v>
      </c>
      <c r="E1971" s="5">
        <v>6727.0</v>
      </c>
      <c r="F1971" s="5">
        <v>13163.0</v>
      </c>
    </row>
    <row r="1972" ht="13.5" customHeight="1">
      <c r="A1972" s="3" t="s">
        <v>3944</v>
      </c>
      <c r="B1972" s="6" t="s">
        <v>3945</v>
      </c>
      <c r="C1972" s="5">
        <v>6955.0</v>
      </c>
      <c r="D1972" s="5">
        <v>6546.0</v>
      </c>
      <c r="E1972" s="5">
        <v>6727.0</v>
      </c>
      <c r="F1972" s="5">
        <v>13163.0</v>
      </c>
    </row>
    <row r="1973" ht="13.5" customHeight="1">
      <c r="A1973" s="3" t="s">
        <v>3946</v>
      </c>
      <c r="B1973" s="6" t="s">
        <v>3947</v>
      </c>
      <c r="C1973" s="5">
        <v>2103.0</v>
      </c>
      <c r="D1973" s="5">
        <v>1979.0</v>
      </c>
      <c r="E1973" s="5">
        <v>2034.0</v>
      </c>
      <c r="F1973" s="5">
        <v>3980.0</v>
      </c>
    </row>
    <row r="1974" ht="13.5" customHeight="1">
      <c r="A1974" s="3" t="s">
        <v>3948</v>
      </c>
      <c r="B1974" s="6" t="s">
        <v>3949</v>
      </c>
      <c r="C1974" s="5">
        <v>2103.0</v>
      </c>
      <c r="D1974" s="5">
        <v>1979.0</v>
      </c>
      <c r="E1974" s="5">
        <v>2034.0</v>
      </c>
      <c r="F1974" s="5">
        <v>3980.0</v>
      </c>
    </row>
    <row r="1975" ht="13.5" customHeight="1">
      <c r="A1975" s="3" t="s">
        <v>3950</v>
      </c>
      <c r="B1975" s="6" t="s">
        <v>3951</v>
      </c>
      <c r="C1975" s="5">
        <v>2103.0</v>
      </c>
      <c r="D1975" s="5">
        <v>1979.0</v>
      </c>
      <c r="E1975" s="5">
        <v>2034.0</v>
      </c>
      <c r="F1975" s="5">
        <v>3980.0</v>
      </c>
    </row>
    <row r="1976" ht="13.5" customHeight="1">
      <c r="A1976" s="3" t="s">
        <v>3952</v>
      </c>
      <c r="B1976" s="6" t="s">
        <v>3953</v>
      </c>
      <c r="C1976" s="5">
        <v>1457.0</v>
      </c>
      <c r="D1976" s="5">
        <v>1386.0</v>
      </c>
      <c r="E1976" s="5">
        <v>1416.0</v>
      </c>
      <c r="F1976" s="5">
        <v>2772.0</v>
      </c>
    </row>
    <row r="1977" ht="13.5" customHeight="1">
      <c r="A1977" s="3" t="s">
        <v>3954</v>
      </c>
      <c r="B1977" s="6" t="s">
        <v>3955</v>
      </c>
      <c r="C1977" s="5">
        <v>1120.0</v>
      </c>
      <c r="D1977" s="5">
        <v>1066.0</v>
      </c>
      <c r="E1977" s="5">
        <v>1089.0</v>
      </c>
      <c r="F1977" s="5">
        <v>2132.0</v>
      </c>
    </row>
    <row r="1978" ht="13.5" customHeight="1">
      <c r="A1978" s="3" t="s">
        <v>3956</v>
      </c>
      <c r="B1978" s="6" t="s">
        <v>3957</v>
      </c>
      <c r="C1978" s="5">
        <v>1746.0</v>
      </c>
      <c r="D1978" s="5">
        <v>1661.0</v>
      </c>
      <c r="E1978" s="5">
        <v>1698.0</v>
      </c>
      <c r="F1978" s="5">
        <v>3322.0</v>
      </c>
    </row>
    <row r="1979" ht="13.5" customHeight="1">
      <c r="A1979" s="3" t="s">
        <v>3958</v>
      </c>
      <c r="B1979" s="6" t="s">
        <v>3959</v>
      </c>
      <c r="C1979" s="5">
        <v>1457.0</v>
      </c>
      <c r="D1979" s="5">
        <v>1386.0</v>
      </c>
      <c r="E1979" s="5">
        <v>1416.0</v>
      </c>
      <c r="F1979" s="5">
        <v>2772.0</v>
      </c>
    </row>
    <row r="1980" ht="13.5" customHeight="1">
      <c r="A1980" s="3" t="s">
        <v>3960</v>
      </c>
      <c r="B1980" s="6" t="s">
        <v>3961</v>
      </c>
      <c r="C1980" s="5">
        <v>559.0</v>
      </c>
      <c r="D1980" s="5">
        <v>532.0</v>
      </c>
      <c r="E1980" s="5">
        <v>544.0</v>
      </c>
      <c r="F1980" s="5">
        <v>1064.0</v>
      </c>
    </row>
    <row r="1981" ht="13.5" customHeight="1">
      <c r="A1981" s="3" t="s">
        <v>3962</v>
      </c>
      <c r="B1981" s="6" t="s">
        <v>3963</v>
      </c>
      <c r="C1981" s="5">
        <v>597.0</v>
      </c>
      <c r="D1981" s="5">
        <v>568.0</v>
      </c>
      <c r="E1981" s="5">
        <v>580.0</v>
      </c>
      <c r="F1981" s="5">
        <v>1136.0</v>
      </c>
    </row>
    <row r="1982" ht="13.5" customHeight="1">
      <c r="A1982" s="3" t="s">
        <v>3964</v>
      </c>
      <c r="B1982" s="6" t="s">
        <v>3965</v>
      </c>
      <c r="C1982" s="5">
        <v>35554.0</v>
      </c>
      <c r="D1982" s="5">
        <v>34599.0</v>
      </c>
      <c r="E1982" s="5">
        <v>35554.0</v>
      </c>
      <c r="F1982" s="5">
        <v>52182.0</v>
      </c>
    </row>
    <row r="1983" ht="13.5" customHeight="1">
      <c r="A1983" s="3" t="s">
        <v>3966</v>
      </c>
      <c r="B1983" s="6" t="s">
        <v>3967</v>
      </c>
      <c r="C1983" s="5">
        <v>2121.0</v>
      </c>
      <c r="D1983" s="5">
        <v>1996.0</v>
      </c>
      <c r="E1983" s="5">
        <v>2051.0</v>
      </c>
      <c r="F1983" s="5">
        <v>4014.0</v>
      </c>
    </row>
    <row r="1984" ht="13.5" customHeight="1">
      <c r="A1984" s="3" t="s">
        <v>3968</v>
      </c>
      <c r="B1984" s="6" t="s">
        <v>3969</v>
      </c>
      <c r="C1984" s="5">
        <v>27977.0</v>
      </c>
      <c r="D1984" s="5">
        <v>27226.0</v>
      </c>
      <c r="E1984" s="5">
        <v>27977.0</v>
      </c>
      <c r="F1984" s="5">
        <v>41062.0</v>
      </c>
    </row>
    <row r="1985" ht="13.5" customHeight="1">
      <c r="A1985" s="3" t="s">
        <v>3970</v>
      </c>
      <c r="B1985" s="6" t="s">
        <v>3971</v>
      </c>
      <c r="C1985" s="5">
        <v>6731.0</v>
      </c>
      <c r="D1985" s="5">
        <v>6550.0</v>
      </c>
      <c r="E1985" s="5">
        <v>6731.0</v>
      </c>
      <c r="F1985" s="5">
        <v>9879.0</v>
      </c>
    </row>
    <row r="1986" ht="13.5" customHeight="1">
      <c r="A1986" s="3" t="s">
        <v>3972</v>
      </c>
      <c r="B1986" s="6" t="s">
        <v>3973</v>
      </c>
      <c r="C1986" s="5">
        <v>10098.0</v>
      </c>
      <c r="D1986" s="5">
        <v>9827.0</v>
      </c>
      <c r="E1986" s="5">
        <v>10098.0</v>
      </c>
      <c r="F1986" s="5">
        <v>14821.0</v>
      </c>
    </row>
    <row r="1987" ht="13.5" customHeight="1">
      <c r="A1987" s="3" t="s">
        <v>3974</v>
      </c>
      <c r="B1987" s="6" t="s">
        <v>3975</v>
      </c>
      <c r="C1987" s="5">
        <v>26905.0</v>
      </c>
      <c r="D1987" s="5">
        <v>26182.0</v>
      </c>
      <c r="E1987" s="5">
        <v>26905.0</v>
      </c>
      <c r="F1987" s="5">
        <v>26182.0</v>
      </c>
    </row>
    <row r="1988" ht="13.5" customHeight="1">
      <c r="A1988" s="3" t="s">
        <v>3976</v>
      </c>
      <c r="B1988" s="6" t="s">
        <v>3977</v>
      </c>
      <c r="C1988" s="5">
        <v>233589.0</v>
      </c>
      <c r="D1988" s="5">
        <v>227315.0</v>
      </c>
      <c r="E1988" s="5">
        <v>233589.0</v>
      </c>
      <c r="F1988" s="5">
        <v>227315.0</v>
      </c>
    </row>
    <row r="1989" ht="13.5" customHeight="1">
      <c r="A1989" s="3" t="s">
        <v>3978</v>
      </c>
      <c r="B1989" s="6" t="s">
        <v>3979</v>
      </c>
      <c r="C1989" s="5">
        <v>285511.0</v>
      </c>
      <c r="D1989" s="5">
        <v>277843.0</v>
      </c>
      <c r="E1989" s="5">
        <v>285511.0</v>
      </c>
      <c r="F1989" s="5">
        <v>277843.0</v>
      </c>
    </row>
    <row r="1990" ht="13.5" customHeight="1">
      <c r="A1990" s="3" t="s">
        <v>3980</v>
      </c>
      <c r="B1990" s="6" t="s">
        <v>3981</v>
      </c>
      <c r="C1990" s="5">
        <v>4721.0</v>
      </c>
      <c r="D1990" s="5">
        <v>4594.0</v>
      </c>
      <c r="E1990" s="5">
        <v>4721.0</v>
      </c>
      <c r="F1990" s="5">
        <v>4594.0</v>
      </c>
    </row>
    <row r="1991" ht="13.5" customHeight="1">
      <c r="A1991" s="3" t="s">
        <v>3982</v>
      </c>
      <c r="B1991" s="6" t="s">
        <v>3983</v>
      </c>
      <c r="C1991" s="5">
        <v>7556.0</v>
      </c>
      <c r="D1991" s="5">
        <v>7353.0</v>
      </c>
      <c r="E1991" s="5">
        <v>7556.0</v>
      </c>
      <c r="F1991" s="5">
        <v>7353.0</v>
      </c>
    </row>
    <row r="1992" ht="13.5" customHeight="1">
      <c r="A1992" s="3" t="s">
        <v>3984</v>
      </c>
      <c r="B1992" s="6" t="s">
        <v>3985</v>
      </c>
      <c r="C1992" s="5">
        <v>20456.0</v>
      </c>
      <c r="D1992" s="5">
        <v>19907.0</v>
      </c>
      <c r="E1992" s="5">
        <v>20456.0</v>
      </c>
      <c r="F1992" s="5">
        <v>19907.0</v>
      </c>
    </row>
    <row r="1993" ht="13.5" customHeight="1">
      <c r="A1993" s="3" t="s">
        <v>3986</v>
      </c>
      <c r="B1993" s="6" t="s">
        <v>3987</v>
      </c>
      <c r="C1993" s="5">
        <v>37238.0</v>
      </c>
      <c r="D1993" s="5">
        <v>36238.0</v>
      </c>
      <c r="E1993" s="5">
        <v>37238.0</v>
      </c>
      <c r="F1993" s="5">
        <v>36238.0</v>
      </c>
    </row>
    <row r="1994" ht="13.5" customHeight="1">
      <c r="A1994" s="3" t="s">
        <v>3988</v>
      </c>
      <c r="B1994" s="6" t="s">
        <v>3989</v>
      </c>
      <c r="C1994" s="5">
        <v>110245.0</v>
      </c>
      <c r="D1994" s="5">
        <v>107284.0</v>
      </c>
      <c r="E1994" s="5">
        <v>110245.0</v>
      </c>
      <c r="F1994" s="5">
        <v>107284.0</v>
      </c>
    </row>
    <row r="1995" ht="13.5" customHeight="1">
      <c r="A1995" s="3" t="s">
        <v>3990</v>
      </c>
      <c r="B1995" s="6" t="s">
        <v>3991</v>
      </c>
      <c r="C1995" s="5">
        <v>61710.0</v>
      </c>
      <c r="D1995" s="5">
        <v>60053.0</v>
      </c>
      <c r="E1995" s="5">
        <v>61710.0</v>
      </c>
      <c r="F1995" s="5">
        <v>60053.0</v>
      </c>
    </row>
    <row r="1996" ht="13.5" customHeight="1">
      <c r="A1996" s="3" t="s">
        <v>3992</v>
      </c>
      <c r="B1996" s="6" t="s">
        <v>3993</v>
      </c>
      <c r="C1996" s="5">
        <v>53032.0</v>
      </c>
      <c r="D1996" s="5">
        <v>51608.0</v>
      </c>
      <c r="E1996" s="5">
        <v>53032.0</v>
      </c>
      <c r="F1996" s="5">
        <v>51608.0</v>
      </c>
    </row>
    <row r="1997" ht="13.5" customHeight="1">
      <c r="A1997" s="3" t="s">
        <v>3994</v>
      </c>
      <c r="B1997" s="6" t="s">
        <v>3995</v>
      </c>
      <c r="C1997" s="5">
        <v>66064.0</v>
      </c>
      <c r="D1997" s="5">
        <v>64290.0</v>
      </c>
      <c r="E1997" s="5">
        <v>66064.0</v>
      </c>
      <c r="F1997" s="5">
        <v>64290.0</v>
      </c>
    </row>
    <row r="1998" ht="13.5" customHeight="1">
      <c r="A1998" s="3" t="s">
        <v>3996</v>
      </c>
      <c r="B1998" s="6" t="s">
        <v>3997</v>
      </c>
      <c r="C1998" s="5">
        <v>759874.0</v>
      </c>
      <c r="D1998" s="5">
        <v>739465.0</v>
      </c>
      <c r="E1998" s="5">
        <v>759874.0</v>
      </c>
      <c r="F1998" s="5">
        <v>739465.0</v>
      </c>
    </row>
    <row r="1999" ht="13.5" customHeight="1">
      <c r="A1999" s="3" t="s">
        <v>3998</v>
      </c>
      <c r="B1999" s="6" t="s">
        <v>3999</v>
      </c>
      <c r="C1999" s="5">
        <v>143680.0</v>
      </c>
      <c r="D1999" s="5">
        <v>139821.0</v>
      </c>
      <c r="E1999" s="5">
        <v>143680.0</v>
      </c>
      <c r="F1999" s="5">
        <v>139821.0</v>
      </c>
    </row>
    <row r="2000" ht="13.5" customHeight="1">
      <c r="A2000" s="3" t="s">
        <v>4000</v>
      </c>
      <c r="B2000" s="6" t="s">
        <v>4001</v>
      </c>
      <c r="C2000" s="5">
        <v>23259.0</v>
      </c>
      <c r="D2000" s="5">
        <v>22634.0</v>
      </c>
      <c r="E2000" s="5">
        <v>23259.0</v>
      </c>
      <c r="F2000" s="5">
        <v>34137.0</v>
      </c>
    </row>
    <row r="2001" ht="13.5" customHeight="1">
      <c r="A2001" s="3" t="s">
        <v>4002</v>
      </c>
      <c r="B2001" s="6" t="s">
        <v>4003</v>
      </c>
      <c r="C2001" s="5">
        <v>46965.0</v>
      </c>
      <c r="D2001" s="5">
        <v>45704.0</v>
      </c>
      <c r="E2001" s="5">
        <v>46965.0</v>
      </c>
      <c r="F2001" s="5">
        <v>45704.0</v>
      </c>
    </row>
    <row r="2002" ht="13.5" customHeight="1">
      <c r="A2002" s="3" t="s">
        <v>4004</v>
      </c>
      <c r="B2002" s="6" t="s">
        <v>4005</v>
      </c>
      <c r="C2002" s="5">
        <v>65926.0</v>
      </c>
      <c r="D2002" s="5">
        <v>64155.0</v>
      </c>
      <c r="E2002" s="5">
        <v>65926.0</v>
      </c>
      <c r="F2002" s="5">
        <v>64155.0</v>
      </c>
    </row>
    <row r="2003" ht="13.5" customHeight="1">
      <c r="A2003" s="3" t="s">
        <v>4006</v>
      </c>
      <c r="B2003" s="6" t="s">
        <v>4007</v>
      </c>
      <c r="C2003" s="5">
        <v>164766.0</v>
      </c>
      <c r="D2003" s="5">
        <v>160341.0</v>
      </c>
      <c r="E2003" s="5">
        <v>164766.0</v>
      </c>
      <c r="F2003" s="5">
        <v>160341.0</v>
      </c>
    </row>
    <row r="2004" ht="13.5" customHeight="1">
      <c r="A2004" s="3" t="s">
        <v>4008</v>
      </c>
      <c r="B2004" s="6" t="s">
        <v>4009</v>
      </c>
      <c r="C2004" s="5">
        <v>72867.0</v>
      </c>
      <c r="D2004" s="5">
        <v>70910.0</v>
      </c>
      <c r="E2004" s="5">
        <v>72867.0</v>
      </c>
      <c r="F2004" s="5">
        <v>70910.0</v>
      </c>
    </row>
    <row r="2005" ht="13.5" customHeight="1">
      <c r="A2005" s="3" t="s">
        <v>4010</v>
      </c>
      <c r="B2005" s="6" t="s">
        <v>4011</v>
      </c>
      <c r="C2005" s="5">
        <v>33658.0</v>
      </c>
      <c r="D2005" s="5">
        <v>32754.0</v>
      </c>
      <c r="E2005" s="5">
        <v>33658.0</v>
      </c>
      <c r="F2005" s="5">
        <v>32754.0</v>
      </c>
    </row>
    <row r="2006" ht="13.5" customHeight="1">
      <c r="A2006" s="3" t="s">
        <v>4012</v>
      </c>
      <c r="B2006" s="6" t="s">
        <v>4013</v>
      </c>
      <c r="C2006" s="5">
        <v>67443.0</v>
      </c>
      <c r="D2006" s="5">
        <v>65632.0</v>
      </c>
      <c r="E2006" s="5">
        <v>67443.0</v>
      </c>
      <c r="F2006" s="5">
        <v>65632.0</v>
      </c>
    </row>
    <row r="2007" ht="13.5" customHeight="1">
      <c r="A2007" s="3" t="s">
        <v>4014</v>
      </c>
      <c r="B2007" s="6" t="s">
        <v>4015</v>
      </c>
      <c r="C2007" s="5">
        <v>9801.0</v>
      </c>
      <c r="D2007" s="5">
        <v>9538.0</v>
      </c>
      <c r="E2007" s="5">
        <v>9801.0</v>
      </c>
      <c r="F2007" s="5">
        <v>9538.0</v>
      </c>
    </row>
    <row r="2008" ht="13.5" customHeight="1">
      <c r="A2008" s="3" t="s">
        <v>4016</v>
      </c>
      <c r="B2008" s="6" t="s">
        <v>4017</v>
      </c>
      <c r="C2008" s="5">
        <v>58897.0</v>
      </c>
      <c r="D2008" s="5">
        <v>57315.0</v>
      </c>
      <c r="E2008" s="5">
        <v>58897.0</v>
      </c>
      <c r="F2008" s="5">
        <v>57315.0</v>
      </c>
    </row>
    <row r="2009" ht="13.5" customHeight="1">
      <c r="A2009" s="3" t="s">
        <v>4018</v>
      </c>
      <c r="B2009" s="6" t="s">
        <v>4019</v>
      </c>
      <c r="C2009" s="5">
        <v>151449.0</v>
      </c>
      <c r="D2009" s="5">
        <v>147381.0</v>
      </c>
      <c r="E2009" s="5">
        <v>151449.0</v>
      </c>
      <c r="F2009" s="5">
        <v>147381.0</v>
      </c>
    </row>
    <row r="2010" ht="13.5" customHeight="1">
      <c r="A2010" s="3" t="s">
        <v>4020</v>
      </c>
      <c r="B2010" s="6" t="s">
        <v>4021</v>
      </c>
      <c r="C2010" s="5">
        <v>20186.0</v>
      </c>
      <c r="D2010" s="5">
        <v>19644.0</v>
      </c>
      <c r="E2010" s="5">
        <v>20186.0</v>
      </c>
      <c r="F2010" s="5">
        <v>19644.0</v>
      </c>
    </row>
    <row r="2011" ht="13.5" customHeight="1">
      <c r="A2011" s="3" t="s">
        <v>4022</v>
      </c>
      <c r="B2011" s="6" t="s">
        <v>4023</v>
      </c>
      <c r="C2011" s="5">
        <v>48449.0</v>
      </c>
      <c r="D2011" s="5">
        <v>47148.0</v>
      </c>
      <c r="E2011" s="5">
        <v>48449.0</v>
      </c>
      <c r="F2011" s="5">
        <v>47148.0</v>
      </c>
    </row>
    <row r="2012" ht="13.5" customHeight="1">
      <c r="A2012" s="3" t="s">
        <v>4024</v>
      </c>
      <c r="B2012" s="6" t="s">
        <v>4025</v>
      </c>
      <c r="C2012" s="5">
        <v>7049.0</v>
      </c>
      <c r="D2012" s="5">
        <v>6860.0</v>
      </c>
      <c r="E2012" s="5">
        <v>7049.0</v>
      </c>
      <c r="F2012" s="5">
        <v>6860.0</v>
      </c>
    </row>
    <row r="2013" ht="13.5" customHeight="1">
      <c r="A2013" s="3" t="s">
        <v>4026</v>
      </c>
      <c r="B2013" s="6" t="s">
        <v>4027</v>
      </c>
      <c r="C2013" s="5">
        <v>20245.0</v>
      </c>
      <c r="D2013" s="5">
        <v>19701.0</v>
      </c>
      <c r="E2013" s="5">
        <v>20245.0</v>
      </c>
      <c r="F2013" s="5">
        <v>19701.0</v>
      </c>
    </row>
    <row r="2014" ht="13.5" customHeight="1">
      <c r="A2014" s="3" t="s">
        <v>4028</v>
      </c>
      <c r="B2014" s="6" t="s">
        <v>4029</v>
      </c>
      <c r="C2014" s="5">
        <v>32778.0</v>
      </c>
      <c r="D2014" s="5">
        <v>31898.0</v>
      </c>
      <c r="E2014" s="5">
        <v>32778.0</v>
      </c>
      <c r="F2014" s="5">
        <v>31898.0</v>
      </c>
    </row>
    <row r="2015" ht="13.5" customHeight="1">
      <c r="A2015" s="3" t="s">
        <v>4030</v>
      </c>
      <c r="B2015" s="6" t="s">
        <v>4031</v>
      </c>
      <c r="C2015" s="5">
        <v>73361.0</v>
      </c>
      <c r="D2015" s="5">
        <v>71391.0</v>
      </c>
      <c r="E2015" s="5">
        <v>73361.0</v>
      </c>
      <c r="F2015" s="5">
        <v>71391.0</v>
      </c>
    </row>
    <row r="2016" ht="13.5" customHeight="1">
      <c r="A2016" s="3" t="s">
        <v>4032</v>
      </c>
      <c r="B2016" s="6" t="s">
        <v>4033</v>
      </c>
      <c r="C2016" s="5">
        <v>55352.0</v>
      </c>
      <c r="D2016" s="5">
        <v>53865.0</v>
      </c>
      <c r="E2016" s="5">
        <v>55352.0</v>
      </c>
      <c r="F2016" s="5">
        <v>53865.0</v>
      </c>
    </row>
    <row r="2017" ht="13.5" customHeight="1">
      <c r="A2017" s="3" t="s">
        <v>4034</v>
      </c>
      <c r="B2017" s="6" t="s">
        <v>4035</v>
      </c>
      <c r="C2017" s="5">
        <v>63004.0</v>
      </c>
      <c r="D2017" s="5">
        <v>61312.0</v>
      </c>
      <c r="E2017" s="5">
        <v>63004.0</v>
      </c>
      <c r="F2017" s="5">
        <v>61312.0</v>
      </c>
    </row>
    <row r="2018" ht="13.5" customHeight="1">
      <c r="A2018" s="3" t="s">
        <v>4036</v>
      </c>
      <c r="B2018" s="6" t="s">
        <v>4037</v>
      </c>
      <c r="C2018" s="5">
        <v>14520.0</v>
      </c>
      <c r="D2018" s="5">
        <v>14130.0</v>
      </c>
      <c r="E2018" s="5">
        <v>14520.0</v>
      </c>
      <c r="F2018" s="5">
        <v>14130.0</v>
      </c>
    </row>
    <row r="2019" ht="13.5" customHeight="1">
      <c r="A2019" s="3" t="s">
        <v>4038</v>
      </c>
      <c r="B2019" s="6" t="s">
        <v>4039</v>
      </c>
      <c r="C2019" s="5">
        <v>19353.0</v>
      </c>
      <c r="D2019" s="5">
        <v>18833.0</v>
      </c>
      <c r="E2019" s="5">
        <v>19353.0</v>
      </c>
      <c r="F2019" s="5">
        <v>18833.0</v>
      </c>
    </row>
    <row r="2020" ht="13.5" customHeight="1">
      <c r="A2020" s="3" t="s">
        <v>4040</v>
      </c>
      <c r="B2020" s="6" t="s">
        <v>4041</v>
      </c>
      <c r="C2020" s="5">
        <v>46122.0</v>
      </c>
      <c r="D2020" s="5">
        <v>44883.0</v>
      </c>
      <c r="E2020" s="5">
        <v>46122.0</v>
      </c>
      <c r="F2020" s="5">
        <v>44883.0</v>
      </c>
    </row>
    <row r="2021" ht="13.5" customHeight="1">
      <c r="A2021" s="3" t="s">
        <v>4042</v>
      </c>
      <c r="B2021" s="6" t="s">
        <v>4043</v>
      </c>
      <c r="C2021" s="5">
        <v>42726.0</v>
      </c>
      <c r="D2021" s="5">
        <v>41578.0</v>
      </c>
      <c r="E2021" s="5">
        <v>42726.0</v>
      </c>
      <c r="F2021" s="5">
        <v>41578.0</v>
      </c>
    </row>
    <row r="2022" ht="13.5" customHeight="1">
      <c r="A2022" s="3" t="s">
        <v>4044</v>
      </c>
      <c r="B2022" s="6" t="s">
        <v>4045</v>
      </c>
      <c r="C2022" s="5">
        <v>14473.0</v>
      </c>
      <c r="D2022" s="5">
        <v>14084.0</v>
      </c>
      <c r="E2022" s="5">
        <v>14473.0</v>
      </c>
      <c r="F2022" s="5">
        <v>14084.0</v>
      </c>
    </row>
    <row r="2023" ht="13.5" customHeight="1">
      <c r="A2023" s="3" t="s">
        <v>4046</v>
      </c>
      <c r="B2023" s="6" t="s">
        <v>4047</v>
      </c>
      <c r="C2023" s="5">
        <v>7002.0</v>
      </c>
      <c r="D2023" s="5">
        <v>6814.0</v>
      </c>
      <c r="E2023" s="5">
        <v>7002.0</v>
      </c>
      <c r="F2023" s="5">
        <v>6814.0</v>
      </c>
    </row>
    <row r="2024" ht="13.5" customHeight="1">
      <c r="A2024" s="3" t="s">
        <v>4048</v>
      </c>
      <c r="B2024" s="6" t="s">
        <v>4049</v>
      </c>
      <c r="C2024" s="5">
        <v>19161.0</v>
      </c>
      <c r="D2024" s="5">
        <v>18646.0</v>
      </c>
      <c r="E2024" s="5">
        <v>19161.0</v>
      </c>
      <c r="F2024" s="5">
        <v>18646.0</v>
      </c>
    </row>
    <row r="2025" ht="13.5" customHeight="1">
      <c r="A2025" s="3" t="s">
        <v>4050</v>
      </c>
      <c r="B2025" s="6" t="s">
        <v>4051</v>
      </c>
      <c r="C2025" s="5">
        <v>11176.0</v>
      </c>
      <c r="D2025" s="5">
        <v>10876.0</v>
      </c>
      <c r="E2025" s="5">
        <v>11176.0</v>
      </c>
      <c r="F2025" s="5">
        <v>10876.0</v>
      </c>
    </row>
    <row r="2026" ht="13.5" customHeight="1">
      <c r="A2026" s="3" t="s">
        <v>4052</v>
      </c>
      <c r="B2026" s="6" t="s">
        <v>4053</v>
      </c>
      <c r="C2026" s="5">
        <v>6922.0</v>
      </c>
      <c r="D2026" s="5">
        <v>6736.0</v>
      </c>
      <c r="E2026" s="5">
        <v>6922.0</v>
      </c>
      <c r="F2026" s="5">
        <v>6736.0</v>
      </c>
    </row>
    <row r="2027" ht="13.5" customHeight="1">
      <c r="A2027" s="3" t="s">
        <v>4054</v>
      </c>
      <c r="B2027" s="6" t="s">
        <v>4055</v>
      </c>
      <c r="C2027" s="5">
        <v>16827.0</v>
      </c>
      <c r="D2027" s="5">
        <v>16375.0</v>
      </c>
      <c r="E2027" s="5">
        <v>16827.0</v>
      </c>
      <c r="F2027" s="5">
        <v>16375.0</v>
      </c>
    </row>
    <row r="2028" ht="13.5" customHeight="1">
      <c r="A2028" s="3" t="s">
        <v>4056</v>
      </c>
      <c r="B2028" s="6" t="s">
        <v>4057</v>
      </c>
      <c r="C2028" s="5">
        <v>83198.0</v>
      </c>
      <c r="D2028" s="5">
        <v>80963.0</v>
      </c>
      <c r="E2028" s="5">
        <v>83198.0</v>
      </c>
      <c r="F2028" s="5">
        <v>80963.0</v>
      </c>
    </row>
    <row r="2029" ht="13.5" customHeight="1">
      <c r="A2029" s="3" t="s">
        <v>4058</v>
      </c>
      <c r="B2029" s="6" t="s">
        <v>4059</v>
      </c>
      <c r="C2029" s="5">
        <v>48682.0</v>
      </c>
      <c r="D2029" s="5">
        <v>47374.0</v>
      </c>
      <c r="E2029" s="5">
        <v>48682.0</v>
      </c>
      <c r="F2029" s="5">
        <v>47374.0</v>
      </c>
    </row>
    <row r="2030" ht="13.5" customHeight="1">
      <c r="A2030" s="3" t="s">
        <v>4060</v>
      </c>
      <c r="B2030" s="6" t="s">
        <v>4061</v>
      </c>
      <c r="C2030" s="5">
        <v>76080.0</v>
      </c>
      <c r="D2030" s="5">
        <v>74037.0</v>
      </c>
      <c r="E2030" s="5">
        <v>76080.0</v>
      </c>
      <c r="F2030" s="5">
        <v>74037.0</v>
      </c>
    </row>
    <row r="2031" ht="13.5" customHeight="1">
      <c r="A2031" s="3" t="s">
        <v>4062</v>
      </c>
      <c r="B2031" s="6" t="s">
        <v>4063</v>
      </c>
      <c r="C2031" s="5">
        <v>52043.0</v>
      </c>
      <c r="D2031" s="5">
        <v>50645.0</v>
      </c>
      <c r="E2031" s="5">
        <v>52043.0</v>
      </c>
      <c r="F2031" s="5">
        <v>50645.0</v>
      </c>
    </row>
    <row r="2032" ht="13.5" customHeight="1">
      <c r="A2032" s="3" t="s">
        <v>4064</v>
      </c>
      <c r="B2032" s="6" t="s">
        <v>4065</v>
      </c>
      <c r="C2032" s="5">
        <v>76080.0</v>
      </c>
      <c r="D2032" s="5">
        <v>74037.0</v>
      </c>
      <c r="E2032" s="5">
        <v>76080.0</v>
      </c>
      <c r="F2032" s="5">
        <v>74037.0</v>
      </c>
    </row>
    <row r="2033" ht="13.5" customHeight="1">
      <c r="A2033" s="3" t="s">
        <v>4066</v>
      </c>
      <c r="B2033" s="6" t="s">
        <v>4067</v>
      </c>
      <c r="C2033" s="5">
        <v>41783.0</v>
      </c>
      <c r="D2033" s="5">
        <v>40661.0</v>
      </c>
      <c r="E2033" s="5">
        <v>41783.0</v>
      </c>
      <c r="F2033" s="5">
        <v>40661.0</v>
      </c>
    </row>
    <row r="2034" ht="13.5" customHeight="1">
      <c r="A2034" s="3" t="s">
        <v>4068</v>
      </c>
      <c r="B2034" s="6" t="s">
        <v>4069</v>
      </c>
      <c r="C2034" s="5">
        <v>64076.0</v>
      </c>
      <c r="D2034" s="5">
        <v>62355.0</v>
      </c>
      <c r="E2034" s="5">
        <v>64076.0</v>
      </c>
      <c r="F2034" s="5">
        <v>62355.0</v>
      </c>
    </row>
    <row r="2035" ht="13.5" customHeight="1">
      <c r="A2035" s="3" t="s">
        <v>4070</v>
      </c>
      <c r="B2035" s="6" t="s">
        <v>4071</v>
      </c>
      <c r="C2035" s="5">
        <v>35820.0</v>
      </c>
      <c r="D2035" s="5">
        <v>34858.0</v>
      </c>
      <c r="E2035" s="5">
        <v>35820.0</v>
      </c>
      <c r="F2035" s="5">
        <v>34858.0</v>
      </c>
    </row>
    <row r="2036" ht="13.5" customHeight="1">
      <c r="A2036" s="3" t="s">
        <v>4072</v>
      </c>
      <c r="B2036" s="6" t="s">
        <v>4073</v>
      </c>
      <c r="C2036" s="5">
        <v>51690.0</v>
      </c>
      <c r="D2036" s="5">
        <v>50302.0</v>
      </c>
      <c r="E2036" s="5">
        <v>51690.0</v>
      </c>
      <c r="F2036" s="5">
        <v>50302.0</v>
      </c>
    </row>
    <row r="2037" ht="13.5" customHeight="1">
      <c r="A2037" s="3" t="s">
        <v>4074</v>
      </c>
      <c r="B2037" s="6" t="s">
        <v>4075</v>
      </c>
      <c r="C2037" s="5">
        <v>48114.0</v>
      </c>
      <c r="D2037" s="5">
        <v>46822.0</v>
      </c>
      <c r="E2037" s="5">
        <v>48114.0</v>
      </c>
      <c r="F2037" s="5">
        <v>46822.0</v>
      </c>
    </row>
    <row r="2038" ht="13.5" customHeight="1">
      <c r="A2038" s="3" t="s">
        <v>4076</v>
      </c>
      <c r="B2038" s="6" t="s">
        <v>4077</v>
      </c>
      <c r="C2038" s="5">
        <v>81261.0</v>
      </c>
      <c r="D2038" s="5">
        <v>79078.0</v>
      </c>
      <c r="E2038" s="5">
        <v>81261.0</v>
      </c>
      <c r="F2038" s="5">
        <v>79078.0</v>
      </c>
    </row>
    <row r="2039" ht="13.5" customHeight="1">
      <c r="A2039" s="3" t="s">
        <v>4078</v>
      </c>
      <c r="B2039" s="6" t="s">
        <v>4079</v>
      </c>
      <c r="C2039" s="5">
        <v>28701.0</v>
      </c>
      <c r="D2039" s="5">
        <v>27930.0</v>
      </c>
      <c r="E2039" s="5">
        <v>28701.0</v>
      </c>
      <c r="F2039" s="5">
        <v>27930.0</v>
      </c>
    </row>
    <row r="2040" ht="13.5" customHeight="1">
      <c r="A2040" s="3" t="s">
        <v>4080</v>
      </c>
      <c r="B2040" s="6" t="s">
        <v>4081</v>
      </c>
      <c r="C2040" s="5">
        <v>46507.0</v>
      </c>
      <c r="D2040" s="5">
        <v>45258.0</v>
      </c>
      <c r="E2040" s="5">
        <v>46507.0</v>
      </c>
      <c r="F2040" s="5">
        <v>45258.0</v>
      </c>
    </row>
    <row r="2041" ht="13.5" customHeight="1">
      <c r="A2041" s="3" t="s">
        <v>4082</v>
      </c>
      <c r="B2041" s="6" t="s">
        <v>4083</v>
      </c>
      <c r="C2041" s="5">
        <v>18732.0</v>
      </c>
      <c r="D2041" s="5">
        <v>18229.0</v>
      </c>
      <c r="E2041" s="5">
        <v>18732.0</v>
      </c>
      <c r="F2041" s="5">
        <v>18229.0</v>
      </c>
    </row>
    <row r="2042" ht="13.5" customHeight="1">
      <c r="A2042" s="3" t="s">
        <v>4084</v>
      </c>
      <c r="B2042" s="6" t="s">
        <v>4085</v>
      </c>
      <c r="C2042" s="5">
        <v>32239.0</v>
      </c>
      <c r="D2042" s="5">
        <v>31373.0</v>
      </c>
      <c r="E2042" s="5">
        <v>32239.0</v>
      </c>
      <c r="F2042" s="5">
        <v>31373.0</v>
      </c>
    </row>
    <row r="2043" ht="13.5" customHeight="1">
      <c r="A2043" s="3" t="s">
        <v>4086</v>
      </c>
      <c r="B2043" s="6" t="s">
        <v>4087</v>
      </c>
      <c r="C2043" s="5">
        <v>10767.0</v>
      </c>
      <c r="D2043" s="5">
        <v>10478.0</v>
      </c>
      <c r="E2043" s="5">
        <v>10767.0</v>
      </c>
      <c r="F2043" s="5">
        <v>10478.0</v>
      </c>
    </row>
    <row r="2044" ht="13.5" customHeight="1">
      <c r="A2044" s="3" t="s">
        <v>4088</v>
      </c>
      <c r="B2044" s="6" t="s">
        <v>4089</v>
      </c>
      <c r="C2044" s="5">
        <v>17793.0</v>
      </c>
      <c r="D2044" s="5">
        <v>17315.0</v>
      </c>
      <c r="E2044" s="5">
        <v>17793.0</v>
      </c>
      <c r="F2044" s="5">
        <v>17315.0</v>
      </c>
    </row>
    <row r="2045" ht="13.5" customHeight="1">
      <c r="A2045" s="3" t="s">
        <v>4090</v>
      </c>
      <c r="B2045" s="6" t="s">
        <v>4091</v>
      </c>
      <c r="C2045" s="5">
        <v>30669.0</v>
      </c>
      <c r="D2045" s="5">
        <v>29845.0</v>
      </c>
      <c r="E2045" s="5">
        <v>30669.0</v>
      </c>
      <c r="F2045" s="5">
        <v>29845.0</v>
      </c>
    </row>
    <row r="2046" ht="13.5" customHeight="1">
      <c r="A2046" s="3" t="s">
        <v>4092</v>
      </c>
      <c r="B2046" s="6" t="s">
        <v>4093</v>
      </c>
      <c r="C2046" s="5">
        <v>21212.0</v>
      </c>
      <c r="D2046" s="5">
        <v>20642.0</v>
      </c>
      <c r="E2046" s="5">
        <v>21212.0</v>
      </c>
      <c r="F2046" s="5">
        <v>20642.0</v>
      </c>
    </row>
    <row r="2047" ht="13.5" customHeight="1">
      <c r="A2047" s="3" t="s">
        <v>4094</v>
      </c>
      <c r="B2047" s="6" t="s">
        <v>4095</v>
      </c>
      <c r="C2047" s="5">
        <v>28907.0</v>
      </c>
      <c r="D2047" s="5">
        <v>28131.0</v>
      </c>
      <c r="E2047" s="5">
        <v>28907.0</v>
      </c>
      <c r="F2047" s="5">
        <v>28131.0</v>
      </c>
    </row>
    <row r="2048" ht="13.5" customHeight="1">
      <c r="A2048" s="3" t="s">
        <v>4096</v>
      </c>
      <c r="B2048" s="6" t="s">
        <v>4097</v>
      </c>
      <c r="C2048" s="5">
        <v>40696.0</v>
      </c>
      <c r="D2048" s="5">
        <v>39603.0</v>
      </c>
      <c r="E2048" s="5">
        <v>40696.0</v>
      </c>
      <c r="F2048" s="5">
        <v>39603.0</v>
      </c>
    </row>
    <row r="2049" ht="13.5" customHeight="1">
      <c r="A2049" s="3" t="s">
        <v>4098</v>
      </c>
      <c r="B2049" s="6" t="s">
        <v>4099</v>
      </c>
      <c r="C2049" s="5">
        <v>29503.0</v>
      </c>
      <c r="D2049" s="5">
        <v>28711.0</v>
      </c>
      <c r="E2049" s="5">
        <v>29503.0</v>
      </c>
      <c r="F2049" s="5">
        <v>28711.0</v>
      </c>
    </row>
    <row r="2050" ht="13.5" customHeight="1">
      <c r="A2050" s="3" t="s">
        <v>4100</v>
      </c>
      <c r="B2050" s="6" t="s">
        <v>4101</v>
      </c>
      <c r="C2050" s="5">
        <v>37826.0</v>
      </c>
      <c r="D2050" s="5">
        <v>36810.0</v>
      </c>
      <c r="E2050" s="5">
        <v>37826.0</v>
      </c>
      <c r="F2050" s="5">
        <v>36810.0</v>
      </c>
    </row>
    <row r="2051" ht="13.5" customHeight="1">
      <c r="A2051" s="3" t="s">
        <v>4102</v>
      </c>
      <c r="B2051" s="6" t="s">
        <v>4103</v>
      </c>
      <c r="C2051" s="5">
        <v>49832.0</v>
      </c>
      <c r="D2051" s="5">
        <v>48494.0</v>
      </c>
      <c r="E2051" s="5">
        <v>49832.0</v>
      </c>
      <c r="F2051" s="5">
        <v>48494.0</v>
      </c>
    </row>
    <row r="2052" ht="13.5" customHeight="1">
      <c r="A2052" s="3" t="s">
        <v>4104</v>
      </c>
      <c r="B2052" s="6" t="s">
        <v>4105</v>
      </c>
      <c r="C2052" s="5">
        <v>22935.0</v>
      </c>
      <c r="D2052" s="5">
        <v>22319.0</v>
      </c>
      <c r="E2052" s="5">
        <v>22935.0</v>
      </c>
      <c r="F2052" s="5">
        <v>22319.0</v>
      </c>
    </row>
    <row r="2053" ht="13.5" customHeight="1">
      <c r="A2053" s="3" t="s">
        <v>4106</v>
      </c>
      <c r="B2053" s="6" t="s">
        <v>4107</v>
      </c>
      <c r="C2053" s="5">
        <v>29669.0</v>
      </c>
      <c r="D2053" s="5">
        <v>28872.0</v>
      </c>
      <c r="E2053" s="5">
        <v>29669.0</v>
      </c>
      <c r="F2053" s="5">
        <v>28872.0</v>
      </c>
    </row>
    <row r="2054" ht="13.5" customHeight="1">
      <c r="A2054" s="3" t="s">
        <v>4108</v>
      </c>
      <c r="B2054" s="6" t="s">
        <v>4109</v>
      </c>
      <c r="C2054" s="5">
        <v>42516.0</v>
      </c>
      <c r="D2054" s="5">
        <v>41374.0</v>
      </c>
      <c r="E2054" s="5">
        <v>42516.0</v>
      </c>
      <c r="F2054" s="5">
        <v>41374.0</v>
      </c>
    </row>
    <row r="2055" ht="13.5" customHeight="1">
      <c r="A2055" s="3" t="s">
        <v>4110</v>
      </c>
      <c r="B2055" s="6" t="s">
        <v>4111</v>
      </c>
      <c r="C2055" s="5">
        <v>34058.0</v>
      </c>
      <c r="D2055" s="5">
        <v>33143.0</v>
      </c>
      <c r="E2055" s="5">
        <v>34058.0</v>
      </c>
      <c r="F2055" s="5">
        <v>33143.0</v>
      </c>
    </row>
    <row r="2056" ht="13.5" customHeight="1">
      <c r="A2056" s="3" t="s">
        <v>4112</v>
      </c>
      <c r="B2056" s="6" t="s">
        <v>4113</v>
      </c>
      <c r="C2056" s="5">
        <v>42675.0</v>
      </c>
      <c r="D2056" s="5">
        <v>41529.0</v>
      </c>
      <c r="E2056" s="5">
        <v>42675.0</v>
      </c>
      <c r="F2056" s="5">
        <v>41529.0</v>
      </c>
    </row>
    <row r="2057" ht="13.5" customHeight="1">
      <c r="A2057" s="3" t="s">
        <v>4114</v>
      </c>
      <c r="B2057" s="6" t="s">
        <v>4115</v>
      </c>
      <c r="C2057" s="5">
        <v>52261.0</v>
      </c>
      <c r="D2057" s="5">
        <v>50857.0</v>
      </c>
      <c r="E2057" s="5">
        <v>52261.0</v>
      </c>
      <c r="F2057" s="5">
        <v>50857.0</v>
      </c>
    </row>
    <row r="2058" ht="13.5" customHeight="1">
      <c r="A2058" s="3" t="s">
        <v>4116</v>
      </c>
      <c r="B2058" s="6" t="s">
        <v>4117</v>
      </c>
      <c r="C2058" s="5">
        <v>29095.0</v>
      </c>
      <c r="D2058" s="5">
        <v>28314.0</v>
      </c>
      <c r="E2058" s="5">
        <v>29095.0</v>
      </c>
      <c r="F2058" s="5">
        <v>28314.0</v>
      </c>
    </row>
    <row r="2059" ht="13.5" customHeight="1">
      <c r="A2059" s="3" t="s">
        <v>4118</v>
      </c>
      <c r="B2059" s="6" t="s">
        <v>4119</v>
      </c>
      <c r="C2059" s="5">
        <v>36784.0</v>
      </c>
      <c r="D2059" s="5">
        <v>35796.0</v>
      </c>
      <c r="E2059" s="5">
        <v>36784.0</v>
      </c>
      <c r="F2059" s="5">
        <v>35796.0</v>
      </c>
    </row>
    <row r="2060" ht="13.5" customHeight="1">
      <c r="A2060" s="3" t="s">
        <v>4120</v>
      </c>
      <c r="B2060" s="6" t="s">
        <v>4121</v>
      </c>
      <c r="C2060" s="5">
        <v>49088.0</v>
      </c>
      <c r="D2060" s="5">
        <v>47770.0</v>
      </c>
      <c r="E2060" s="5">
        <v>49088.0</v>
      </c>
      <c r="F2060" s="5">
        <v>47770.0</v>
      </c>
    </row>
    <row r="2061" ht="13.5" customHeight="1">
      <c r="A2061" s="3" t="s">
        <v>4122</v>
      </c>
      <c r="B2061" s="6" t="s">
        <v>4123</v>
      </c>
      <c r="C2061" s="5">
        <v>43528.0</v>
      </c>
      <c r="D2061" s="5">
        <v>42359.0</v>
      </c>
      <c r="E2061" s="5">
        <v>43528.0</v>
      </c>
      <c r="F2061" s="5">
        <v>42359.0</v>
      </c>
    </row>
    <row r="2062" ht="13.5" customHeight="1">
      <c r="A2062" s="3" t="s">
        <v>4124</v>
      </c>
      <c r="B2062" s="6" t="s">
        <v>4125</v>
      </c>
      <c r="C2062" s="5">
        <v>34058.0</v>
      </c>
      <c r="D2062" s="5">
        <v>33143.0</v>
      </c>
      <c r="E2062" s="5">
        <v>34058.0</v>
      </c>
      <c r="F2062" s="5">
        <v>33143.0</v>
      </c>
    </row>
    <row r="2063" ht="13.5" customHeight="1">
      <c r="A2063" s="3" t="s">
        <v>4126</v>
      </c>
      <c r="B2063" s="6" t="s">
        <v>4127</v>
      </c>
      <c r="C2063" s="5">
        <v>42675.0</v>
      </c>
      <c r="D2063" s="5">
        <v>41529.0</v>
      </c>
      <c r="E2063" s="5">
        <v>42675.0</v>
      </c>
      <c r="F2063" s="5">
        <v>41529.0</v>
      </c>
    </row>
    <row r="2064" ht="13.5" customHeight="1">
      <c r="A2064" s="3" t="s">
        <v>4128</v>
      </c>
      <c r="B2064" s="6" t="s">
        <v>4129</v>
      </c>
      <c r="C2064" s="5">
        <v>52261.0</v>
      </c>
      <c r="D2064" s="5">
        <v>50857.0</v>
      </c>
      <c r="E2064" s="5">
        <v>52261.0</v>
      </c>
      <c r="F2064" s="5">
        <v>50857.0</v>
      </c>
    </row>
    <row r="2065" ht="13.5" customHeight="1">
      <c r="A2065" s="3" t="s">
        <v>4130</v>
      </c>
      <c r="B2065" s="6" t="s">
        <v>4131</v>
      </c>
      <c r="C2065" s="5">
        <v>92353.0</v>
      </c>
      <c r="D2065" s="5">
        <v>89873.0</v>
      </c>
      <c r="E2065" s="5">
        <v>92353.0</v>
      </c>
      <c r="F2065" s="5">
        <v>89873.0</v>
      </c>
    </row>
    <row r="2066" ht="13.5" customHeight="1">
      <c r="A2066" s="3" t="s">
        <v>4132</v>
      </c>
      <c r="B2066" s="6" t="s">
        <v>4133</v>
      </c>
      <c r="C2066" s="5">
        <v>31153.0</v>
      </c>
      <c r="D2066" s="5">
        <v>30316.0</v>
      </c>
      <c r="E2066" s="5">
        <v>31153.0</v>
      </c>
      <c r="F2066" s="5">
        <v>30316.0</v>
      </c>
    </row>
    <row r="2067" ht="13.5" customHeight="1">
      <c r="A2067" s="3" t="s">
        <v>4134</v>
      </c>
      <c r="B2067" s="6" t="s">
        <v>4135</v>
      </c>
      <c r="C2067" s="5">
        <v>48047.0</v>
      </c>
      <c r="D2067" s="5">
        <v>46757.0</v>
      </c>
      <c r="E2067" s="5">
        <v>48047.0</v>
      </c>
      <c r="F2067" s="5">
        <v>46757.0</v>
      </c>
    </row>
    <row r="2068" ht="13.5" customHeight="1">
      <c r="A2068" s="3" t="s">
        <v>4136</v>
      </c>
      <c r="B2068" s="6" t="s">
        <v>4137</v>
      </c>
      <c r="C2068" s="5">
        <v>138143.0</v>
      </c>
      <c r="D2068" s="5">
        <v>134433.0</v>
      </c>
      <c r="E2068" s="5">
        <v>138143.0</v>
      </c>
      <c r="F2068" s="5">
        <v>134433.0</v>
      </c>
    </row>
    <row r="2069" ht="13.5" customHeight="1">
      <c r="A2069" s="3" t="s">
        <v>4138</v>
      </c>
      <c r="B2069" s="6" t="s">
        <v>4139</v>
      </c>
      <c r="C2069" s="5">
        <v>48682.0</v>
      </c>
      <c r="D2069" s="5">
        <v>47374.0</v>
      </c>
      <c r="E2069" s="5">
        <v>48682.0</v>
      </c>
      <c r="F2069" s="5">
        <v>47374.0</v>
      </c>
    </row>
    <row r="2070" ht="13.5" customHeight="1">
      <c r="A2070" s="3" t="s">
        <v>4140</v>
      </c>
      <c r="B2070" s="6" t="s">
        <v>4141</v>
      </c>
      <c r="C2070" s="5">
        <v>76080.0</v>
      </c>
      <c r="D2070" s="5">
        <v>74037.0</v>
      </c>
      <c r="E2070" s="5">
        <v>76080.0</v>
      </c>
      <c r="F2070" s="5">
        <v>74037.0</v>
      </c>
    </row>
    <row r="2071" ht="13.5" customHeight="1">
      <c r="A2071" s="3" t="s">
        <v>4142</v>
      </c>
      <c r="B2071" s="6" t="s">
        <v>4143</v>
      </c>
      <c r="C2071" s="5">
        <v>26546.0</v>
      </c>
      <c r="D2071" s="5">
        <v>25833.0</v>
      </c>
      <c r="E2071" s="5">
        <v>26546.0</v>
      </c>
      <c r="F2071" s="5">
        <v>25833.0</v>
      </c>
    </row>
    <row r="2072" ht="13.5" customHeight="1">
      <c r="A2072" s="3" t="s">
        <v>4144</v>
      </c>
      <c r="B2072" s="6" t="s">
        <v>4145</v>
      </c>
      <c r="C2072" s="5">
        <v>46507.0</v>
      </c>
      <c r="D2072" s="5">
        <v>45258.0</v>
      </c>
      <c r="E2072" s="5">
        <v>46507.0</v>
      </c>
      <c r="F2072" s="5">
        <v>45258.0</v>
      </c>
    </row>
    <row r="2073" ht="13.5" customHeight="1">
      <c r="A2073" s="3" t="s">
        <v>4146</v>
      </c>
      <c r="B2073" s="6" t="s">
        <v>4147</v>
      </c>
      <c r="C2073" s="5">
        <v>17387.0</v>
      </c>
      <c r="D2073" s="5">
        <v>16920.0</v>
      </c>
      <c r="E2073" s="5">
        <v>17387.0</v>
      </c>
      <c r="F2073" s="5">
        <v>16920.0</v>
      </c>
    </row>
    <row r="2074" ht="13.5" customHeight="1">
      <c r="A2074" s="3" t="s">
        <v>4148</v>
      </c>
      <c r="B2074" s="6" t="s">
        <v>4149</v>
      </c>
      <c r="C2074" s="5">
        <v>32239.0</v>
      </c>
      <c r="D2074" s="5">
        <v>31373.0</v>
      </c>
      <c r="E2074" s="5">
        <v>32239.0</v>
      </c>
      <c r="F2074" s="5">
        <v>31373.0</v>
      </c>
    </row>
    <row r="2075" ht="13.5" customHeight="1">
      <c r="A2075" s="3" t="s">
        <v>4150</v>
      </c>
      <c r="B2075" s="6" t="s">
        <v>4151</v>
      </c>
      <c r="C2075" s="5">
        <v>24905.0</v>
      </c>
      <c r="D2075" s="5">
        <v>24236.0</v>
      </c>
      <c r="E2075" s="5">
        <v>24905.0</v>
      </c>
      <c r="F2075" s="5">
        <v>24236.0</v>
      </c>
    </row>
    <row r="2076" ht="13.5" customHeight="1">
      <c r="A2076" s="3" t="s">
        <v>4152</v>
      </c>
      <c r="B2076" s="6" t="s">
        <v>4153</v>
      </c>
      <c r="C2076" s="5">
        <v>42460.0</v>
      </c>
      <c r="D2076" s="5">
        <v>41320.0</v>
      </c>
      <c r="E2076" s="5">
        <v>42460.0</v>
      </c>
      <c r="F2076" s="5">
        <v>41320.0</v>
      </c>
    </row>
    <row r="2077" ht="13.5" customHeight="1">
      <c r="A2077" s="3" t="s">
        <v>4154</v>
      </c>
      <c r="B2077" s="6" t="s">
        <v>4155</v>
      </c>
      <c r="C2077" s="5">
        <v>46210.0</v>
      </c>
      <c r="D2077" s="5">
        <v>44969.0</v>
      </c>
      <c r="E2077" s="5">
        <v>46210.0</v>
      </c>
      <c r="F2077" s="5">
        <v>44969.0</v>
      </c>
    </row>
    <row r="2078" ht="13.5" customHeight="1">
      <c r="A2078" s="3" t="s">
        <v>4156</v>
      </c>
      <c r="B2078" s="6" t="s">
        <v>4157</v>
      </c>
      <c r="C2078" s="5">
        <v>44168.0</v>
      </c>
      <c r="D2078" s="5">
        <v>42982.0</v>
      </c>
      <c r="E2078" s="5">
        <v>44168.0</v>
      </c>
      <c r="F2078" s="5">
        <v>42982.0</v>
      </c>
    </row>
    <row r="2079" ht="13.5" customHeight="1">
      <c r="A2079" s="3" t="s">
        <v>4158</v>
      </c>
      <c r="B2079" s="6" t="s">
        <v>4159</v>
      </c>
      <c r="C2079" s="5">
        <v>46225.0</v>
      </c>
      <c r="D2079" s="5">
        <v>44983.0</v>
      </c>
      <c r="E2079" s="5">
        <v>46225.0</v>
      </c>
      <c r="F2079" s="5">
        <v>44983.0</v>
      </c>
    </row>
    <row r="2080" ht="13.5" customHeight="1">
      <c r="A2080" s="3" t="s">
        <v>4160</v>
      </c>
      <c r="B2080" s="6" t="s">
        <v>4161</v>
      </c>
      <c r="C2080" s="5">
        <v>53770.0</v>
      </c>
      <c r="D2080" s="5">
        <v>52326.0</v>
      </c>
      <c r="E2080" s="5">
        <v>53770.0</v>
      </c>
      <c r="F2080" s="5">
        <v>52326.0</v>
      </c>
    </row>
    <row r="2081" ht="13.5" customHeight="1">
      <c r="A2081" s="3" t="s">
        <v>4162</v>
      </c>
      <c r="B2081" s="6" t="s">
        <v>4163</v>
      </c>
      <c r="C2081" s="5">
        <v>50953.0</v>
      </c>
      <c r="D2081" s="5">
        <v>49584.0</v>
      </c>
      <c r="E2081" s="5">
        <v>50953.0</v>
      </c>
      <c r="F2081" s="5">
        <v>49584.0</v>
      </c>
    </row>
    <row r="2082" ht="13.5" customHeight="1">
      <c r="A2082" s="3" t="s">
        <v>4164</v>
      </c>
      <c r="B2082" s="6" t="s">
        <v>4165</v>
      </c>
      <c r="C2082" s="5">
        <v>51110.0</v>
      </c>
      <c r="D2082" s="5">
        <v>49737.0</v>
      </c>
      <c r="E2082" s="5">
        <v>51110.0</v>
      </c>
      <c r="F2082" s="5">
        <v>49737.0</v>
      </c>
    </row>
    <row r="2083" ht="13.5" customHeight="1">
      <c r="A2083" s="3" t="s">
        <v>4166</v>
      </c>
      <c r="B2083" s="6" t="s">
        <v>4167</v>
      </c>
      <c r="C2083" s="5">
        <v>9578.0</v>
      </c>
      <c r="D2083" s="5">
        <v>9321.0</v>
      </c>
      <c r="E2083" s="5">
        <v>9578.0</v>
      </c>
      <c r="F2083" s="5">
        <v>9321.0</v>
      </c>
    </row>
    <row r="2084" ht="13.5" customHeight="1">
      <c r="A2084" s="3" t="s">
        <v>4168</v>
      </c>
      <c r="B2084" s="6" t="s">
        <v>4169</v>
      </c>
      <c r="C2084" s="5">
        <v>19490.0</v>
      </c>
      <c r="D2084" s="5">
        <v>18967.0</v>
      </c>
      <c r="E2084" s="5">
        <v>19490.0</v>
      </c>
      <c r="F2084" s="5">
        <v>18967.0</v>
      </c>
    </row>
    <row r="2085" ht="13.5" customHeight="1">
      <c r="A2085" s="3" t="s">
        <v>4170</v>
      </c>
      <c r="B2085" s="6" t="s">
        <v>4171</v>
      </c>
      <c r="C2085" s="5">
        <v>21486.0</v>
      </c>
      <c r="D2085" s="5">
        <v>20909.0</v>
      </c>
      <c r="E2085" s="5">
        <v>21486.0</v>
      </c>
      <c r="F2085" s="5">
        <v>20909.0</v>
      </c>
    </row>
    <row r="2086" ht="13.5" customHeight="1">
      <c r="A2086" s="3" t="s">
        <v>4172</v>
      </c>
      <c r="B2086" s="6" t="s">
        <v>4173</v>
      </c>
      <c r="C2086" s="5">
        <v>15615.0</v>
      </c>
      <c r="D2086" s="5">
        <v>15196.0</v>
      </c>
      <c r="E2086" s="5">
        <v>15615.0</v>
      </c>
      <c r="F2086" s="5">
        <v>15196.0</v>
      </c>
    </row>
    <row r="2087" ht="13.5" customHeight="1">
      <c r="A2087" s="3" t="s">
        <v>4174</v>
      </c>
      <c r="B2087" s="6" t="s">
        <v>4175</v>
      </c>
      <c r="C2087" s="5">
        <v>15615.0</v>
      </c>
      <c r="D2087" s="5">
        <v>15196.0</v>
      </c>
      <c r="E2087" s="5">
        <v>15615.0</v>
      </c>
      <c r="F2087" s="5">
        <v>15196.0</v>
      </c>
    </row>
    <row r="2088" ht="13.5" customHeight="1">
      <c r="A2088" s="3" t="s">
        <v>4176</v>
      </c>
      <c r="B2088" s="6" t="s">
        <v>4177</v>
      </c>
      <c r="C2088" s="5">
        <v>25420.0</v>
      </c>
      <c r="D2088" s="5">
        <v>24737.0</v>
      </c>
      <c r="E2088" s="5">
        <v>25420.0</v>
      </c>
      <c r="F2088" s="5">
        <v>24737.0</v>
      </c>
    </row>
    <row r="2089" ht="13.5" customHeight="1">
      <c r="A2089" s="3" t="s">
        <v>4178</v>
      </c>
      <c r="B2089" s="6" t="s">
        <v>4179</v>
      </c>
      <c r="C2089" s="5">
        <v>23153.0</v>
      </c>
      <c r="D2089" s="5">
        <v>22531.0</v>
      </c>
      <c r="E2089" s="5">
        <v>23153.0</v>
      </c>
      <c r="F2089" s="5">
        <v>22531.0</v>
      </c>
    </row>
    <row r="2090" ht="13.5" customHeight="1">
      <c r="A2090" s="3" t="s">
        <v>4180</v>
      </c>
      <c r="B2090" s="6" t="s">
        <v>4181</v>
      </c>
      <c r="C2090" s="5">
        <v>23153.0</v>
      </c>
      <c r="D2090" s="5">
        <v>22531.0</v>
      </c>
      <c r="E2090" s="5">
        <v>23153.0</v>
      </c>
      <c r="F2090" s="5">
        <v>22531.0</v>
      </c>
    </row>
    <row r="2091" ht="13.5" customHeight="1">
      <c r="A2091" s="3" t="s">
        <v>4182</v>
      </c>
      <c r="B2091" s="6" t="s">
        <v>4183</v>
      </c>
      <c r="C2091" s="5">
        <v>32958.0</v>
      </c>
      <c r="D2091" s="5">
        <v>32073.0</v>
      </c>
      <c r="E2091" s="5">
        <v>32958.0</v>
      </c>
      <c r="F2091" s="5">
        <v>32073.0</v>
      </c>
    </row>
    <row r="2092" ht="13.5" customHeight="1">
      <c r="A2092" s="3" t="s">
        <v>4184</v>
      </c>
      <c r="B2092" s="6" t="s">
        <v>4185</v>
      </c>
      <c r="C2092" s="5">
        <v>17761.0</v>
      </c>
      <c r="D2092" s="5">
        <v>17284.0</v>
      </c>
      <c r="E2092" s="5">
        <v>17761.0</v>
      </c>
      <c r="F2092" s="5">
        <v>17284.0</v>
      </c>
    </row>
    <row r="2093" ht="13.5" customHeight="1">
      <c r="A2093" s="3" t="s">
        <v>4186</v>
      </c>
      <c r="B2093" s="6" t="s">
        <v>4187</v>
      </c>
      <c r="C2093" s="5">
        <v>22944.0</v>
      </c>
      <c r="D2093" s="5">
        <v>22328.0</v>
      </c>
      <c r="E2093" s="5">
        <v>22944.0</v>
      </c>
      <c r="F2093" s="5">
        <v>22328.0</v>
      </c>
    </row>
    <row r="2094" ht="13.5" customHeight="1">
      <c r="A2094" s="3" t="s">
        <v>4188</v>
      </c>
      <c r="B2094" s="6" t="s">
        <v>4189</v>
      </c>
      <c r="C2094" s="5">
        <v>19100.0</v>
      </c>
      <c r="D2094" s="5">
        <v>18587.0</v>
      </c>
      <c r="E2094" s="5">
        <v>19100.0</v>
      </c>
      <c r="F2094" s="5">
        <v>18587.0</v>
      </c>
    </row>
    <row r="2095" ht="13.5" customHeight="1">
      <c r="A2095" s="3" t="s">
        <v>4190</v>
      </c>
      <c r="B2095" s="6" t="s">
        <v>4191</v>
      </c>
      <c r="C2095" s="5">
        <v>19734.0</v>
      </c>
      <c r="D2095" s="5">
        <v>19204.0</v>
      </c>
      <c r="E2095" s="5">
        <v>19734.0</v>
      </c>
      <c r="F2095" s="5">
        <v>19204.0</v>
      </c>
    </row>
    <row r="2096" ht="13.5" customHeight="1">
      <c r="A2096" s="3" t="s">
        <v>4192</v>
      </c>
      <c r="B2096" s="7" t="s">
        <v>4193</v>
      </c>
      <c r="C2096" s="5">
        <v>99321.0</v>
      </c>
      <c r="D2096" s="5">
        <v>96653.0</v>
      </c>
      <c r="E2096" s="5">
        <v>99321.0</v>
      </c>
      <c r="F2096" s="5">
        <v>96653.0</v>
      </c>
    </row>
    <row r="2097" ht="13.5" customHeight="1">
      <c r="A2097" s="3" t="s">
        <v>4194</v>
      </c>
      <c r="B2097" s="6" t="s">
        <v>4195</v>
      </c>
      <c r="C2097" s="5">
        <v>99321.0</v>
      </c>
      <c r="D2097" s="5">
        <v>96653.0</v>
      </c>
      <c r="E2097" s="5">
        <v>99321.0</v>
      </c>
      <c r="F2097" s="5">
        <v>96653.0</v>
      </c>
    </row>
    <row r="2098" ht="13.5" customHeight="1">
      <c r="A2098" s="3" t="s">
        <v>4196</v>
      </c>
      <c r="B2098" s="6" t="s">
        <v>4197</v>
      </c>
      <c r="C2098" s="5">
        <v>99321.0</v>
      </c>
      <c r="D2098" s="5">
        <v>96653.0</v>
      </c>
      <c r="E2098" s="5">
        <v>99321.0</v>
      </c>
      <c r="F2098" s="5">
        <v>96653.0</v>
      </c>
    </row>
    <row r="2099" ht="13.5" customHeight="1">
      <c r="A2099" s="3" t="s">
        <v>4198</v>
      </c>
      <c r="B2099" s="6" t="s">
        <v>4199</v>
      </c>
      <c r="C2099" s="5">
        <v>99321.0</v>
      </c>
      <c r="D2099" s="5">
        <v>96653.0</v>
      </c>
      <c r="E2099" s="5">
        <v>99321.0</v>
      </c>
      <c r="F2099" s="5">
        <v>96653.0</v>
      </c>
    </row>
    <row r="2100" ht="13.5" customHeight="1">
      <c r="A2100" s="3" t="s">
        <v>4200</v>
      </c>
      <c r="B2100" s="6" t="s">
        <v>4201</v>
      </c>
      <c r="C2100" s="5">
        <v>23299.0</v>
      </c>
      <c r="D2100" s="5">
        <v>22673.0</v>
      </c>
      <c r="E2100" s="5">
        <v>23299.0</v>
      </c>
      <c r="F2100" s="5">
        <v>22673.0</v>
      </c>
    </row>
    <row r="2101" ht="13.5" customHeight="1">
      <c r="A2101" s="3" t="s">
        <v>4202</v>
      </c>
      <c r="B2101" s="6" t="s">
        <v>4203</v>
      </c>
      <c r="C2101" s="5">
        <v>23299.0</v>
      </c>
      <c r="D2101" s="5">
        <v>22673.0</v>
      </c>
      <c r="E2101" s="5">
        <v>23299.0</v>
      </c>
      <c r="F2101" s="5">
        <v>22673.0</v>
      </c>
    </row>
    <row r="2102" ht="13.5" customHeight="1">
      <c r="A2102" s="3" t="s">
        <v>4204</v>
      </c>
      <c r="B2102" s="6" t="s">
        <v>4205</v>
      </c>
      <c r="C2102" s="5">
        <v>35386.0</v>
      </c>
      <c r="D2102" s="5">
        <v>34436.0</v>
      </c>
      <c r="E2102" s="5">
        <v>35386.0</v>
      </c>
      <c r="F2102" s="5">
        <v>34436.0</v>
      </c>
    </row>
    <row r="2103" ht="13.5" customHeight="1">
      <c r="A2103" s="3" t="s">
        <v>4206</v>
      </c>
      <c r="B2103" s="6" t="s">
        <v>4207</v>
      </c>
      <c r="C2103" s="5">
        <v>13852.0</v>
      </c>
      <c r="D2103" s="5">
        <v>13480.0</v>
      </c>
      <c r="E2103" s="5">
        <v>13852.0</v>
      </c>
      <c r="F2103" s="5">
        <v>13480.0</v>
      </c>
    </row>
    <row r="2104" ht="13.5" customHeight="1">
      <c r="A2104" s="3" t="s">
        <v>4208</v>
      </c>
      <c r="B2104" s="6" t="s">
        <v>4209</v>
      </c>
      <c r="C2104" s="5">
        <v>19212.0</v>
      </c>
      <c r="D2104" s="5">
        <v>18696.0</v>
      </c>
      <c r="E2104" s="5">
        <v>19212.0</v>
      </c>
      <c r="F2104" s="5">
        <v>18696.0</v>
      </c>
    </row>
    <row r="2105" ht="13.5" customHeight="1">
      <c r="A2105" s="3" t="s">
        <v>4210</v>
      </c>
      <c r="B2105" s="6" t="s">
        <v>4211</v>
      </c>
      <c r="C2105" s="5">
        <v>22273.0</v>
      </c>
      <c r="D2105" s="5">
        <v>21675.0</v>
      </c>
      <c r="E2105" s="5">
        <v>22273.0</v>
      </c>
      <c r="F2105" s="5">
        <v>21675.0</v>
      </c>
    </row>
    <row r="2106" ht="13.5" customHeight="1">
      <c r="A2106" s="3" t="s">
        <v>4212</v>
      </c>
      <c r="B2106" s="6" t="s">
        <v>4213</v>
      </c>
      <c r="C2106" s="5">
        <v>19212.0</v>
      </c>
      <c r="D2106" s="5">
        <v>18696.0</v>
      </c>
      <c r="E2106" s="5">
        <v>19212.0</v>
      </c>
      <c r="F2106" s="5">
        <v>18696.0</v>
      </c>
    </row>
    <row r="2107" ht="13.5" customHeight="1">
      <c r="A2107" s="3" t="s">
        <v>4214</v>
      </c>
      <c r="B2107" s="6" t="s">
        <v>4215</v>
      </c>
      <c r="C2107" s="5">
        <v>44554.0</v>
      </c>
      <c r="D2107" s="5">
        <v>43357.0</v>
      </c>
      <c r="E2107" s="5">
        <v>44554.0</v>
      </c>
      <c r="F2107" s="5">
        <v>43357.0</v>
      </c>
    </row>
    <row r="2108" ht="13.5" customHeight="1">
      <c r="A2108" s="3" t="s">
        <v>4216</v>
      </c>
      <c r="B2108" s="6" t="s">
        <v>4217</v>
      </c>
      <c r="C2108" s="5">
        <v>53986.0</v>
      </c>
      <c r="D2108" s="5">
        <v>52536.0</v>
      </c>
      <c r="E2108" s="5">
        <v>53986.0</v>
      </c>
      <c r="F2108" s="5">
        <v>52536.0</v>
      </c>
    </row>
    <row r="2109" ht="13.5" customHeight="1">
      <c r="A2109" s="3" t="s">
        <v>4218</v>
      </c>
      <c r="B2109" s="6" t="s">
        <v>4219</v>
      </c>
      <c r="C2109" s="5">
        <v>53986.0</v>
      </c>
      <c r="D2109" s="5">
        <v>52536.0</v>
      </c>
      <c r="E2109" s="5">
        <v>53986.0</v>
      </c>
      <c r="F2109" s="5">
        <v>52536.0</v>
      </c>
    </row>
    <row r="2110" ht="13.5" customHeight="1">
      <c r="A2110" s="3" t="s">
        <v>4220</v>
      </c>
      <c r="B2110" s="6" t="s">
        <v>4221</v>
      </c>
      <c r="C2110" s="5">
        <v>53986.0</v>
      </c>
      <c r="D2110" s="5">
        <v>52536.0</v>
      </c>
      <c r="E2110" s="5">
        <v>53986.0</v>
      </c>
      <c r="F2110" s="5">
        <v>52536.0</v>
      </c>
    </row>
    <row r="2111" ht="13.5" customHeight="1">
      <c r="A2111" s="3" t="s">
        <v>4222</v>
      </c>
      <c r="B2111" s="6" t="s">
        <v>4223</v>
      </c>
      <c r="C2111" s="5">
        <v>22273.0</v>
      </c>
      <c r="D2111" s="5">
        <v>21675.0</v>
      </c>
      <c r="E2111" s="5">
        <v>22273.0</v>
      </c>
      <c r="F2111" s="5">
        <v>21675.0</v>
      </c>
    </row>
    <row r="2112" ht="13.5" customHeight="1">
      <c r="A2112" s="3" t="s">
        <v>4224</v>
      </c>
      <c r="B2112" s="7" t="s">
        <v>4225</v>
      </c>
      <c r="C2112" s="5">
        <v>25906.0</v>
      </c>
      <c r="D2112" s="5">
        <v>25210.0</v>
      </c>
      <c r="E2112" s="5">
        <v>25906.0</v>
      </c>
      <c r="F2112" s="5">
        <v>25210.0</v>
      </c>
    </row>
    <row r="2113" ht="13.5" customHeight="1">
      <c r="A2113" s="3" t="s">
        <v>4226</v>
      </c>
      <c r="B2113" s="7" t="s">
        <v>4227</v>
      </c>
      <c r="C2113" s="5">
        <v>25906.0</v>
      </c>
      <c r="D2113" s="5">
        <v>25210.0</v>
      </c>
      <c r="E2113" s="5">
        <v>25906.0</v>
      </c>
      <c r="F2113" s="5">
        <v>25210.0</v>
      </c>
    </row>
    <row r="2114" ht="13.5" customHeight="1">
      <c r="A2114" s="3" t="s">
        <v>4228</v>
      </c>
      <c r="B2114" s="7" t="s">
        <v>4229</v>
      </c>
      <c r="C2114" s="5">
        <v>17101.0</v>
      </c>
      <c r="D2114" s="5">
        <v>16642.0</v>
      </c>
      <c r="E2114" s="5">
        <v>17101.0</v>
      </c>
      <c r="F2114" s="5">
        <v>16642.0</v>
      </c>
    </row>
    <row r="2115" ht="13.5" customHeight="1">
      <c r="A2115" s="3" t="s">
        <v>4230</v>
      </c>
      <c r="B2115" s="7" t="s">
        <v>4231</v>
      </c>
      <c r="C2115" s="5">
        <v>30663.0</v>
      </c>
      <c r="D2115" s="5">
        <v>29839.0</v>
      </c>
      <c r="E2115" s="5">
        <v>30663.0</v>
      </c>
      <c r="F2115" s="5">
        <v>29839.0</v>
      </c>
    </row>
    <row r="2116" ht="13.5" customHeight="1">
      <c r="A2116" s="3" t="s">
        <v>4232</v>
      </c>
      <c r="B2116" s="7" t="s">
        <v>4233</v>
      </c>
      <c r="C2116" s="5">
        <v>38495.0</v>
      </c>
      <c r="D2116" s="5">
        <v>37461.0</v>
      </c>
      <c r="E2116" s="5">
        <v>38495.0</v>
      </c>
      <c r="F2116" s="5">
        <v>37461.0</v>
      </c>
    </row>
    <row r="2117" ht="13.5" customHeight="1">
      <c r="A2117" s="3" t="s">
        <v>4234</v>
      </c>
      <c r="B2117" s="7" t="s">
        <v>4235</v>
      </c>
      <c r="C2117" s="5">
        <v>18998.0</v>
      </c>
      <c r="D2117" s="5">
        <v>18488.0</v>
      </c>
      <c r="E2117" s="5">
        <v>18998.0</v>
      </c>
      <c r="F2117" s="5">
        <v>18488.0</v>
      </c>
    </row>
    <row r="2118" ht="13.5" customHeight="1">
      <c r="A2118" s="3" t="s">
        <v>4236</v>
      </c>
      <c r="B2118" s="7" t="s">
        <v>4237</v>
      </c>
      <c r="C2118" s="5">
        <v>20887.0</v>
      </c>
      <c r="D2118" s="5">
        <v>20326.0</v>
      </c>
      <c r="E2118" s="5">
        <v>20887.0</v>
      </c>
      <c r="F2118" s="5">
        <v>20326.0</v>
      </c>
    </row>
    <row r="2119" ht="13.5" customHeight="1">
      <c r="A2119" s="3" t="s">
        <v>4238</v>
      </c>
      <c r="B2119" s="7" t="s">
        <v>4239</v>
      </c>
      <c r="C2119" s="5">
        <v>16929.0</v>
      </c>
      <c r="D2119" s="5">
        <v>16474.0</v>
      </c>
      <c r="E2119" s="5">
        <v>16929.0</v>
      </c>
      <c r="F2119" s="5">
        <v>16474.0</v>
      </c>
    </row>
    <row r="2120" ht="13.5" customHeight="1">
      <c r="A2120" s="3" t="s">
        <v>4240</v>
      </c>
      <c r="B2120" s="7" t="s">
        <v>4241</v>
      </c>
      <c r="C2120" s="5">
        <v>29185.0</v>
      </c>
      <c r="D2120" s="5">
        <v>28401.0</v>
      </c>
      <c r="E2120" s="5">
        <v>29185.0</v>
      </c>
      <c r="F2120" s="5">
        <v>28401.0</v>
      </c>
    </row>
    <row r="2121" ht="13.5" customHeight="1">
      <c r="A2121" s="3" t="s">
        <v>4242</v>
      </c>
      <c r="B2121" s="7" t="s">
        <v>4243</v>
      </c>
      <c r="C2121" s="5">
        <v>94573.0</v>
      </c>
      <c r="D2121" s="5">
        <v>92033.0</v>
      </c>
      <c r="E2121" s="5">
        <v>94573.0</v>
      </c>
      <c r="F2121" s="5">
        <v>92033.0</v>
      </c>
    </row>
    <row r="2122" ht="13.5" customHeight="1">
      <c r="A2122" s="3" t="s">
        <v>4244</v>
      </c>
      <c r="B2122" s="7" t="s">
        <v>4245</v>
      </c>
      <c r="C2122" s="5">
        <v>27952.0</v>
      </c>
      <c r="D2122" s="5">
        <v>27201.0</v>
      </c>
      <c r="E2122" s="5">
        <v>27952.0</v>
      </c>
      <c r="F2122" s="5">
        <v>27201.0</v>
      </c>
    </row>
    <row r="2123" ht="13.5" customHeight="1">
      <c r="A2123" s="3" t="s">
        <v>4246</v>
      </c>
      <c r="B2123" s="6" t="s">
        <v>4247</v>
      </c>
      <c r="C2123" s="5">
        <v>3474.0</v>
      </c>
      <c r="D2123" s="5">
        <v>3270.0</v>
      </c>
      <c r="E2123" s="5">
        <v>3360.0</v>
      </c>
      <c r="F2123" s="5">
        <v>6576.0</v>
      </c>
    </row>
    <row r="2124" ht="13.5" customHeight="1">
      <c r="A2124" s="3" t="s">
        <v>4248</v>
      </c>
      <c r="B2124" s="6" t="s">
        <v>4249</v>
      </c>
      <c r="C2124" s="5">
        <v>3474.0</v>
      </c>
      <c r="D2124" s="5">
        <v>3270.0</v>
      </c>
      <c r="E2124" s="5">
        <v>3360.0</v>
      </c>
      <c r="F2124" s="5">
        <v>6576.0</v>
      </c>
    </row>
    <row r="2125" ht="13.5" customHeight="1">
      <c r="A2125" s="3" t="s">
        <v>4250</v>
      </c>
      <c r="B2125" s="6" t="s">
        <v>4251</v>
      </c>
      <c r="C2125" s="5">
        <v>3474.0</v>
      </c>
      <c r="D2125" s="5">
        <v>3270.0</v>
      </c>
      <c r="E2125" s="5">
        <v>3360.0</v>
      </c>
      <c r="F2125" s="5">
        <v>6576.0</v>
      </c>
    </row>
    <row r="2126" ht="13.5" customHeight="1">
      <c r="A2126" s="3" t="s">
        <v>4252</v>
      </c>
      <c r="B2126" s="6" t="s">
        <v>4253</v>
      </c>
      <c r="C2126" s="5">
        <v>3474.0</v>
      </c>
      <c r="D2126" s="5">
        <v>3270.0</v>
      </c>
      <c r="E2126" s="5">
        <v>3360.0</v>
      </c>
      <c r="F2126" s="5">
        <v>6576.0</v>
      </c>
    </row>
    <row r="2127" ht="13.5" customHeight="1">
      <c r="A2127" s="3" t="s">
        <v>4254</v>
      </c>
      <c r="B2127" s="6" t="s">
        <v>4255</v>
      </c>
      <c r="C2127" s="5">
        <v>3029.0</v>
      </c>
      <c r="D2127" s="5">
        <v>2851.0</v>
      </c>
      <c r="E2127" s="5">
        <v>2930.0</v>
      </c>
      <c r="F2127" s="5">
        <v>5733.0</v>
      </c>
    </row>
    <row r="2128" ht="13.5" customHeight="1">
      <c r="A2128" s="3" t="s">
        <v>4256</v>
      </c>
      <c r="B2128" s="6" t="s">
        <v>4257</v>
      </c>
      <c r="C2128" s="5">
        <v>3029.0</v>
      </c>
      <c r="D2128" s="5">
        <v>2851.0</v>
      </c>
      <c r="E2128" s="5">
        <v>2930.0</v>
      </c>
      <c r="F2128" s="5">
        <v>5733.0</v>
      </c>
    </row>
    <row r="2129" ht="13.5" customHeight="1">
      <c r="A2129" s="3" t="s">
        <v>4258</v>
      </c>
      <c r="B2129" s="6" t="s">
        <v>4259</v>
      </c>
      <c r="C2129" s="5">
        <v>3029.0</v>
      </c>
      <c r="D2129" s="5">
        <v>2851.0</v>
      </c>
      <c r="E2129" s="5">
        <v>2930.0</v>
      </c>
      <c r="F2129" s="5">
        <v>5733.0</v>
      </c>
    </row>
    <row r="2130" ht="13.5" customHeight="1">
      <c r="A2130" s="3" t="s">
        <v>4260</v>
      </c>
      <c r="B2130" s="6" t="s">
        <v>4261</v>
      </c>
      <c r="C2130" s="5">
        <v>3029.0</v>
      </c>
      <c r="D2130" s="5">
        <v>2851.0</v>
      </c>
      <c r="E2130" s="5">
        <v>2930.0</v>
      </c>
      <c r="F2130" s="5">
        <v>5733.0</v>
      </c>
    </row>
    <row r="2131" ht="13.5" customHeight="1">
      <c r="A2131" s="3" t="s">
        <v>4262</v>
      </c>
      <c r="B2131" s="6" t="s">
        <v>4263</v>
      </c>
      <c r="C2131" s="5">
        <v>3029.0</v>
      </c>
      <c r="D2131" s="5">
        <v>2851.0</v>
      </c>
      <c r="E2131" s="5">
        <v>2930.0</v>
      </c>
      <c r="F2131" s="5">
        <v>5733.0</v>
      </c>
    </row>
    <row r="2132" ht="13.5" customHeight="1">
      <c r="A2132" s="3" t="s">
        <v>4264</v>
      </c>
      <c r="B2132" s="6" t="s">
        <v>4265</v>
      </c>
      <c r="C2132" s="5">
        <v>3029.0</v>
      </c>
      <c r="D2132" s="5">
        <v>2851.0</v>
      </c>
      <c r="E2132" s="5">
        <v>2930.0</v>
      </c>
      <c r="F2132" s="5">
        <v>5733.0</v>
      </c>
    </row>
    <row r="2133" ht="13.5" customHeight="1">
      <c r="A2133" s="3" t="s">
        <v>4266</v>
      </c>
      <c r="B2133" s="6" t="s">
        <v>4267</v>
      </c>
      <c r="C2133" s="5">
        <v>3882.0</v>
      </c>
      <c r="D2133" s="5">
        <v>3654.0</v>
      </c>
      <c r="E2133" s="5">
        <v>3755.0</v>
      </c>
      <c r="F2133" s="5">
        <v>7348.0</v>
      </c>
    </row>
    <row r="2134" ht="13.5" customHeight="1">
      <c r="A2134" s="3" t="s">
        <v>4268</v>
      </c>
      <c r="B2134" s="6" t="s">
        <v>4269</v>
      </c>
      <c r="C2134" s="5">
        <v>3882.0</v>
      </c>
      <c r="D2134" s="5">
        <v>3654.0</v>
      </c>
      <c r="E2134" s="5">
        <v>3755.0</v>
      </c>
      <c r="F2134" s="5">
        <v>7348.0</v>
      </c>
    </row>
    <row r="2135" ht="13.5" customHeight="1">
      <c r="A2135" s="3" t="s">
        <v>4270</v>
      </c>
      <c r="B2135" s="6" t="s">
        <v>4271</v>
      </c>
      <c r="C2135" s="5">
        <v>3882.0</v>
      </c>
      <c r="D2135" s="5">
        <v>3654.0</v>
      </c>
      <c r="E2135" s="5">
        <v>3755.0</v>
      </c>
      <c r="F2135" s="5">
        <v>7348.0</v>
      </c>
    </row>
    <row r="2136" ht="13.5" customHeight="1">
      <c r="A2136" s="3" t="s">
        <v>4272</v>
      </c>
      <c r="B2136" s="6" t="s">
        <v>4273</v>
      </c>
      <c r="C2136" s="5">
        <v>3882.0</v>
      </c>
      <c r="D2136" s="5">
        <v>3654.0</v>
      </c>
      <c r="E2136" s="5">
        <v>3755.0</v>
      </c>
      <c r="F2136" s="5">
        <v>7348.0</v>
      </c>
    </row>
    <row r="2137" ht="13.5" customHeight="1">
      <c r="A2137" s="3" t="s">
        <v>4274</v>
      </c>
      <c r="B2137" s="6" t="s">
        <v>4275</v>
      </c>
      <c r="C2137" s="5">
        <v>2103.0</v>
      </c>
      <c r="D2137" s="5">
        <v>1979.0</v>
      </c>
      <c r="E2137" s="5">
        <v>2034.0</v>
      </c>
      <c r="F2137" s="5">
        <v>3980.0</v>
      </c>
    </row>
    <row r="2138" ht="13.5" customHeight="1">
      <c r="A2138" s="3" t="s">
        <v>4276</v>
      </c>
      <c r="B2138" s="6" t="s">
        <v>4277</v>
      </c>
      <c r="C2138" s="5">
        <v>2103.0</v>
      </c>
      <c r="D2138" s="5">
        <v>1979.0</v>
      </c>
      <c r="E2138" s="5">
        <v>2034.0</v>
      </c>
      <c r="F2138" s="5">
        <v>3980.0</v>
      </c>
    </row>
    <row r="2139" ht="13.5" customHeight="1">
      <c r="A2139" s="3" t="s">
        <v>4278</v>
      </c>
      <c r="B2139" s="6" t="s">
        <v>4279</v>
      </c>
      <c r="C2139" s="5">
        <v>2103.0</v>
      </c>
      <c r="D2139" s="5">
        <v>1979.0</v>
      </c>
      <c r="E2139" s="5">
        <v>2034.0</v>
      </c>
      <c r="F2139" s="5">
        <v>3980.0</v>
      </c>
    </row>
    <row r="2140" ht="13.5" customHeight="1">
      <c r="A2140" s="3" t="s">
        <v>4280</v>
      </c>
      <c r="B2140" s="6" t="s">
        <v>4281</v>
      </c>
      <c r="C2140" s="5">
        <v>2121.0</v>
      </c>
      <c r="D2140" s="5">
        <v>1996.0</v>
      </c>
      <c r="E2140" s="5">
        <v>2051.0</v>
      </c>
      <c r="F2140" s="5">
        <v>4014.0</v>
      </c>
    </row>
    <row r="2141" ht="13.5" customHeight="1">
      <c r="A2141" s="3" t="s">
        <v>4282</v>
      </c>
      <c r="B2141" s="7" t="s">
        <v>4283</v>
      </c>
      <c r="C2141" s="5">
        <v>38243.0</v>
      </c>
      <c r="D2141" s="5">
        <v>37216.0</v>
      </c>
      <c r="E2141" s="5">
        <v>38243.0</v>
      </c>
      <c r="F2141" s="5">
        <v>37216.0</v>
      </c>
    </row>
    <row r="2142" ht="13.5" customHeight="1">
      <c r="A2142" s="3" t="s">
        <v>4284</v>
      </c>
      <c r="B2142" s="7" t="s">
        <v>4285</v>
      </c>
      <c r="C2142" s="5">
        <v>38243.0</v>
      </c>
      <c r="D2142" s="5">
        <v>37216.0</v>
      </c>
      <c r="E2142" s="5">
        <v>38243.0</v>
      </c>
      <c r="F2142" s="5">
        <v>37216.0</v>
      </c>
    </row>
    <row r="2143" ht="13.5" customHeight="1">
      <c r="A2143" s="3" t="s">
        <v>4286</v>
      </c>
      <c r="B2143" s="7" t="s">
        <v>4287</v>
      </c>
      <c r="C2143" s="5">
        <v>27228.0</v>
      </c>
      <c r="D2143" s="5">
        <v>26497.0</v>
      </c>
      <c r="E2143" s="5">
        <v>27228.0</v>
      </c>
      <c r="F2143" s="5">
        <v>26497.0</v>
      </c>
    </row>
    <row r="2144" ht="13.5" customHeight="1">
      <c r="A2144" s="3" t="s">
        <v>4288</v>
      </c>
      <c r="B2144" s="7" t="s">
        <v>4289</v>
      </c>
      <c r="C2144" s="5">
        <v>27228.0</v>
      </c>
      <c r="D2144" s="5">
        <v>26497.0</v>
      </c>
      <c r="E2144" s="5">
        <v>27228.0</v>
      </c>
      <c r="F2144" s="5">
        <v>26497.0</v>
      </c>
    </row>
    <row r="2145" ht="13.5" customHeight="1">
      <c r="A2145" s="3" t="s">
        <v>4290</v>
      </c>
      <c r="B2145" s="7" t="s">
        <v>4291</v>
      </c>
      <c r="C2145" s="5">
        <v>35519.0</v>
      </c>
      <c r="D2145" s="5">
        <v>34565.0</v>
      </c>
      <c r="E2145" s="5">
        <v>35519.0</v>
      </c>
      <c r="F2145" s="5">
        <v>34565.0</v>
      </c>
    </row>
    <row r="2146" ht="13.5" customHeight="1">
      <c r="A2146" s="3" t="s">
        <v>4292</v>
      </c>
      <c r="B2146" s="7" t="s">
        <v>4293</v>
      </c>
      <c r="C2146" s="5">
        <v>17436.0</v>
      </c>
      <c r="D2146" s="5">
        <v>16968.0</v>
      </c>
      <c r="E2146" s="5">
        <v>17436.0</v>
      </c>
      <c r="F2146" s="5">
        <v>16968.0</v>
      </c>
    </row>
    <row r="2147" ht="13.5" customHeight="1">
      <c r="A2147" s="3" t="s">
        <v>4294</v>
      </c>
      <c r="B2147" s="7" t="s">
        <v>4295</v>
      </c>
      <c r="C2147" s="5">
        <v>17436.0</v>
      </c>
      <c r="D2147" s="5">
        <v>16968.0</v>
      </c>
      <c r="E2147" s="5">
        <v>17436.0</v>
      </c>
      <c r="F2147" s="5">
        <v>16968.0</v>
      </c>
    </row>
    <row r="2148" ht="13.5" customHeight="1">
      <c r="A2148" s="3" t="s">
        <v>4296</v>
      </c>
      <c r="B2148" s="7" t="s">
        <v>4297</v>
      </c>
      <c r="C2148" s="5">
        <v>39273.0</v>
      </c>
      <c r="D2148" s="5">
        <v>38218.0</v>
      </c>
      <c r="E2148" s="5">
        <v>39273.0</v>
      </c>
      <c r="F2148" s="5">
        <v>38218.0</v>
      </c>
    </row>
    <row r="2149" ht="13.5" customHeight="1">
      <c r="A2149" s="3" t="s">
        <v>4298</v>
      </c>
      <c r="B2149" s="7" t="s">
        <v>4299</v>
      </c>
      <c r="C2149" s="5">
        <v>128001.0</v>
      </c>
      <c r="D2149" s="5">
        <v>124563.0</v>
      </c>
      <c r="E2149" s="5">
        <v>128001.0</v>
      </c>
      <c r="F2149" s="5">
        <v>124563.0</v>
      </c>
    </row>
    <row r="2150" ht="13.5" customHeight="1">
      <c r="A2150" s="3" t="s">
        <v>4300</v>
      </c>
      <c r="B2150" s="7" t="s">
        <v>4301</v>
      </c>
      <c r="C2150" s="5">
        <v>50300.0</v>
      </c>
      <c r="D2150" s="5">
        <v>48949.0</v>
      </c>
      <c r="E2150" s="5">
        <v>50300.0</v>
      </c>
      <c r="F2150" s="5">
        <v>48949.0</v>
      </c>
    </row>
    <row r="2151" ht="13.5" customHeight="1">
      <c r="A2151" s="3" t="s">
        <v>4302</v>
      </c>
      <c r="B2151" s="7" t="s">
        <v>4303</v>
      </c>
      <c r="C2151" s="5">
        <v>20473.0</v>
      </c>
      <c r="D2151" s="5">
        <v>19923.0</v>
      </c>
      <c r="E2151" s="5">
        <v>20473.0</v>
      </c>
      <c r="F2151" s="5">
        <v>19923.0</v>
      </c>
    </row>
    <row r="2152" ht="13.5" customHeight="1">
      <c r="A2152" s="3" t="s">
        <v>4304</v>
      </c>
      <c r="B2152" s="7" t="s">
        <v>4305</v>
      </c>
      <c r="C2152" s="5">
        <v>0.0</v>
      </c>
      <c r="D2152" s="5">
        <v>0.0</v>
      </c>
      <c r="E2152" s="5">
        <v>0.0</v>
      </c>
      <c r="F2152" s="5">
        <v>0.0</v>
      </c>
    </row>
    <row r="2153" ht="13.5" customHeight="1">
      <c r="A2153" s="3" t="s">
        <v>4306</v>
      </c>
      <c r="B2153" s="7" t="s">
        <v>4307</v>
      </c>
      <c r="C2153" s="5">
        <v>47203.0</v>
      </c>
      <c r="D2153" s="5">
        <v>45935.0</v>
      </c>
      <c r="E2153" s="5">
        <v>47203.0</v>
      </c>
      <c r="F2153" s="5">
        <v>45935.0</v>
      </c>
    </row>
    <row r="2154" ht="13.5" customHeight="1">
      <c r="A2154" s="3" t="s">
        <v>4308</v>
      </c>
      <c r="B2154" s="7" t="s">
        <v>4309</v>
      </c>
      <c r="C2154" s="5">
        <v>47203.0</v>
      </c>
      <c r="D2154" s="5">
        <v>45935.0</v>
      </c>
      <c r="E2154" s="5">
        <v>47203.0</v>
      </c>
      <c r="F2154" s="5">
        <v>45935.0</v>
      </c>
    </row>
    <row r="2155" ht="13.5" customHeight="1">
      <c r="A2155" s="3" t="s">
        <v>4310</v>
      </c>
      <c r="B2155" s="7" t="s">
        <v>4311</v>
      </c>
      <c r="C2155" s="5">
        <v>49977.0</v>
      </c>
      <c r="D2155" s="5">
        <v>48635.0</v>
      </c>
      <c r="E2155" s="5">
        <v>49977.0</v>
      </c>
      <c r="F2155" s="5">
        <v>48635.0</v>
      </c>
    </row>
    <row r="2156" ht="13.5" customHeight="1">
      <c r="A2156" s="3" t="s">
        <v>4312</v>
      </c>
      <c r="B2156" s="7" t="s">
        <v>4313</v>
      </c>
      <c r="C2156" s="5">
        <v>49977.0</v>
      </c>
      <c r="D2156" s="5">
        <v>48635.0</v>
      </c>
      <c r="E2156" s="5">
        <v>49977.0</v>
      </c>
      <c r="F2156" s="5">
        <v>48635.0</v>
      </c>
    </row>
    <row r="2157" ht="13.5" customHeight="1">
      <c r="A2157" s="3" t="s">
        <v>4314</v>
      </c>
      <c r="B2157" s="7" t="s">
        <v>4315</v>
      </c>
      <c r="C2157" s="5">
        <v>16013.0</v>
      </c>
      <c r="D2157" s="5">
        <v>15583.0</v>
      </c>
      <c r="E2157" s="5">
        <v>16013.0</v>
      </c>
      <c r="F2157" s="5">
        <v>15583.0</v>
      </c>
    </row>
    <row r="2158" ht="13.5" customHeight="1">
      <c r="A2158" s="3" t="s">
        <v>4316</v>
      </c>
      <c r="B2158" s="7" t="s">
        <v>4317</v>
      </c>
      <c r="C2158" s="5">
        <v>24582.0</v>
      </c>
      <c r="D2158" s="5">
        <v>23922.0</v>
      </c>
      <c r="E2158" s="5">
        <v>24582.0</v>
      </c>
      <c r="F2158" s="5">
        <v>23922.0</v>
      </c>
    </row>
    <row r="2159" ht="13.5" customHeight="1">
      <c r="A2159" s="3" t="s">
        <v>4318</v>
      </c>
      <c r="B2159" s="7" t="s">
        <v>4319</v>
      </c>
      <c r="C2159" s="5">
        <v>81630.0</v>
      </c>
      <c r="D2159" s="5">
        <v>79438.0</v>
      </c>
      <c r="E2159" s="5">
        <v>81630.0</v>
      </c>
      <c r="F2159" s="5">
        <v>79438.0</v>
      </c>
    </row>
    <row r="2160" ht="13.5" customHeight="1">
      <c r="A2160" s="3" t="s">
        <v>4320</v>
      </c>
      <c r="B2160" s="7" t="s">
        <v>4321</v>
      </c>
      <c r="C2160" s="5">
        <v>10628.0</v>
      </c>
      <c r="D2160" s="5">
        <v>10343.0</v>
      </c>
      <c r="E2160" s="5">
        <v>10628.0</v>
      </c>
      <c r="F2160" s="5">
        <v>10343.0</v>
      </c>
    </row>
    <row r="2161" ht="13.5" customHeight="1">
      <c r="A2161" s="3" t="s">
        <v>4322</v>
      </c>
      <c r="B2161" s="7" t="s">
        <v>4323</v>
      </c>
      <c r="C2161" s="5">
        <v>6910.0</v>
      </c>
      <c r="D2161" s="5">
        <v>6724.0</v>
      </c>
      <c r="E2161" s="5">
        <v>6910.0</v>
      </c>
      <c r="F2161" s="5">
        <v>6724.0</v>
      </c>
    </row>
    <row r="2162" ht="13.5" customHeight="1">
      <c r="A2162" s="3" t="s">
        <v>4324</v>
      </c>
      <c r="B2162" s="7" t="s">
        <v>4325</v>
      </c>
      <c r="C2162" s="5">
        <v>18938.0</v>
      </c>
      <c r="D2162" s="5">
        <v>18429.0</v>
      </c>
      <c r="E2162" s="5">
        <v>18938.0</v>
      </c>
      <c r="F2162" s="5">
        <v>18429.0</v>
      </c>
    </row>
    <row r="2163" ht="13.5" customHeight="1">
      <c r="A2163" s="3" t="s">
        <v>4326</v>
      </c>
      <c r="B2163" s="7" t="s">
        <v>4327</v>
      </c>
      <c r="C2163" s="5">
        <v>18938.0</v>
      </c>
      <c r="D2163" s="5">
        <v>18429.0</v>
      </c>
      <c r="E2163" s="5">
        <v>18938.0</v>
      </c>
      <c r="F2163" s="5">
        <v>18429.0</v>
      </c>
    </row>
    <row r="2164" ht="13.5" customHeight="1">
      <c r="A2164" s="3" t="s">
        <v>4328</v>
      </c>
      <c r="B2164" s="7" t="s">
        <v>4329</v>
      </c>
      <c r="C2164" s="5">
        <v>22655.0</v>
      </c>
      <c r="D2164" s="5">
        <v>22047.0</v>
      </c>
      <c r="E2164" s="5">
        <v>22655.0</v>
      </c>
      <c r="F2164" s="5">
        <v>22047.0</v>
      </c>
    </row>
    <row r="2165" ht="13.5" customHeight="1">
      <c r="A2165" s="3" t="s">
        <v>4330</v>
      </c>
      <c r="B2165" s="7" t="s">
        <v>4331</v>
      </c>
      <c r="C2165" s="5">
        <v>17730.0</v>
      </c>
      <c r="D2165" s="5">
        <v>17254.0</v>
      </c>
      <c r="E2165" s="5">
        <v>17730.0</v>
      </c>
      <c r="F2165" s="5">
        <v>17254.0</v>
      </c>
    </row>
    <row r="2166" ht="13.5" customHeight="1">
      <c r="A2166" s="3" t="s">
        <v>4332</v>
      </c>
      <c r="B2166" s="7" t="s">
        <v>4333</v>
      </c>
      <c r="C2166" s="5">
        <v>32685.0</v>
      </c>
      <c r="D2166" s="5">
        <v>31807.0</v>
      </c>
      <c r="E2166" s="5">
        <v>32685.0</v>
      </c>
      <c r="F2166" s="5">
        <v>31807.0</v>
      </c>
    </row>
    <row r="2167" ht="13.5" customHeight="1">
      <c r="A2167" s="3" t="s">
        <v>4334</v>
      </c>
      <c r="B2167" s="7" t="s">
        <v>4335</v>
      </c>
      <c r="C2167" s="5">
        <v>9583.0</v>
      </c>
      <c r="D2167" s="5">
        <v>9326.0</v>
      </c>
      <c r="E2167" s="5">
        <v>9583.0</v>
      </c>
      <c r="F2167" s="5">
        <v>9326.0</v>
      </c>
    </row>
    <row r="2168" ht="13.5" customHeight="1">
      <c r="A2168" s="3" t="s">
        <v>4336</v>
      </c>
      <c r="B2168" s="7" t="s">
        <v>4337</v>
      </c>
      <c r="C2168" s="5">
        <v>24837.0</v>
      </c>
      <c r="D2168" s="5">
        <v>24170.0</v>
      </c>
      <c r="E2168" s="5">
        <v>24837.0</v>
      </c>
      <c r="F2168" s="5">
        <v>24170.0</v>
      </c>
    </row>
    <row r="2169" ht="13.5" customHeight="1">
      <c r="A2169" s="3" t="s">
        <v>4338</v>
      </c>
      <c r="B2169" s="7" t="s">
        <v>4339</v>
      </c>
      <c r="C2169" s="5">
        <v>25355.0</v>
      </c>
      <c r="D2169" s="5">
        <v>24674.0</v>
      </c>
      <c r="E2169" s="5">
        <v>25355.0</v>
      </c>
      <c r="F2169" s="5">
        <v>24674.0</v>
      </c>
    </row>
    <row r="2170" ht="13.5" customHeight="1">
      <c r="A2170" s="3" t="s">
        <v>4340</v>
      </c>
      <c r="B2170" s="7" t="s">
        <v>4341</v>
      </c>
      <c r="C2170" s="5">
        <v>12413.0</v>
      </c>
      <c r="D2170" s="5">
        <v>12080.0</v>
      </c>
      <c r="E2170" s="5">
        <v>12413.0</v>
      </c>
      <c r="F2170" s="5">
        <v>12080.0</v>
      </c>
    </row>
    <row r="2171" ht="13.5" customHeight="1">
      <c r="A2171" s="3" t="s">
        <v>4342</v>
      </c>
      <c r="B2171" s="7" t="s">
        <v>4343</v>
      </c>
      <c r="C2171" s="5">
        <v>11186.0</v>
      </c>
      <c r="D2171" s="5">
        <v>10886.0</v>
      </c>
      <c r="E2171" s="5">
        <v>11186.0</v>
      </c>
      <c r="F2171" s="5">
        <v>10886.0</v>
      </c>
    </row>
    <row r="2172" ht="13.5" customHeight="1">
      <c r="A2172" s="3" t="s">
        <v>4344</v>
      </c>
      <c r="B2172" s="7" t="s">
        <v>4345</v>
      </c>
      <c r="C2172" s="5">
        <v>14822.0</v>
      </c>
      <c r="D2172" s="5">
        <v>14424.0</v>
      </c>
      <c r="E2172" s="5">
        <v>14822.0</v>
      </c>
      <c r="F2172" s="5">
        <v>14424.0</v>
      </c>
    </row>
    <row r="2173" ht="13.5" customHeight="1">
      <c r="A2173" s="3" t="s">
        <v>4346</v>
      </c>
      <c r="B2173" s="7" t="s">
        <v>4347</v>
      </c>
      <c r="C2173" s="5">
        <v>10613.0</v>
      </c>
      <c r="D2173" s="5">
        <v>10328.0</v>
      </c>
      <c r="E2173" s="5">
        <v>10613.0</v>
      </c>
      <c r="F2173" s="5">
        <v>10328.0</v>
      </c>
    </row>
    <row r="2174" ht="13.5" customHeight="1">
      <c r="A2174" s="3" t="s">
        <v>4348</v>
      </c>
      <c r="B2174" s="7" t="s">
        <v>4349</v>
      </c>
      <c r="C2174" s="5">
        <v>24271.0</v>
      </c>
      <c r="D2174" s="5">
        <v>23619.0</v>
      </c>
      <c r="E2174" s="5">
        <v>24271.0</v>
      </c>
      <c r="F2174" s="5">
        <v>23619.0</v>
      </c>
    </row>
    <row r="2175" ht="13.5" customHeight="1">
      <c r="A2175" s="3" t="s">
        <v>4350</v>
      </c>
      <c r="B2175" s="7" t="s">
        <v>4351</v>
      </c>
      <c r="C2175" s="5">
        <v>17947.0</v>
      </c>
      <c r="D2175" s="5">
        <v>17465.0</v>
      </c>
      <c r="E2175" s="5">
        <v>17947.0</v>
      </c>
      <c r="F2175" s="5">
        <v>17465.0</v>
      </c>
    </row>
    <row r="2176" ht="13.5" customHeight="1">
      <c r="A2176" s="3" t="s">
        <v>4352</v>
      </c>
      <c r="B2176" s="7" t="s">
        <v>4353</v>
      </c>
      <c r="C2176" s="5">
        <v>22733.0</v>
      </c>
      <c r="D2176" s="5">
        <v>22122.0</v>
      </c>
      <c r="E2176" s="5">
        <v>22733.0</v>
      </c>
      <c r="F2176" s="5">
        <v>22122.0</v>
      </c>
    </row>
    <row r="2177" ht="13.5" customHeight="1">
      <c r="A2177" s="3" t="s">
        <v>4354</v>
      </c>
      <c r="B2177" s="7" t="s">
        <v>4355</v>
      </c>
      <c r="C2177" s="5">
        <v>7420.0</v>
      </c>
      <c r="D2177" s="5">
        <v>7221.0</v>
      </c>
      <c r="E2177" s="5">
        <v>7420.0</v>
      </c>
      <c r="F2177" s="5">
        <v>10891.0</v>
      </c>
    </row>
    <row r="2178" ht="13.5" customHeight="1">
      <c r="A2178" s="3" t="s">
        <v>4356</v>
      </c>
      <c r="B2178" s="7" t="s">
        <v>4357</v>
      </c>
      <c r="C2178" s="5">
        <v>96008.0</v>
      </c>
      <c r="D2178" s="5">
        <v>93429.0</v>
      </c>
      <c r="E2178" s="5">
        <v>96008.0</v>
      </c>
      <c r="F2178" s="5">
        <v>93429.0</v>
      </c>
    </row>
    <row r="2179" ht="13.5" customHeight="1">
      <c r="A2179" s="3" t="s">
        <v>4358</v>
      </c>
      <c r="B2179" s="7" t="s">
        <v>4359</v>
      </c>
      <c r="C2179" s="5">
        <v>20473.0</v>
      </c>
      <c r="D2179" s="5">
        <v>19923.0</v>
      </c>
      <c r="E2179" s="5">
        <v>20473.0</v>
      </c>
      <c r="F2179" s="5">
        <v>19923.0</v>
      </c>
    </row>
    <row r="2180" ht="13.5" customHeight="1">
      <c r="A2180" s="3" t="s">
        <v>4360</v>
      </c>
      <c r="B2180" s="7" t="s">
        <v>4361</v>
      </c>
      <c r="C2180" s="5">
        <v>39873.0</v>
      </c>
      <c r="D2180" s="5">
        <v>38802.0</v>
      </c>
      <c r="E2180" s="5">
        <v>39873.0</v>
      </c>
      <c r="F2180" s="5">
        <v>38802.0</v>
      </c>
    </row>
    <row r="2181" ht="13.5" customHeight="1">
      <c r="A2181" s="3" t="s">
        <v>4362</v>
      </c>
      <c r="B2181" s="7" t="s">
        <v>4363</v>
      </c>
      <c r="C2181" s="5">
        <v>39873.0</v>
      </c>
      <c r="D2181" s="5">
        <v>38802.0</v>
      </c>
      <c r="E2181" s="5">
        <v>39873.0</v>
      </c>
      <c r="F2181" s="5">
        <v>38802.0</v>
      </c>
    </row>
    <row r="2182" ht="13.5" customHeight="1">
      <c r="A2182" s="3" t="s">
        <v>4364</v>
      </c>
      <c r="B2182" s="7" t="s">
        <v>4365</v>
      </c>
      <c r="C2182" s="5">
        <v>61813.0</v>
      </c>
      <c r="D2182" s="5">
        <v>60153.0</v>
      </c>
      <c r="E2182" s="5">
        <v>61813.0</v>
      </c>
      <c r="F2182" s="5">
        <v>60153.0</v>
      </c>
    </row>
    <row r="2183" ht="13.5" customHeight="1">
      <c r="A2183" s="3" t="s">
        <v>4366</v>
      </c>
      <c r="B2183" s="7" t="s">
        <v>4367</v>
      </c>
      <c r="C2183" s="5">
        <v>90933.0</v>
      </c>
      <c r="D2183" s="5">
        <v>88491.0</v>
      </c>
      <c r="E2183" s="5">
        <v>90933.0</v>
      </c>
      <c r="F2183" s="5">
        <v>88491.0</v>
      </c>
    </row>
    <row r="2184" ht="13.5" customHeight="1">
      <c r="A2184" s="3" t="s">
        <v>4368</v>
      </c>
      <c r="B2184" s="7" t="s">
        <v>4369</v>
      </c>
      <c r="C2184" s="5">
        <v>19155.0</v>
      </c>
      <c r="D2184" s="5">
        <v>18641.0</v>
      </c>
      <c r="E2184" s="5">
        <v>19155.0</v>
      </c>
      <c r="F2184" s="5">
        <v>18641.0</v>
      </c>
    </row>
    <row r="2185" ht="13.5" customHeight="1">
      <c r="A2185" s="3" t="s">
        <v>4370</v>
      </c>
      <c r="B2185" s="6" t="s">
        <v>4371</v>
      </c>
      <c r="C2185" s="5">
        <v>32635.0</v>
      </c>
      <c r="D2185" s="5">
        <v>31758.0</v>
      </c>
      <c r="E2185" s="5">
        <v>32635.0</v>
      </c>
      <c r="F2185" s="5">
        <v>31758.0</v>
      </c>
    </row>
    <row r="2186" ht="13.5" customHeight="1">
      <c r="A2186" s="3" t="s">
        <v>4372</v>
      </c>
      <c r="B2186" s="6" t="s">
        <v>4373</v>
      </c>
      <c r="C2186" s="5">
        <v>43639.0</v>
      </c>
      <c r="D2186" s="5">
        <v>42467.0</v>
      </c>
      <c r="E2186" s="5">
        <v>43639.0</v>
      </c>
      <c r="F2186" s="5">
        <v>42467.0</v>
      </c>
    </row>
    <row r="2187" ht="13.5" customHeight="1">
      <c r="A2187" s="3" t="s">
        <v>4374</v>
      </c>
      <c r="B2187" s="6" t="s">
        <v>4375</v>
      </c>
      <c r="C2187" s="5">
        <v>43639.0</v>
      </c>
      <c r="D2187" s="5">
        <v>42467.0</v>
      </c>
      <c r="E2187" s="5">
        <v>43639.0</v>
      </c>
      <c r="F2187" s="5">
        <v>42467.0</v>
      </c>
    </row>
    <row r="2188" ht="13.5" customHeight="1">
      <c r="A2188" s="3" t="s">
        <v>4376</v>
      </c>
      <c r="B2188" s="7" t="s">
        <v>4377</v>
      </c>
      <c r="C2188" s="5">
        <v>37305.0</v>
      </c>
      <c r="D2188" s="5">
        <v>36303.0</v>
      </c>
      <c r="E2188" s="5">
        <v>37305.0</v>
      </c>
      <c r="F2188" s="5">
        <v>36303.0</v>
      </c>
    </row>
    <row r="2189" ht="13.5" customHeight="1">
      <c r="A2189" s="3" t="s">
        <v>4378</v>
      </c>
      <c r="B2189" s="7" t="s">
        <v>4379</v>
      </c>
      <c r="C2189" s="5">
        <v>37305.0</v>
      </c>
      <c r="D2189" s="5">
        <v>36303.0</v>
      </c>
      <c r="E2189" s="5">
        <v>37305.0</v>
      </c>
      <c r="F2189" s="5">
        <v>36303.0</v>
      </c>
    </row>
    <row r="2190" ht="13.5" customHeight="1">
      <c r="A2190" s="3" t="s">
        <v>4380</v>
      </c>
      <c r="B2190" s="7" t="s">
        <v>4381</v>
      </c>
      <c r="C2190" s="5">
        <v>45352.0</v>
      </c>
      <c r="D2190" s="5">
        <v>44134.0</v>
      </c>
      <c r="E2190" s="5">
        <v>45352.0</v>
      </c>
      <c r="F2190" s="5">
        <v>44134.0</v>
      </c>
    </row>
    <row r="2191" ht="13.5" customHeight="1">
      <c r="A2191" s="3" t="s">
        <v>4382</v>
      </c>
      <c r="B2191" s="7" t="s">
        <v>4383</v>
      </c>
      <c r="C2191" s="5">
        <v>45352.0</v>
      </c>
      <c r="D2191" s="5">
        <v>44134.0</v>
      </c>
      <c r="E2191" s="5">
        <v>45352.0</v>
      </c>
      <c r="F2191" s="5">
        <v>44134.0</v>
      </c>
    </row>
    <row r="2192" ht="13.5" customHeight="1">
      <c r="A2192" s="3" t="s">
        <v>4384</v>
      </c>
      <c r="B2192" s="6" t="s">
        <v>4385</v>
      </c>
      <c r="C2192" s="5">
        <v>44359.0</v>
      </c>
      <c r="D2192" s="5">
        <v>43168.0</v>
      </c>
      <c r="E2192" s="5">
        <v>44359.0</v>
      </c>
      <c r="F2192" s="5">
        <v>43168.0</v>
      </c>
    </row>
    <row r="2193" ht="13.5" customHeight="1">
      <c r="A2193" s="3" t="s">
        <v>4386</v>
      </c>
      <c r="B2193" s="6" t="s">
        <v>4387</v>
      </c>
      <c r="C2193" s="5">
        <v>45092.0</v>
      </c>
      <c r="D2193" s="5">
        <v>43881.0</v>
      </c>
      <c r="E2193" s="5">
        <v>45092.0</v>
      </c>
      <c r="F2193" s="5">
        <v>43881.0</v>
      </c>
    </row>
    <row r="2194" ht="13.5" customHeight="1">
      <c r="A2194" s="3" t="s">
        <v>4388</v>
      </c>
      <c r="B2194" s="6" t="s">
        <v>4389</v>
      </c>
      <c r="C2194" s="5">
        <v>45971.0</v>
      </c>
      <c r="D2194" s="5">
        <v>44736.0</v>
      </c>
      <c r="E2194" s="5">
        <v>45971.0</v>
      </c>
      <c r="F2194" s="5">
        <v>44736.0</v>
      </c>
    </row>
    <row r="2195" ht="13.5" customHeight="1">
      <c r="A2195" s="3" t="s">
        <v>4390</v>
      </c>
      <c r="B2195" s="7" t="s">
        <v>4391</v>
      </c>
      <c r="C2195" s="5">
        <v>27850.0</v>
      </c>
      <c r="D2195" s="5">
        <v>27102.0</v>
      </c>
      <c r="E2195" s="5">
        <v>27850.0</v>
      </c>
      <c r="F2195" s="5">
        <v>27102.0</v>
      </c>
    </row>
    <row r="2196" ht="13.5" customHeight="1">
      <c r="A2196" s="3" t="s">
        <v>4392</v>
      </c>
      <c r="B2196" s="7" t="s">
        <v>4393</v>
      </c>
      <c r="C2196" s="5">
        <v>162538.0</v>
      </c>
      <c r="D2196" s="5">
        <v>158172.0</v>
      </c>
      <c r="E2196" s="5">
        <v>162538.0</v>
      </c>
      <c r="F2196" s="5">
        <v>158172.0</v>
      </c>
    </row>
    <row r="2197" ht="13.5" customHeight="1">
      <c r="A2197" s="3" t="s">
        <v>4394</v>
      </c>
      <c r="B2197" s="7" t="s">
        <v>4395</v>
      </c>
      <c r="C2197" s="5">
        <v>70680.0</v>
      </c>
      <c r="D2197" s="5">
        <v>68782.0</v>
      </c>
      <c r="E2197" s="5">
        <v>70680.0</v>
      </c>
      <c r="F2197" s="5">
        <v>68782.0</v>
      </c>
    </row>
    <row r="2198" ht="13.5" customHeight="1">
      <c r="A2198" s="3" t="s">
        <v>4396</v>
      </c>
      <c r="B2198" s="7" t="s">
        <v>4397</v>
      </c>
      <c r="C2198" s="5">
        <v>78663.0</v>
      </c>
      <c r="D2198" s="5">
        <v>76550.0</v>
      </c>
      <c r="E2198" s="5">
        <v>78663.0</v>
      </c>
      <c r="F2198" s="5">
        <v>76550.0</v>
      </c>
    </row>
    <row r="2199" ht="13.5" customHeight="1">
      <c r="A2199" s="3" t="s">
        <v>4398</v>
      </c>
      <c r="B2199" s="7" t="s">
        <v>4399</v>
      </c>
      <c r="C2199" s="5">
        <v>51939.0</v>
      </c>
      <c r="D2199" s="5">
        <v>50544.0</v>
      </c>
      <c r="E2199" s="5">
        <v>51939.0</v>
      </c>
      <c r="F2199" s="5">
        <v>50544.0</v>
      </c>
    </row>
    <row r="2200" ht="13.5" customHeight="1">
      <c r="A2200" s="3" t="s">
        <v>4400</v>
      </c>
      <c r="B2200" s="7" t="s">
        <v>4401</v>
      </c>
      <c r="C2200" s="5">
        <v>51939.0</v>
      </c>
      <c r="D2200" s="5">
        <v>50544.0</v>
      </c>
      <c r="E2200" s="5">
        <v>51939.0</v>
      </c>
      <c r="F2200" s="5">
        <v>50544.0</v>
      </c>
    </row>
    <row r="2201" ht="13.5" customHeight="1">
      <c r="A2201" s="3" t="s">
        <v>4402</v>
      </c>
      <c r="B2201" s="7" t="s">
        <v>4403</v>
      </c>
      <c r="C2201" s="5">
        <v>51939.0</v>
      </c>
      <c r="D2201" s="5">
        <v>50544.0</v>
      </c>
      <c r="E2201" s="5">
        <v>51939.0</v>
      </c>
      <c r="F2201" s="5">
        <v>50544.0</v>
      </c>
    </row>
    <row r="2202" ht="13.5" customHeight="1">
      <c r="A2202" s="3" t="s">
        <v>4404</v>
      </c>
      <c r="B2202" s="7" t="s">
        <v>4405</v>
      </c>
      <c r="C2202" s="5">
        <v>51939.0</v>
      </c>
      <c r="D2202" s="5">
        <v>50544.0</v>
      </c>
      <c r="E2202" s="5">
        <v>51939.0</v>
      </c>
      <c r="F2202" s="5">
        <v>50544.0</v>
      </c>
    </row>
    <row r="2203" ht="13.5" customHeight="1">
      <c r="A2203" s="3" t="s">
        <v>4406</v>
      </c>
      <c r="B2203" s="7" t="s">
        <v>4407</v>
      </c>
      <c r="C2203" s="5">
        <v>47119.0</v>
      </c>
      <c r="D2203" s="5">
        <v>45853.0</v>
      </c>
      <c r="E2203" s="5">
        <v>47119.0</v>
      </c>
      <c r="F2203" s="5">
        <v>45853.0</v>
      </c>
    </row>
    <row r="2204" ht="13.5" customHeight="1">
      <c r="A2204" s="3" t="s">
        <v>4408</v>
      </c>
      <c r="B2204" s="7" t="s">
        <v>4409</v>
      </c>
      <c r="C2204" s="5">
        <v>22654.0</v>
      </c>
      <c r="D2204" s="5">
        <v>22046.0</v>
      </c>
      <c r="E2204" s="5">
        <v>22654.0</v>
      </c>
      <c r="F2204" s="5">
        <v>22046.0</v>
      </c>
    </row>
    <row r="2205" ht="13.5" customHeight="1">
      <c r="A2205" s="3" t="s">
        <v>4410</v>
      </c>
      <c r="B2205" s="7" t="s">
        <v>4411</v>
      </c>
      <c r="C2205" s="5">
        <v>51939.0</v>
      </c>
      <c r="D2205" s="5">
        <v>50544.0</v>
      </c>
      <c r="E2205" s="5">
        <v>51939.0</v>
      </c>
      <c r="F2205" s="5">
        <v>50544.0</v>
      </c>
    </row>
    <row r="2206" ht="13.5" customHeight="1">
      <c r="A2206" s="3" t="s">
        <v>4412</v>
      </c>
      <c r="B2206" s="7" t="s">
        <v>4413</v>
      </c>
      <c r="C2206" s="5">
        <v>89582.0</v>
      </c>
      <c r="D2206" s="5">
        <v>87176.0</v>
      </c>
      <c r="E2206" s="5">
        <v>89582.0</v>
      </c>
      <c r="F2206" s="5">
        <v>87176.0</v>
      </c>
    </row>
    <row r="2207" ht="13.5" customHeight="1">
      <c r="A2207" s="3" t="s">
        <v>4414</v>
      </c>
      <c r="B2207" s="7" t="s">
        <v>4415</v>
      </c>
      <c r="C2207" s="5">
        <v>43843.0</v>
      </c>
      <c r="D2207" s="5">
        <v>42665.0</v>
      </c>
      <c r="E2207" s="5">
        <v>43843.0</v>
      </c>
      <c r="F2207" s="5">
        <v>42665.0</v>
      </c>
    </row>
    <row r="2208" ht="13.5" customHeight="1">
      <c r="A2208" s="3" t="s">
        <v>4416</v>
      </c>
      <c r="B2208" s="7" t="s">
        <v>4417</v>
      </c>
      <c r="C2208" s="5">
        <v>113605.0</v>
      </c>
      <c r="D2208" s="5">
        <v>110554.0</v>
      </c>
      <c r="E2208" s="5">
        <v>113605.0</v>
      </c>
      <c r="F2208" s="5">
        <v>110554.0</v>
      </c>
    </row>
    <row r="2209" ht="13.5" customHeight="1">
      <c r="A2209" s="3" t="s">
        <v>4418</v>
      </c>
      <c r="B2209" s="7" t="s">
        <v>4419</v>
      </c>
      <c r="C2209" s="5">
        <v>26954.0</v>
      </c>
      <c r="D2209" s="5">
        <v>26230.0</v>
      </c>
      <c r="E2209" s="5">
        <v>26954.0</v>
      </c>
      <c r="F2209" s="5">
        <v>26230.0</v>
      </c>
    </row>
    <row r="2210" ht="13.5" customHeight="1">
      <c r="A2210" s="3" t="s">
        <v>4420</v>
      </c>
      <c r="B2210" s="7" t="s">
        <v>4421</v>
      </c>
      <c r="C2210" s="5">
        <v>28993.0</v>
      </c>
      <c r="D2210" s="5">
        <v>28214.0</v>
      </c>
      <c r="E2210" s="5">
        <v>28993.0</v>
      </c>
      <c r="F2210" s="5">
        <v>28214.0</v>
      </c>
    </row>
    <row r="2211" ht="13.5" customHeight="1">
      <c r="A2211" s="3" t="s">
        <v>4422</v>
      </c>
      <c r="B2211" s="7" t="s">
        <v>4423</v>
      </c>
      <c r="C2211" s="5">
        <v>33364.0</v>
      </c>
      <c r="D2211" s="5">
        <v>32468.0</v>
      </c>
      <c r="E2211" s="5">
        <v>33364.0</v>
      </c>
      <c r="F2211" s="5">
        <v>32468.0</v>
      </c>
    </row>
    <row r="2212" ht="13.5" customHeight="1">
      <c r="A2212" s="3" t="s">
        <v>4424</v>
      </c>
      <c r="B2212" s="7" t="s">
        <v>4425</v>
      </c>
      <c r="C2212" s="5">
        <v>13115.0</v>
      </c>
      <c r="D2212" s="5">
        <v>12763.0</v>
      </c>
      <c r="E2212" s="5">
        <v>13115.0</v>
      </c>
      <c r="F2212" s="5">
        <v>19249.0</v>
      </c>
    </row>
    <row r="2213" ht="13.5" customHeight="1">
      <c r="A2213" s="3" t="s">
        <v>4426</v>
      </c>
      <c r="B2213" s="7" t="s">
        <v>4427</v>
      </c>
      <c r="C2213" s="5">
        <v>28840.0</v>
      </c>
      <c r="D2213" s="5">
        <v>28065.0</v>
      </c>
      <c r="E2213" s="5">
        <v>28840.0</v>
      </c>
      <c r="F2213" s="5">
        <v>42328.0</v>
      </c>
    </row>
    <row r="2214" ht="13.5" customHeight="1">
      <c r="A2214" s="3" t="s">
        <v>4428</v>
      </c>
      <c r="B2214" s="7" t="s">
        <v>4429</v>
      </c>
      <c r="C2214" s="5">
        <v>15734.0</v>
      </c>
      <c r="D2214" s="5">
        <v>15311.0</v>
      </c>
      <c r="E2214" s="5">
        <v>15734.0</v>
      </c>
      <c r="F2214" s="5">
        <v>23092.0</v>
      </c>
    </row>
    <row r="2215" ht="13.5" customHeight="1">
      <c r="A2215" s="3" t="s">
        <v>4430</v>
      </c>
      <c r="B2215" s="7" t="s">
        <v>4431</v>
      </c>
      <c r="C2215" s="5">
        <v>23016.0</v>
      </c>
      <c r="D2215" s="5">
        <v>22398.0</v>
      </c>
      <c r="E2215" s="5">
        <v>23016.0</v>
      </c>
      <c r="F2215" s="5">
        <v>33781.0</v>
      </c>
    </row>
    <row r="2216" ht="13.5" customHeight="1">
      <c r="A2216" s="3" t="s">
        <v>4432</v>
      </c>
      <c r="B2216" s="7" t="s">
        <v>4433</v>
      </c>
      <c r="C2216" s="5">
        <v>26219.0</v>
      </c>
      <c r="D2216" s="5">
        <v>25515.0</v>
      </c>
      <c r="E2216" s="5">
        <v>26219.0</v>
      </c>
      <c r="F2216" s="5">
        <v>38482.0</v>
      </c>
    </row>
    <row r="2217" ht="13.5" customHeight="1">
      <c r="A2217" s="3" t="s">
        <v>4434</v>
      </c>
      <c r="B2217" s="7" t="s">
        <v>4435</v>
      </c>
      <c r="C2217" s="5">
        <v>39334.0</v>
      </c>
      <c r="D2217" s="5">
        <v>38278.0</v>
      </c>
      <c r="E2217" s="5">
        <v>39334.0</v>
      </c>
      <c r="F2217" s="5">
        <v>57731.0</v>
      </c>
    </row>
    <row r="2218" ht="13.5" customHeight="1">
      <c r="A2218" s="3" t="s">
        <v>4436</v>
      </c>
      <c r="B2218" s="7" t="s">
        <v>4437</v>
      </c>
      <c r="C2218" s="5">
        <v>10098.0</v>
      </c>
      <c r="D2218" s="5">
        <v>9827.0</v>
      </c>
      <c r="E2218" s="5">
        <v>10098.0</v>
      </c>
      <c r="F2218" s="5">
        <v>14821.0</v>
      </c>
    </row>
    <row r="2219" ht="13.5" customHeight="1">
      <c r="A2219" s="3" t="s">
        <v>4438</v>
      </c>
      <c r="B2219" s="7" t="s">
        <v>4439</v>
      </c>
      <c r="C2219" s="5">
        <v>24634.0</v>
      </c>
      <c r="D2219" s="5">
        <v>23972.0</v>
      </c>
      <c r="E2219" s="5">
        <v>24634.0</v>
      </c>
      <c r="F2219" s="5">
        <v>36155.0</v>
      </c>
    </row>
    <row r="2220" ht="13.5" customHeight="1">
      <c r="A2220" s="3" t="s">
        <v>4440</v>
      </c>
      <c r="B2220" s="7" t="s">
        <v>4441</v>
      </c>
      <c r="C2220" s="5">
        <v>14233.0</v>
      </c>
      <c r="D2220" s="5">
        <v>13851.0</v>
      </c>
      <c r="E2220" s="5">
        <v>14233.0</v>
      </c>
      <c r="F2220" s="5">
        <v>20890.0</v>
      </c>
    </row>
    <row r="2221" ht="13.5" customHeight="1">
      <c r="A2221" s="3" t="s">
        <v>4442</v>
      </c>
      <c r="B2221" s="7" t="s">
        <v>4443</v>
      </c>
      <c r="C2221" s="5">
        <v>20188.0</v>
      </c>
      <c r="D2221" s="5">
        <v>19646.0</v>
      </c>
      <c r="E2221" s="5">
        <v>20188.0</v>
      </c>
      <c r="F2221" s="5">
        <v>29630.0</v>
      </c>
    </row>
    <row r="2222" ht="13.5" customHeight="1">
      <c r="A2222" s="3" t="s">
        <v>4444</v>
      </c>
      <c r="B2222" s="7" t="s">
        <v>4445</v>
      </c>
      <c r="C2222" s="5">
        <v>10098.0</v>
      </c>
      <c r="D2222" s="5">
        <v>9827.0</v>
      </c>
      <c r="E2222" s="5">
        <v>10098.0</v>
      </c>
      <c r="F2222" s="5">
        <v>14821.0</v>
      </c>
    </row>
    <row r="2223" ht="13.5" customHeight="1">
      <c r="A2223" s="3" t="s">
        <v>4446</v>
      </c>
      <c r="B2223" s="7" t="s">
        <v>4447</v>
      </c>
      <c r="C2223" s="5">
        <v>17253.0</v>
      </c>
      <c r="D2223" s="5">
        <v>16790.0</v>
      </c>
      <c r="E2223" s="5">
        <v>17253.0</v>
      </c>
      <c r="F2223" s="5">
        <v>16790.0</v>
      </c>
    </row>
    <row r="2224" ht="13.5" customHeight="1">
      <c r="A2224" s="3" t="s">
        <v>4448</v>
      </c>
      <c r="B2224" s="7" t="s">
        <v>4449</v>
      </c>
      <c r="C2224" s="5">
        <v>23109.0</v>
      </c>
      <c r="D2224" s="5">
        <v>22488.0</v>
      </c>
      <c r="E2224" s="5">
        <v>23109.0</v>
      </c>
      <c r="F2224" s="5">
        <v>22488.0</v>
      </c>
    </row>
    <row r="2225" ht="13.5" customHeight="1">
      <c r="A2225" s="3" t="s">
        <v>4450</v>
      </c>
      <c r="B2225" s="7" t="s">
        <v>4451</v>
      </c>
      <c r="C2225" s="5">
        <v>24841.0</v>
      </c>
      <c r="D2225" s="5">
        <v>24174.0</v>
      </c>
      <c r="E2225" s="5">
        <v>24841.0</v>
      </c>
      <c r="F2225" s="5">
        <v>24174.0</v>
      </c>
    </row>
    <row r="2226" ht="13.5" customHeight="1">
      <c r="A2226" s="3" t="s">
        <v>4452</v>
      </c>
      <c r="B2226" s="7" t="s">
        <v>4453</v>
      </c>
      <c r="C2226" s="5">
        <v>22671.0</v>
      </c>
      <c r="D2226" s="5">
        <v>22062.0</v>
      </c>
      <c r="E2226" s="5">
        <v>22671.0</v>
      </c>
      <c r="F2226" s="5">
        <v>22062.0</v>
      </c>
    </row>
    <row r="2227" ht="13.5" customHeight="1">
      <c r="A2227" s="3" t="s">
        <v>4454</v>
      </c>
      <c r="B2227" s="7" t="s">
        <v>4455</v>
      </c>
      <c r="C2227" s="5">
        <v>14089.0</v>
      </c>
      <c r="D2227" s="5">
        <v>13711.0</v>
      </c>
      <c r="E2227" s="5">
        <v>14089.0</v>
      </c>
      <c r="F2227" s="5">
        <v>13711.0</v>
      </c>
    </row>
    <row r="2228" ht="13.5" customHeight="1">
      <c r="A2228" s="3" t="s">
        <v>4456</v>
      </c>
      <c r="B2228" s="7" t="s">
        <v>4457</v>
      </c>
      <c r="C2228" s="5">
        <v>31797.0</v>
      </c>
      <c r="D2228" s="5">
        <v>30943.0</v>
      </c>
      <c r="E2228" s="5">
        <v>31797.0</v>
      </c>
      <c r="F2228" s="5">
        <v>30943.0</v>
      </c>
    </row>
    <row r="2229" ht="13.5" customHeight="1">
      <c r="A2229" s="3" t="s">
        <v>4458</v>
      </c>
      <c r="B2229" s="7" t="s">
        <v>4459</v>
      </c>
      <c r="C2229" s="5">
        <v>10857.0</v>
      </c>
      <c r="D2229" s="5">
        <v>10565.0</v>
      </c>
      <c r="E2229" s="5">
        <v>10857.0</v>
      </c>
      <c r="F2229" s="5">
        <v>10565.0</v>
      </c>
    </row>
    <row r="2230" ht="13.5" customHeight="1">
      <c r="A2230" s="3" t="s">
        <v>4460</v>
      </c>
      <c r="B2230" s="7" t="s">
        <v>4461</v>
      </c>
      <c r="C2230" s="5">
        <v>25606.0</v>
      </c>
      <c r="D2230" s="5">
        <v>24918.0</v>
      </c>
      <c r="E2230" s="5">
        <v>25606.0</v>
      </c>
      <c r="F2230" s="5">
        <v>24918.0</v>
      </c>
    </row>
    <row r="2231" ht="13.5" customHeight="1">
      <c r="A2231" s="3" t="s">
        <v>4462</v>
      </c>
      <c r="B2231" s="7" t="s">
        <v>4463</v>
      </c>
      <c r="C2231" s="5">
        <v>19113.0</v>
      </c>
      <c r="D2231" s="5">
        <v>18600.0</v>
      </c>
      <c r="E2231" s="5">
        <v>19113.0</v>
      </c>
      <c r="F2231" s="5">
        <v>18600.0</v>
      </c>
    </row>
    <row r="2232" ht="13.5" customHeight="1">
      <c r="A2232" s="3" t="s">
        <v>4464</v>
      </c>
      <c r="B2232" s="7" t="s">
        <v>4465</v>
      </c>
      <c r="C2232" s="5">
        <v>19668.0</v>
      </c>
      <c r="D2232" s="5">
        <v>19140.0</v>
      </c>
      <c r="E2232" s="5">
        <v>19668.0</v>
      </c>
      <c r="F2232" s="5">
        <v>19140.0</v>
      </c>
    </row>
    <row r="2233" ht="13.5" customHeight="1">
      <c r="A2233" s="3" t="s">
        <v>4466</v>
      </c>
      <c r="B2233" s="7" t="s">
        <v>4467</v>
      </c>
      <c r="C2233" s="5">
        <v>20754.0</v>
      </c>
      <c r="D2233" s="5">
        <v>20197.0</v>
      </c>
      <c r="E2233" s="5">
        <v>20754.0</v>
      </c>
      <c r="F2233" s="5">
        <v>20197.0</v>
      </c>
    </row>
    <row r="2234" ht="13.5" customHeight="1">
      <c r="A2234" s="3" t="s">
        <v>4468</v>
      </c>
      <c r="B2234" s="7" t="s">
        <v>4469</v>
      </c>
      <c r="C2234" s="5">
        <v>14275.0</v>
      </c>
      <c r="D2234" s="5">
        <v>13892.0</v>
      </c>
      <c r="E2234" s="5">
        <v>14275.0</v>
      </c>
      <c r="F2234" s="5">
        <v>13892.0</v>
      </c>
    </row>
    <row r="2235" ht="13.5" customHeight="1">
      <c r="A2235" s="3" t="s">
        <v>4470</v>
      </c>
      <c r="B2235" s="7" t="s">
        <v>4471</v>
      </c>
      <c r="C2235" s="5">
        <v>17557.0</v>
      </c>
      <c r="D2235" s="5">
        <v>17085.0</v>
      </c>
      <c r="E2235" s="5">
        <v>17557.0</v>
      </c>
      <c r="F2235" s="5">
        <v>17085.0</v>
      </c>
    </row>
    <row r="2236" ht="13.5" customHeight="1">
      <c r="A2236" s="3" t="s">
        <v>4472</v>
      </c>
      <c r="B2236" s="7" t="s">
        <v>4473</v>
      </c>
      <c r="C2236" s="5">
        <v>33710.0</v>
      </c>
      <c r="D2236" s="5">
        <v>32805.0</v>
      </c>
      <c r="E2236" s="5">
        <v>33710.0</v>
      </c>
      <c r="F2236" s="5">
        <v>32805.0</v>
      </c>
    </row>
    <row r="2237" ht="13.5" customHeight="1">
      <c r="A2237" s="3" t="s">
        <v>4474</v>
      </c>
      <c r="B2237" s="7" t="s">
        <v>4475</v>
      </c>
      <c r="C2237" s="5">
        <v>117571.0</v>
      </c>
      <c r="D2237" s="5">
        <v>114413.0</v>
      </c>
      <c r="E2237" s="5">
        <v>117571.0</v>
      </c>
      <c r="F2237" s="5">
        <v>114413.0</v>
      </c>
    </row>
    <row r="2238" ht="13.5" customHeight="1">
      <c r="A2238" s="3" t="s">
        <v>4476</v>
      </c>
      <c r="B2238" s="7" t="s">
        <v>4477</v>
      </c>
      <c r="C2238" s="5">
        <v>10925.0</v>
      </c>
      <c r="D2238" s="5">
        <v>10632.0</v>
      </c>
      <c r="E2238" s="5">
        <v>10925.0</v>
      </c>
      <c r="F2238" s="5">
        <v>10632.0</v>
      </c>
    </row>
    <row r="2239" ht="13.5" customHeight="1">
      <c r="A2239" s="3" t="s">
        <v>4478</v>
      </c>
      <c r="B2239" s="7" t="s">
        <v>4479</v>
      </c>
      <c r="C2239" s="5">
        <v>69072.0</v>
      </c>
      <c r="D2239" s="5">
        <v>67217.0</v>
      </c>
      <c r="E2239" s="5">
        <v>69072.0</v>
      </c>
      <c r="F2239" s="5">
        <v>67217.0</v>
      </c>
    </row>
    <row r="2240" ht="13.5" customHeight="1">
      <c r="A2240" s="3" t="s">
        <v>4480</v>
      </c>
      <c r="B2240" s="7" t="s">
        <v>4481</v>
      </c>
      <c r="C2240" s="5">
        <v>63823.0</v>
      </c>
      <c r="D2240" s="5">
        <v>62109.0</v>
      </c>
      <c r="E2240" s="5">
        <v>63823.0</v>
      </c>
      <c r="F2240" s="5">
        <v>62109.0</v>
      </c>
    </row>
    <row r="2241" ht="13.5" customHeight="1">
      <c r="A2241" s="3" t="s">
        <v>4482</v>
      </c>
      <c r="B2241" s="7" t="s">
        <v>4483</v>
      </c>
      <c r="C2241" s="5">
        <v>22840.0</v>
      </c>
      <c r="D2241" s="5">
        <v>22227.0</v>
      </c>
      <c r="E2241" s="5">
        <v>22840.0</v>
      </c>
      <c r="F2241" s="5">
        <v>22227.0</v>
      </c>
    </row>
    <row r="2242" ht="13.5" customHeight="1">
      <c r="A2242" s="3" t="s">
        <v>4484</v>
      </c>
      <c r="B2242" s="7" t="s">
        <v>4485</v>
      </c>
      <c r="C2242" s="5">
        <v>64556.0</v>
      </c>
      <c r="D2242" s="5">
        <v>62822.0</v>
      </c>
      <c r="E2242" s="5">
        <v>64556.0</v>
      </c>
      <c r="F2242" s="5">
        <v>62822.0</v>
      </c>
    </row>
    <row r="2243" ht="13.5" customHeight="1">
      <c r="A2243" s="3" t="s">
        <v>4486</v>
      </c>
      <c r="B2243" s="7" t="s">
        <v>4487</v>
      </c>
      <c r="C2243" s="5">
        <v>40569.0</v>
      </c>
      <c r="D2243" s="5">
        <v>39479.0</v>
      </c>
      <c r="E2243" s="5">
        <v>40569.0</v>
      </c>
      <c r="F2243" s="5">
        <v>39479.0</v>
      </c>
    </row>
    <row r="2244" ht="13.5" customHeight="1">
      <c r="A2244" s="3" t="s">
        <v>4488</v>
      </c>
      <c r="B2244" s="7" t="s">
        <v>4489</v>
      </c>
      <c r="C2244" s="5">
        <v>9745.0</v>
      </c>
      <c r="D2244" s="5">
        <v>9483.0</v>
      </c>
      <c r="E2244" s="5">
        <v>9745.0</v>
      </c>
      <c r="F2244" s="5">
        <v>9483.0</v>
      </c>
    </row>
    <row r="2245" ht="13.5" customHeight="1">
      <c r="A2245" s="3" t="s">
        <v>4490</v>
      </c>
      <c r="B2245" s="7" t="s">
        <v>4491</v>
      </c>
      <c r="C2245" s="5">
        <v>2919.0</v>
      </c>
      <c r="D2245" s="5">
        <v>2747.0</v>
      </c>
      <c r="E2245" s="5">
        <v>2823.0</v>
      </c>
      <c r="F2245" s="5">
        <v>5524.0</v>
      </c>
    </row>
    <row r="2246" ht="13.5" customHeight="1">
      <c r="A2246" s="3" t="s">
        <v>4492</v>
      </c>
      <c r="B2246" s="7" t="s">
        <v>4493</v>
      </c>
      <c r="C2246" s="5">
        <v>1632.0</v>
      </c>
      <c r="D2246" s="5">
        <v>1553.0</v>
      </c>
      <c r="E2246" s="5">
        <v>1587.0</v>
      </c>
      <c r="F2246" s="5">
        <v>3106.0</v>
      </c>
    </row>
  </sheetData>
  <printOptions horizontalCentered="1"/>
  <pageMargins bottom="0.15748031496062992" footer="0.0" header="0.0" left="0.11811023622047245" right="0.11811023622047245" top="0.35433070866141736"/>
  <pageSetup fitToHeight="0" paperSize="9"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outlinePr summaryBelow="0" summaryRight="0"/>
  </sheetPr>
  <sheetViews>
    <sheetView showGridLines="0" rightToLeft="1" workbookViewId="0"/>
  </sheetViews>
  <sheetFormatPr customHeight="1" defaultColWidth="12.63" defaultRowHeight="15.0"/>
  <cols>
    <col customWidth="1" min="2" max="2" width="54.63"/>
    <col customWidth="1" min="6" max="6" width="21.5"/>
  </cols>
  <sheetData>
    <row r="1" ht="36.0" customHeight="1">
      <c r="A1" s="9" t="s">
        <v>6</v>
      </c>
      <c r="B1" s="10" t="s">
        <v>4494</v>
      </c>
      <c r="C1" s="11"/>
      <c r="D1" s="11"/>
      <c r="E1" s="11"/>
      <c r="F1" s="12"/>
      <c r="G1" s="13"/>
    </row>
    <row r="2" ht="18.75" customHeight="1">
      <c r="A2" s="14" t="str">
        <f t="array" ref="A2:F2">'ראשי'!A1:F1</f>
        <v>קוד השירות</v>
      </c>
      <c r="B2" s="15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7"/>
    </row>
    <row r="3">
      <c r="A3" s="18" t="str">
        <f t="array" ref="A3:F3">XLOOKUP(A1,'ראשי'!A2:A4,'ראשי'!A2:F4,"")</f>
        <v>01996</v>
      </c>
      <c r="B3" s="19" t="s">
        <v>7</v>
      </c>
      <c r="C3" s="20">
        <v>664.0</v>
      </c>
      <c r="D3" s="20">
        <v>646.0</v>
      </c>
      <c r="E3" s="20">
        <v>664.0</v>
      </c>
      <c r="F3" s="20">
        <v>974.0</v>
      </c>
      <c r="G3" s="17"/>
    </row>
    <row r="4">
      <c r="A4" s="17"/>
      <c r="B4" s="17"/>
      <c r="C4" s="21"/>
      <c r="D4" s="21"/>
      <c r="E4" s="21"/>
      <c r="F4" s="21"/>
      <c r="G4" s="17"/>
    </row>
  </sheetData>
  <mergeCells count="1">
    <mergeCell ref="B1:F1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outlinePr summaryBelow="0" summaryRight="0"/>
  </sheetPr>
  <sheetViews>
    <sheetView rightToLeft="1" workbookViewId="0"/>
  </sheetViews>
  <sheetFormatPr customHeight="1" defaultColWidth="12.63" defaultRowHeight="15.0"/>
  <cols>
    <col customWidth="1" min="2" max="2" width="114.13"/>
    <col customWidth="1" min="6" max="6" width="21.88"/>
  </cols>
  <sheetData>
    <row r="1" ht="29.25" customHeight="1">
      <c r="A1" s="22" t="s">
        <v>4495</v>
      </c>
      <c r="B1" s="23" t="s">
        <v>4496</v>
      </c>
      <c r="C1" s="11"/>
      <c r="D1" s="11"/>
      <c r="E1" s="11"/>
      <c r="F1" s="12"/>
      <c r="G1" s="17"/>
    </row>
    <row r="2" ht="15.0" customHeight="1">
      <c r="A2" s="14" t="str">
        <f t="array" ref="A2:F2">'ראשי'!A1:F1</f>
        <v>קוד השירות</v>
      </c>
      <c r="B2" s="15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7"/>
    </row>
    <row r="3">
      <c r="A3" s="24" t="str">
        <f>IFERROR(__xludf.DUMMYFUNCTION("SORT(FILTER('ראשי'!A2:F2747,ISNUMBER(SEARCH(A1,'ראשי'!B2:B2747))),2,1)"),"86235")</f>
        <v>86235</v>
      </c>
      <c r="B3" s="25" t="str">
        <f>IFERROR(__xludf.DUMMYFUNCTION("""COMPUTED_VALUE"""),"אנטיגן גרעין מסיס, נוגדנים, כגון nRNP, SS-A, SS-B, Sm, RNP, Sc170, J01, לכל נוגדן, בשיטות שונות")</f>
        <v>אנטיגן גרעין מסיס, נוגדנים, כגון nRNP, SS-A, SS-B, Sm, RNP, Sc170, J01, לכל נוגדן, בשיטות שונות</v>
      </c>
      <c r="C3" s="26">
        <f>IFERROR(__xludf.DUMMYFUNCTION("""COMPUTED_VALUE"""),159.0)</f>
        <v>159</v>
      </c>
      <c r="D3" s="26">
        <f>IFERROR(__xludf.DUMMYFUNCTION("""COMPUTED_VALUE"""),155.0)</f>
        <v>155</v>
      </c>
      <c r="E3" s="26">
        <f>IFERROR(__xludf.DUMMYFUNCTION("""COMPUTED_VALUE"""),159.0)</f>
        <v>159</v>
      </c>
      <c r="F3" s="26">
        <f>IFERROR(__xludf.DUMMYFUNCTION("""COMPUTED_VALUE"""),234.0)</f>
        <v>234</v>
      </c>
      <c r="G3" s="17"/>
    </row>
    <row r="4">
      <c r="A4" s="27" t="str">
        <f>IFERROR(__xludf.DUMMYFUNCTION("""COMPUTED_VALUE"""),"87250")</f>
        <v>87250</v>
      </c>
      <c r="B4" s="27" t="str">
        <f>IFERROR(__xludf.DUMMYFUNCTION("""COMPUTED_VALUE"""),"בידוד נגיף, לרבות באמצעות זיהוי חומצת גרעין נגיפית על ידי PCR")</f>
        <v>בידוד נגיף, לרבות באמצעות זיהוי חומצת גרעין נגיפית על ידי PCR</v>
      </c>
      <c r="C4" s="21">
        <f>IFERROR(__xludf.DUMMYFUNCTION("""COMPUTED_VALUE"""),596.0)</f>
        <v>596</v>
      </c>
      <c r="D4" s="21">
        <f>IFERROR(__xludf.DUMMYFUNCTION("""COMPUTED_VALUE"""),580.0)</f>
        <v>580</v>
      </c>
      <c r="E4" s="21">
        <f>IFERROR(__xludf.DUMMYFUNCTION("""COMPUTED_VALUE"""),596.0)</f>
        <v>596</v>
      </c>
      <c r="F4" s="21">
        <f>IFERROR(__xludf.DUMMYFUNCTION("""COMPUTED_VALUE"""),875.0)</f>
        <v>875</v>
      </c>
      <c r="G4" s="17"/>
    </row>
    <row r="5">
      <c r="A5" s="27" t="str">
        <f>IFERROR(__xludf.DUMMYFUNCTION("""COMPUTED_VALUE"""),"G00E7")</f>
        <v>G00E7</v>
      </c>
      <c r="B5" s="27" t="str">
        <f>IFERROR(__xludf.DUMMYFUNCTION("""COMPUTED_VALUE"""),"ברכיתרפיה, עין")</f>
        <v>ברכיתרפיה, עין</v>
      </c>
      <c r="C5" s="21">
        <f>IFERROR(__xludf.DUMMYFUNCTION("""COMPUTED_VALUE"""),42069.0)</f>
        <v>42069</v>
      </c>
      <c r="D5" s="21">
        <f>IFERROR(__xludf.DUMMYFUNCTION("""COMPUTED_VALUE"""),40939.0)</f>
        <v>40939</v>
      </c>
      <c r="E5" s="21">
        <f>IFERROR(__xludf.DUMMYFUNCTION("""COMPUTED_VALUE"""),42069.0)</f>
        <v>42069</v>
      </c>
      <c r="F5" s="21">
        <f>IFERROR(__xludf.DUMMYFUNCTION("""COMPUTED_VALUE"""),40939.0)</f>
        <v>40939</v>
      </c>
      <c r="G5" s="17"/>
    </row>
    <row r="6">
      <c r="A6" s="27" t="str">
        <f>IFERROR(__xludf.DUMMYFUNCTION("""COMPUTED_VALUE"""),"86038")</f>
        <v>86038</v>
      </c>
      <c r="B6" s="27" t="str">
        <f>IFERROR(__xludf.DUMMYFUNCTION("""COMPUTED_VALUE"""),"גרעין, נוגדנים, ANA")</f>
        <v>גרעין, נוגדנים, ANA</v>
      </c>
      <c r="C6" s="21">
        <f>IFERROR(__xludf.DUMMYFUNCTION("""COMPUTED_VALUE"""),345.0)</f>
        <v>345</v>
      </c>
      <c r="D6" s="21">
        <f>IFERROR(__xludf.DUMMYFUNCTION("""COMPUTED_VALUE"""),336.0)</f>
        <v>336</v>
      </c>
      <c r="E6" s="21">
        <f>IFERROR(__xludf.DUMMYFUNCTION("""COMPUTED_VALUE"""),345.0)</f>
        <v>345</v>
      </c>
      <c r="F6" s="21">
        <f>IFERROR(__xludf.DUMMYFUNCTION("""COMPUTED_VALUE"""),507.0)</f>
        <v>507</v>
      </c>
      <c r="G6" s="17"/>
    </row>
    <row r="7">
      <c r="A7" s="27" t="str">
        <f>IFERROR(__xludf.DUMMYFUNCTION("""COMPUTED_VALUE"""),"92240")</f>
        <v>92240</v>
      </c>
      <c r="B7" s="27" t="str">
        <f>IFERROR(__xludf.DUMMYFUNCTION("""COMPUTED_VALUE"""),"דימות כלי דם בעין, ICGI, עם פענוח ודוח")</f>
        <v>דימות כלי דם בעין, ICGI, עם פענוח ודוח</v>
      </c>
      <c r="C7" s="21">
        <f>IFERROR(__xludf.DUMMYFUNCTION("""COMPUTED_VALUE"""),2543.0)</f>
        <v>2543</v>
      </c>
      <c r="D7" s="21">
        <f>IFERROR(__xludf.DUMMYFUNCTION("""COMPUTED_VALUE"""),2475.0)</f>
        <v>2475</v>
      </c>
      <c r="E7" s="21">
        <f>IFERROR(__xludf.DUMMYFUNCTION("""COMPUTED_VALUE"""),2543.0)</f>
        <v>2543</v>
      </c>
      <c r="F7" s="21">
        <f>IFERROR(__xludf.DUMMYFUNCTION("""COMPUTED_VALUE"""),3733.0)</f>
        <v>3733</v>
      </c>
      <c r="G7" s="17"/>
    </row>
    <row r="8">
      <c r="A8" s="27" t="str">
        <f>IFERROR(__xludf.DUMMYFUNCTION("""COMPUTED_VALUE"""),"65205")</f>
        <v>65205</v>
      </c>
      <c r="B8" s="27" t="str">
        <f>IFERROR(__xludf.DUMMYFUNCTION("""COMPUTED_VALUE"""),"הוצאת גוף זר מהעין החיצונית, שטחי")</f>
        <v>הוצאת גוף זר מהעין החיצונית, שטחי</v>
      </c>
      <c r="C8" s="21">
        <f>IFERROR(__xludf.DUMMYFUNCTION("""COMPUTED_VALUE"""),0.0)</f>
        <v>0</v>
      </c>
      <c r="D8" s="21">
        <f>IFERROR(__xludf.DUMMYFUNCTION("""COMPUTED_VALUE"""),0.0)</f>
        <v>0</v>
      </c>
      <c r="E8" s="21">
        <f>IFERROR(__xludf.DUMMYFUNCTION("""COMPUTED_VALUE"""),0.0)</f>
        <v>0</v>
      </c>
      <c r="F8" s="21">
        <f>IFERROR(__xludf.DUMMYFUNCTION("""COMPUTED_VALUE"""),0.0)</f>
        <v>0</v>
      </c>
      <c r="G8" s="17"/>
    </row>
    <row r="9">
      <c r="A9" s="27" t="str">
        <f>IFERROR(__xludf.DUMMYFUNCTION("""COMPUTED_VALUE"""),"G0258")</f>
        <v>G0258</v>
      </c>
      <c r="B9" s="28" t="str">
        <f>IFERROR(__xludf.DUMMYFUNCTION("""COMPUTED_VALUE"""),"הוצאת גוף זר ממקטע אחורי של העין, עם/ללא שימוש במגנט")</f>
        <v>הוצאת גוף זר ממקטע אחורי של העין, עם/ללא שימוש במגנט</v>
      </c>
      <c r="C9" s="21">
        <f>IFERROR(__xludf.DUMMYFUNCTION("""COMPUTED_VALUE"""),24271.0)</f>
        <v>24271</v>
      </c>
      <c r="D9" s="21">
        <f>IFERROR(__xludf.DUMMYFUNCTION("""COMPUTED_VALUE"""),23619.0)</f>
        <v>23619</v>
      </c>
      <c r="E9" s="21">
        <f>IFERROR(__xludf.DUMMYFUNCTION("""COMPUTED_VALUE"""),24271.0)</f>
        <v>24271</v>
      </c>
      <c r="F9" s="21">
        <f>IFERROR(__xludf.DUMMYFUNCTION("""COMPUTED_VALUE"""),23619.0)</f>
        <v>23619</v>
      </c>
      <c r="G9" s="17"/>
    </row>
    <row r="10">
      <c r="A10" s="27" t="str">
        <f>IFERROR(__xludf.DUMMYFUNCTION("""COMPUTED_VALUE"""),"L6031")</f>
        <v>L6031</v>
      </c>
      <c r="B10" s="27" t="str">
        <f>IFERROR(__xludf.DUMMYFUNCTION("""COMPUTED_VALUE"""),"הזרקת בבקיזומב, אווסטין, לחלל העין")</f>
        <v>הזרקת בבקיזומב, אווסטין, לחלל העין</v>
      </c>
      <c r="C10" s="21">
        <f>IFERROR(__xludf.DUMMYFUNCTION("""COMPUTED_VALUE"""),908.0)</f>
        <v>908</v>
      </c>
      <c r="D10" s="21">
        <f>IFERROR(__xludf.DUMMYFUNCTION("""COMPUTED_VALUE"""),884.0)</f>
        <v>884</v>
      </c>
      <c r="E10" s="21">
        <f>IFERROR(__xludf.DUMMYFUNCTION("""COMPUTED_VALUE"""),908.0)</f>
        <v>908</v>
      </c>
      <c r="F10" s="21">
        <f>IFERROR(__xludf.DUMMYFUNCTION("""COMPUTED_VALUE"""),1333.0)</f>
        <v>1333</v>
      </c>
      <c r="G10" s="17"/>
    </row>
    <row r="11">
      <c r="A11" s="27" t="str">
        <f>IFERROR(__xludf.DUMMYFUNCTION("""COMPUTED_VALUE"""),"G00U9")</f>
        <v>G00U9</v>
      </c>
      <c r="B11" s="27" t="str">
        <f>IFERROR(__xludf.DUMMYFUNCTION("""COMPUTED_VALUE"""),"כריתת גלגל העין")</f>
        <v>כריתת גלגל העין</v>
      </c>
      <c r="C11" s="21">
        <f>IFERROR(__xludf.DUMMYFUNCTION("""COMPUTED_VALUE"""),20245.0)</f>
        <v>20245</v>
      </c>
      <c r="D11" s="21">
        <f>IFERROR(__xludf.DUMMYFUNCTION("""COMPUTED_VALUE"""),19701.0)</f>
        <v>19701</v>
      </c>
      <c r="E11" s="21">
        <f>IFERROR(__xludf.DUMMYFUNCTION("""COMPUTED_VALUE"""),20245.0)</f>
        <v>20245</v>
      </c>
      <c r="F11" s="21">
        <f>IFERROR(__xludf.DUMMYFUNCTION("""COMPUTED_VALUE"""),19701.0)</f>
        <v>19701</v>
      </c>
      <c r="G11" s="17"/>
    </row>
    <row r="12">
      <c r="A12" s="27" t="str">
        <f>IFERROR(__xludf.DUMMYFUNCTION("""COMPUTED_VALUE"""),"G00R9")</f>
        <v>G00R9</v>
      </c>
      <c r="B12" s="27" t="str">
        <f>IFERROR(__xludf.DUMMYFUNCTION("""COMPUTED_VALUE"""),"כריתת זגוגית העין, ויטרקטומיה")</f>
        <v>כריתת זגוגית העין, ויטרקטומיה</v>
      </c>
      <c r="C12" s="21">
        <f>IFERROR(__xludf.DUMMYFUNCTION("""COMPUTED_VALUE"""),20456.0)</f>
        <v>20456</v>
      </c>
      <c r="D12" s="21">
        <f>IFERROR(__xludf.DUMMYFUNCTION("""COMPUTED_VALUE"""),19907.0)</f>
        <v>19907</v>
      </c>
      <c r="E12" s="21">
        <f>IFERROR(__xludf.DUMMYFUNCTION("""COMPUTED_VALUE"""),20456.0)</f>
        <v>20456</v>
      </c>
      <c r="F12" s="21">
        <f>IFERROR(__xludf.DUMMYFUNCTION("""COMPUTED_VALUE"""),19907.0)</f>
        <v>19907</v>
      </c>
      <c r="G12" s="17"/>
    </row>
    <row r="13">
      <c r="A13" s="27" t="str">
        <f>IFERROR(__xludf.DUMMYFUNCTION("""COMPUTED_VALUE"""),"G0252")</f>
        <v>G0252</v>
      </c>
      <c r="B13" s="28" t="str">
        <f>IFERROR(__xludf.DUMMYFUNCTION("""COMPUTED_VALUE"""),"כריתת זגוגית העין, ויטרקטומיה, עם השתלת עדשה תוך עינית, כולל עלות העדשה")</f>
        <v>כריתת זגוגית העין, ויטרקטומיה, עם השתלת עדשה תוך עינית, כולל עלות העדשה</v>
      </c>
      <c r="C13" s="21">
        <f>IFERROR(__xludf.DUMMYFUNCTION("""COMPUTED_VALUE"""),24837.0)</f>
        <v>24837</v>
      </c>
      <c r="D13" s="21">
        <f>IFERROR(__xludf.DUMMYFUNCTION("""COMPUTED_VALUE"""),24170.0)</f>
        <v>24170</v>
      </c>
      <c r="E13" s="21">
        <f>IFERROR(__xludf.DUMMYFUNCTION("""COMPUTED_VALUE"""),24837.0)</f>
        <v>24837</v>
      </c>
      <c r="F13" s="21">
        <f>IFERROR(__xludf.DUMMYFUNCTION("""COMPUTED_VALUE"""),24170.0)</f>
        <v>24170</v>
      </c>
      <c r="G13" s="17"/>
    </row>
    <row r="14">
      <c r="A14" s="27" t="str">
        <f>IFERROR(__xludf.DUMMYFUNCTION("""COMPUTED_VALUE"""),"G0253")</f>
        <v>G0253</v>
      </c>
      <c r="B14" s="28" t="str">
        <f>IFERROR(__xludf.DUMMYFUNCTION("""COMPUTED_VALUE"""),"כריתת זגוגית העין, ויטרקטומיה, עם חיגור רשתית, עם/ללא שתל")</f>
        <v>כריתת זגוגית העין, ויטרקטומיה, עם חיגור רשתית, עם/ללא שתל</v>
      </c>
      <c r="C14" s="21">
        <f>IFERROR(__xludf.DUMMYFUNCTION("""COMPUTED_VALUE"""),25355.0)</f>
        <v>25355</v>
      </c>
      <c r="D14" s="21">
        <f>IFERROR(__xludf.DUMMYFUNCTION("""COMPUTED_VALUE"""),24674.0)</f>
        <v>24674</v>
      </c>
      <c r="E14" s="21">
        <f>IFERROR(__xludf.DUMMYFUNCTION("""COMPUTED_VALUE"""),25355.0)</f>
        <v>25355</v>
      </c>
      <c r="F14" s="21">
        <f>IFERROR(__xludf.DUMMYFUNCTION("""COMPUTED_VALUE"""),24674.0)</f>
        <v>24674</v>
      </c>
      <c r="G14" s="17"/>
    </row>
    <row r="15">
      <c r="A15" s="27" t="str">
        <f>IFERROR(__xludf.DUMMYFUNCTION("""COMPUTED_VALUE"""),"G0260")</f>
        <v>G0260</v>
      </c>
      <c r="B15" s="28" t="str">
        <f>IFERROR(__xludf.DUMMYFUNCTION("""COMPUTED_VALUE"""),"כריתת נגע בארובת העין")</f>
        <v>כריתת נגע בארובת העין</v>
      </c>
      <c r="C15" s="21">
        <f>IFERROR(__xludf.DUMMYFUNCTION("""COMPUTED_VALUE"""),22733.0)</f>
        <v>22733</v>
      </c>
      <c r="D15" s="21">
        <f>IFERROR(__xludf.DUMMYFUNCTION("""COMPUTED_VALUE"""),22122.0)</f>
        <v>22122</v>
      </c>
      <c r="E15" s="21">
        <f>IFERROR(__xludf.DUMMYFUNCTION("""COMPUTED_VALUE"""),22733.0)</f>
        <v>22733</v>
      </c>
      <c r="F15" s="21">
        <f>IFERROR(__xludf.DUMMYFUNCTION("""COMPUTED_VALUE"""),22122.0)</f>
        <v>22122</v>
      </c>
      <c r="G15" s="17"/>
    </row>
    <row r="16">
      <c r="A16" s="27" t="str">
        <f>IFERROR(__xludf.DUMMYFUNCTION("""COMPUTED_VALUE"""),"C1000")</f>
        <v>C1000</v>
      </c>
      <c r="B16" s="27" t="str">
        <f>IFERROR(__xludf.DUMMYFUNCTION("""COMPUTED_VALUE"""),"נתוח לחמית העין, למעט הוצאת גוף זר שטחי, באשפוז יום כירורגי")</f>
        <v>נתוח לחמית העין, למעט הוצאת גוף זר שטחי, באשפוז יום כירורגי</v>
      </c>
      <c r="C16" s="21">
        <f>IFERROR(__xludf.DUMMYFUNCTION("""COMPUTED_VALUE"""),5195.0)</f>
        <v>5195</v>
      </c>
      <c r="D16" s="21">
        <f>IFERROR(__xludf.DUMMYFUNCTION("""COMPUTED_VALUE"""),5055.0)</f>
        <v>5055</v>
      </c>
      <c r="E16" s="21">
        <f>IFERROR(__xludf.DUMMYFUNCTION("""COMPUTED_VALUE"""),5195.0)</f>
        <v>5195</v>
      </c>
      <c r="F16" s="21">
        <f>IFERROR(__xludf.DUMMYFUNCTION("""COMPUTED_VALUE"""),7624.0)</f>
        <v>7624</v>
      </c>
      <c r="G16" s="17"/>
    </row>
    <row r="17">
      <c r="A17" s="27" t="str">
        <f>IFERROR(__xludf.DUMMYFUNCTION("""COMPUTED_VALUE"""),"G0141")</f>
        <v>G0141</v>
      </c>
      <c r="B17" s="27" t="str">
        <f>IFERROR(__xludf.DUMMYFUNCTION("""COMPUTED_VALUE"""),"נתוח שברי ארובת העין/ Le Fort סוג 2 או 3 / שבר עם פריקה של מפרק הלסת, עם קיבוע פנימי/שתל עצם")</f>
        <v>נתוח שברי ארובת העין/ Le Fort סוג 2 או 3 / שבר עם פריקה של מפרק הלסת, עם קיבוע פנימי/שתל עצם</v>
      </c>
      <c r="C17" s="21">
        <f>IFERROR(__xludf.DUMMYFUNCTION("""COMPUTED_VALUE"""),48047.0)</f>
        <v>48047</v>
      </c>
      <c r="D17" s="21">
        <f>IFERROR(__xludf.DUMMYFUNCTION("""COMPUTED_VALUE"""),46757.0)</f>
        <v>46757</v>
      </c>
      <c r="E17" s="21">
        <f>IFERROR(__xludf.DUMMYFUNCTION("""COMPUTED_VALUE"""),48047.0)</f>
        <v>48047</v>
      </c>
      <c r="F17" s="21">
        <f>IFERROR(__xludf.DUMMYFUNCTION("""COMPUTED_VALUE"""),46757.0)</f>
        <v>46757</v>
      </c>
      <c r="G17" s="17"/>
    </row>
    <row r="18">
      <c r="A18" s="27" t="str">
        <f>IFERROR(__xludf.DUMMYFUNCTION("""COMPUTED_VALUE"""),"92230")</f>
        <v>92230</v>
      </c>
      <c r="B18" s="27" t="str">
        <f>IFERROR(__xludf.DUMMYFUNCTION("""COMPUTED_VALUE"""),"צילום כלי דם, פלורוסצין, עין אחת")</f>
        <v>צילום כלי דם, פלורוסצין, עין אחת</v>
      </c>
      <c r="C18" s="21">
        <f>IFERROR(__xludf.DUMMYFUNCTION("""COMPUTED_VALUE"""),1004.0)</f>
        <v>1004</v>
      </c>
      <c r="D18" s="21">
        <f>IFERROR(__xludf.DUMMYFUNCTION("""COMPUTED_VALUE"""),977.0)</f>
        <v>977</v>
      </c>
      <c r="E18" s="21">
        <f>IFERROR(__xludf.DUMMYFUNCTION("""COMPUTED_VALUE"""),1004.0)</f>
        <v>1004</v>
      </c>
      <c r="F18" s="21">
        <f>IFERROR(__xludf.DUMMYFUNCTION("""COMPUTED_VALUE"""),1474.0)</f>
        <v>1474</v>
      </c>
      <c r="G18" s="17"/>
    </row>
    <row r="19">
      <c r="A19" s="27" t="str">
        <f>IFERROR(__xludf.DUMMYFUNCTION("""COMPUTED_VALUE"""),"92286")</f>
        <v>92286</v>
      </c>
      <c r="B19" s="27" t="str">
        <f>IFERROR(__xludf.DUMMYFUNCTION("""COMPUTED_VALUE"""),"צילום מקטע קדמי, עין אחת")</f>
        <v>צילום מקטע קדמי, עין אחת</v>
      </c>
      <c r="C19" s="21">
        <f>IFERROR(__xludf.DUMMYFUNCTION("""COMPUTED_VALUE"""),477.0)</f>
        <v>477</v>
      </c>
      <c r="D19" s="21">
        <f>IFERROR(__xludf.DUMMYFUNCTION("""COMPUTED_VALUE"""),464.0)</f>
        <v>464</v>
      </c>
      <c r="E19" s="21">
        <f>IFERROR(__xludf.DUMMYFUNCTION("""COMPUTED_VALUE"""),477.0)</f>
        <v>477</v>
      </c>
      <c r="F19" s="21">
        <f>IFERROR(__xludf.DUMMYFUNCTION("""COMPUTED_VALUE"""),700.0)</f>
        <v>700</v>
      </c>
      <c r="G19" s="17"/>
    </row>
    <row r="20">
      <c r="A20" s="27" t="str">
        <f>IFERROR(__xludf.DUMMYFUNCTION("""COMPUTED_VALUE"""),"92285")</f>
        <v>92285</v>
      </c>
      <c r="B20" s="27" t="str">
        <f>IFERROR(__xludf.DUMMYFUNCTION("""COMPUTED_VALUE"""),"צילום עין חיצונית, עם פענוח ודוח")</f>
        <v>צילום עין חיצונית, עם פענוח ודוח</v>
      </c>
      <c r="C20" s="21">
        <f>IFERROR(__xludf.DUMMYFUNCTION("""COMPUTED_VALUE"""),596.0)</f>
        <v>596</v>
      </c>
      <c r="D20" s="21">
        <f>IFERROR(__xludf.DUMMYFUNCTION("""COMPUTED_VALUE"""),580.0)</f>
        <v>580</v>
      </c>
      <c r="E20" s="21">
        <f>IFERROR(__xludf.DUMMYFUNCTION("""COMPUTED_VALUE"""),596.0)</f>
        <v>596</v>
      </c>
      <c r="F20" s="21">
        <f>IFERROR(__xludf.DUMMYFUNCTION("""COMPUTED_VALUE"""),875.0)</f>
        <v>875</v>
      </c>
      <c r="G20" s="17"/>
    </row>
    <row r="21">
      <c r="A21" s="27" t="str">
        <f>IFERROR(__xludf.DUMMYFUNCTION("""COMPUTED_VALUE"""),"92250")</f>
        <v>92250</v>
      </c>
      <c r="B21" s="27" t="str">
        <f>IFERROR(__xludf.DUMMYFUNCTION("""COMPUTED_VALUE"""),"צילום קרקעית העין, עין אחת")</f>
        <v>צילום קרקעית העין, עין אחת</v>
      </c>
      <c r="C21" s="21">
        <f>IFERROR(__xludf.DUMMYFUNCTION("""COMPUTED_VALUE"""),304.0)</f>
        <v>304</v>
      </c>
      <c r="D21" s="21">
        <f>IFERROR(__xludf.DUMMYFUNCTION("""COMPUTED_VALUE"""),296.0)</f>
        <v>296</v>
      </c>
      <c r="E21" s="21">
        <f>IFERROR(__xludf.DUMMYFUNCTION("""COMPUTED_VALUE"""),304.0)</f>
        <v>304</v>
      </c>
      <c r="F21" s="21">
        <f>IFERROR(__xludf.DUMMYFUNCTION("""COMPUTED_VALUE"""),446.0)</f>
        <v>446</v>
      </c>
      <c r="G21" s="17"/>
    </row>
    <row r="22">
      <c r="A22" s="27" t="str">
        <f>IFERROR(__xludf.DUMMYFUNCTION("""COMPUTED_VALUE"""),"L2250")</f>
        <v>L2250</v>
      </c>
      <c r="B22" s="27" t="str">
        <f>IFERROR(__xludf.DUMMYFUNCTION("""COMPUTED_VALUE"""),"צילום קרקעית העין, שתי עיניים")</f>
        <v>צילום קרקעית העין, שתי עיניים</v>
      </c>
      <c r="C22" s="21">
        <f>IFERROR(__xludf.DUMMYFUNCTION("""COMPUTED_VALUE"""),468.0)</f>
        <v>468</v>
      </c>
      <c r="D22" s="21">
        <f>IFERROR(__xludf.DUMMYFUNCTION("""COMPUTED_VALUE"""),455.0)</f>
        <v>455</v>
      </c>
      <c r="E22" s="21">
        <f>IFERROR(__xludf.DUMMYFUNCTION("""COMPUTED_VALUE"""),468.0)</f>
        <v>468</v>
      </c>
      <c r="F22" s="21">
        <f>IFERROR(__xludf.DUMMYFUNCTION("""COMPUTED_VALUE"""),686.0)</f>
        <v>686</v>
      </c>
      <c r="G22" s="17"/>
    </row>
    <row r="23">
      <c r="A23" s="27" t="str">
        <f>IFERROR(__xludf.DUMMYFUNCTION("""COMPUTED_VALUE"""),"G0259")</f>
        <v>G0259</v>
      </c>
      <c r="B23" s="28" t="str">
        <f>IFERROR(__xludf.DUMMYFUNCTION("""COMPUTED_VALUE"""),"שאיבה אבחנתית של זגוגית העין")</f>
        <v>שאיבה אבחנתית של זגוגית העין</v>
      </c>
      <c r="C23" s="21">
        <f>IFERROR(__xludf.DUMMYFUNCTION("""COMPUTED_VALUE"""),17947.0)</f>
        <v>17947</v>
      </c>
      <c r="D23" s="21">
        <f>IFERROR(__xludf.DUMMYFUNCTION("""COMPUTED_VALUE"""),17465.0)</f>
        <v>17465</v>
      </c>
      <c r="E23" s="21">
        <f>IFERROR(__xludf.DUMMYFUNCTION("""COMPUTED_VALUE"""),17947.0)</f>
        <v>17947</v>
      </c>
      <c r="F23" s="21">
        <f>IFERROR(__xludf.DUMMYFUNCTION("""COMPUTED_VALUE"""),17465.0)</f>
        <v>17465</v>
      </c>
      <c r="G23" s="17"/>
    </row>
    <row r="24">
      <c r="A24" s="17"/>
      <c r="B24" s="17"/>
      <c r="C24" s="21"/>
      <c r="D24" s="21"/>
      <c r="E24" s="21"/>
      <c r="F24" s="21"/>
      <c r="G24" s="17"/>
    </row>
    <row r="25">
      <c r="A25" s="17"/>
      <c r="B25" s="17"/>
      <c r="C25" s="21"/>
      <c r="D25" s="21"/>
      <c r="E25" s="21"/>
      <c r="F25" s="21"/>
      <c r="G25" s="17"/>
    </row>
    <row r="26">
      <c r="A26" s="17"/>
      <c r="B26" s="17"/>
      <c r="C26" s="21"/>
      <c r="D26" s="21"/>
      <c r="E26" s="21"/>
      <c r="F26" s="21"/>
      <c r="G26" s="17"/>
    </row>
    <row r="27">
      <c r="A27" s="17"/>
      <c r="B27" s="17"/>
      <c r="C27" s="21"/>
      <c r="D27" s="21"/>
      <c r="E27" s="21"/>
      <c r="F27" s="21"/>
      <c r="G27" s="17"/>
    </row>
    <row r="28">
      <c r="A28" s="17"/>
      <c r="B28" s="17"/>
      <c r="C28" s="21"/>
      <c r="D28" s="21"/>
      <c r="E28" s="21"/>
      <c r="F28" s="21"/>
      <c r="G28" s="17"/>
    </row>
    <row r="29">
      <c r="A29" s="17"/>
      <c r="B29" s="17"/>
      <c r="C29" s="21"/>
      <c r="D29" s="21"/>
      <c r="E29" s="21"/>
      <c r="F29" s="21"/>
      <c r="G29" s="17"/>
    </row>
    <row r="30">
      <c r="A30" s="17"/>
      <c r="B30" s="17"/>
      <c r="C30" s="21"/>
      <c r="D30" s="21"/>
      <c r="E30" s="21"/>
      <c r="F30" s="21"/>
      <c r="G30" s="17"/>
    </row>
    <row r="31">
      <c r="A31" s="17"/>
      <c r="B31" s="17"/>
      <c r="C31" s="21"/>
      <c r="D31" s="21"/>
      <c r="E31" s="21"/>
      <c r="F31" s="21"/>
      <c r="G31" s="17"/>
    </row>
    <row r="32">
      <c r="A32" s="17"/>
      <c r="B32" s="17"/>
      <c r="C32" s="21"/>
      <c r="D32" s="21"/>
      <c r="E32" s="21"/>
      <c r="F32" s="21"/>
      <c r="G32" s="17"/>
    </row>
    <row r="33">
      <c r="A33" s="17"/>
      <c r="B33" s="17"/>
      <c r="C33" s="21"/>
      <c r="D33" s="21"/>
      <c r="E33" s="21"/>
      <c r="F33" s="21"/>
      <c r="G33" s="17"/>
    </row>
    <row r="34">
      <c r="A34" s="17"/>
      <c r="B34" s="17"/>
      <c r="C34" s="21"/>
      <c r="D34" s="21"/>
      <c r="E34" s="21"/>
      <c r="F34" s="21"/>
      <c r="G34" s="17"/>
    </row>
    <row r="35">
      <c r="A35" s="17"/>
      <c r="B35" s="17"/>
      <c r="C35" s="21"/>
      <c r="D35" s="21"/>
      <c r="E35" s="21"/>
      <c r="F35" s="21"/>
      <c r="G35" s="17"/>
    </row>
    <row r="36">
      <c r="A36" s="17"/>
      <c r="B36" s="17"/>
      <c r="C36" s="21"/>
      <c r="D36" s="21"/>
      <c r="E36" s="21"/>
      <c r="F36" s="21"/>
      <c r="G36" s="17"/>
    </row>
    <row r="37">
      <c r="A37" s="17"/>
      <c r="B37" s="17"/>
      <c r="C37" s="21"/>
      <c r="D37" s="21"/>
      <c r="E37" s="21"/>
      <c r="F37" s="21"/>
      <c r="G37" s="17"/>
    </row>
    <row r="38">
      <c r="A38" s="17"/>
      <c r="B38" s="17"/>
      <c r="C38" s="21"/>
      <c r="D38" s="21"/>
      <c r="E38" s="21"/>
      <c r="F38" s="21"/>
      <c r="G38" s="17"/>
    </row>
    <row r="39">
      <c r="A39" s="17"/>
      <c r="B39" s="17"/>
      <c r="C39" s="21"/>
      <c r="D39" s="21"/>
      <c r="E39" s="21"/>
      <c r="F39" s="21"/>
      <c r="G39" s="17"/>
    </row>
    <row r="40">
      <c r="A40" s="17"/>
      <c r="B40" s="17"/>
      <c r="C40" s="21"/>
      <c r="D40" s="21"/>
      <c r="E40" s="21"/>
      <c r="F40" s="21"/>
      <c r="G40" s="17"/>
    </row>
    <row r="41">
      <c r="A41" s="17"/>
      <c r="B41" s="17"/>
      <c r="C41" s="21"/>
      <c r="D41" s="21"/>
      <c r="E41" s="21"/>
      <c r="F41" s="21"/>
      <c r="G41" s="17"/>
    </row>
    <row r="42">
      <c r="A42" s="17"/>
      <c r="B42" s="17"/>
      <c r="C42" s="21"/>
      <c r="D42" s="21"/>
      <c r="E42" s="21"/>
      <c r="F42" s="21"/>
      <c r="G42" s="17"/>
    </row>
    <row r="43">
      <c r="A43" s="17"/>
      <c r="B43" s="17"/>
      <c r="C43" s="21"/>
      <c r="D43" s="21"/>
      <c r="E43" s="21"/>
      <c r="F43" s="21"/>
      <c r="G43" s="17"/>
    </row>
    <row r="44">
      <c r="A44" s="17"/>
      <c r="B44" s="17"/>
      <c r="C44" s="21"/>
      <c r="D44" s="21"/>
      <c r="E44" s="21"/>
      <c r="F44" s="21"/>
      <c r="G44" s="17"/>
    </row>
    <row r="45">
      <c r="A45" s="17"/>
      <c r="B45" s="17"/>
      <c r="C45" s="21"/>
      <c r="D45" s="21"/>
      <c r="E45" s="21"/>
      <c r="F45" s="21"/>
      <c r="G45" s="17"/>
    </row>
    <row r="46">
      <c r="A46" s="17"/>
      <c r="B46" s="17"/>
      <c r="C46" s="21"/>
      <c r="D46" s="21"/>
      <c r="E46" s="21"/>
      <c r="F46" s="21"/>
      <c r="G46" s="17"/>
    </row>
    <row r="47">
      <c r="A47" s="17"/>
      <c r="B47" s="17"/>
      <c r="C47" s="21"/>
      <c r="D47" s="21"/>
      <c r="E47" s="21"/>
      <c r="F47" s="21"/>
      <c r="G47" s="17"/>
    </row>
    <row r="48">
      <c r="A48" s="17"/>
      <c r="B48" s="17"/>
      <c r="C48" s="21"/>
      <c r="D48" s="21"/>
      <c r="E48" s="21"/>
      <c r="F48" s="21"/>
      <c r="G48" s="17"/>
    </row>
    <row r="49">
      <c r="A49" s="17"/>
      <c r="B49" s="17"/>
      <c r="C49" s="21"/>
      <c r="D49" s="21"/>
      <c r="E49" s="21"/>
      <c r="F49" s="21"/>
      <c r="G49" s="17"/>
    </row>
    <row r="50">
      <c r="A50" s="17"/>
      <c r="B50" s="17"/>
      <c r="C50" s="21"/>
      <c r="D50" s="21"/>
      <c r="E50" s="21"/>
      <c r="F50" s="21"/>
      <c r="G50" s="17"/>
    </row>
    <row r="51">
      <c r="A51" s="17"/>
      <c r="B51" s="17"/>
      <c r="C51" s="21"/>
      <c r="D51" s="21"/>
      <c r="E51" s="21"/>
      <c r="F51" s="21"/>
      <c r="G51" s="17"/>
    </row>
    <row r="52">
      <c r="A52" s="17"/>
      <c r="B52" s="17"/>
      <c r="C52" s="21"/>
      <c r="D52" s="21"/>
      <c r="E52" s="21"/>
      <c r="F52" s="21"/>
      <c r="G52" s="17"/>
    </row>
    <row r="53">
      <c r="A53" s="17"/>
      <c r="B53" s="17"/>
      <c r="C53" s="21"/>
      <c r="D53" s="21"/>
      <c r="E53" s="21"/>
      <c r="F53" s="21"/>
      <c r="G53" s="17"/>
    </row>
    <row r="54">
      <c r="A54" s="17"/>
      <c r="B54" s="17"/>
      <c r="C54" s="21"/>
      <c r="D54" s="21"/>
      <c r="E54" s="21"/>
      <c r="F54" s="21"/>
      <c r="G54" s="17"/>
    </row>
    <row r="55">
      <c r="A55" s="17"/>
      <c r="B55" s="17"/>
      <c r="C55" s="21"/>
      <c r="D55" s="21"/>
      <c r="E55" s="21"/>
      <c r="F55" s="21"/>
      <c r="G55" s="17"/>
    </row>
    <row r="56">
      <c r="A56" s="17"/>
      <c r="B56" s="17"/>
      <c r="C56" s="21"/>
      <c r="D56" s="21"/>
      <c r="E56" s="21"/>
      <c r="F56" s="21"/>
      <c r="G56" s="17"/>
    </row>
    <row r="57">
      <c r="A57" s="17"/>
      <c r="B57" s="17"/>
      <c r="C57" s="21"/>
      <c r="D57" s="21"/>
      <c r="E57" s="21"/>
      <c r="F57" s="21"/>
      <c r="G57" s="17"/>
    </row>
    <row r="58">
      <c r="A58" s="17"/>
      <c r="B58" s="17"/>
      <c r="C58" s="21"/>
      <c r="D58" s="21"/>
      <c r="E58" s="21"/>
      <c r="F58" s="21"/>
      <c r="G58" s="17"/>
    </row>
    <row r="59">
      <c r="A59" s="17"/>
      <c r="B59" s="17"/>
      <c r="C59" s="21"/>
      <c r="D59" s="21"/>
      <c r="E59" s="21"/>
      <c r="F59" s="21"/>
      <c r="G59" s="17"/>
    </row>
    <row r="60">
      <c r="A60" s="17"/>
      <c r="B60" s="17"/>
      <c r="C60" s="21"/>
      <c r="D60" s="21"/>
      <c r="E60" s="21"/>
      <c r="F60" s="21"/>
      <c r="G60" s="17"/>
    </row>
    <row r="61">
      <c r="A61" s="17"/>
      <c r="B61" s="17"/>
      <c r="C61" s="21"/>
      <c r="D61" s="21"/>
      <c r="E61" s="21"/>
      <c r="F61" s="21"/>
      <c r="G61" s="17"/>
    </row>
    <row r="62">
      <c r="A62" s="17"/>
      <c r="B62" s="17"/>
      <c r="C62" s="21"/>
      <c r="D62" s="21"/>
      <c r="E62" s="21"/>
      <c r="F62" s="21"/>
      <c r="G62" s="17"/>
    </row>
    <row r="63">
      <c r="A63" s="17"/>
      <c r="B63" s="17"/>
      <c r="C63" s="21"/>
      <c r="D63" s="21"/>
      <c r="E63" s="21"/>
      <c r="F63" s="21"/>
      <c r="G63" s="17"/>
    </row>
    <row r="64">
      <c r="A64" s="17"/>
      <c r="B64" s="17"/>
      <c r="C64" s="21"/>
      <c r="D64" s="21"/>
      <c r="E64" s="21"/>
      <c r="F64" s="21"/>
      <c r="G64" s="17"/>
    </row>
    <row r="65">
      <c r="A65" s="17"/>
      <c r="B65" s="17"/>
      <c r="C65" s="21"/>
      <c r="D65" s="21"/>
      <c r="E65" s="21"/>
      <c r="F65" s="21"/>
      <c r="G65" s="17"/>
    </row>
    <row r="66">
      <c r="A66" s="17"/>
      <c r="B66" s="17"/>
      <c r="C66" s="21"/>
      <c r="D66" s="21"/>
      <c r="E66" s="21"/>
      <c r="F66" s="21"/>
      <c r="G66" s="17"/>
    </row>
    <row r="67">
      <c r="A67" s="17"/>
      <c r="B67" s="17"/>
      <c r="C67" s="21"/>
      <c r="D67" s="21"/>
      <c r="E67" s="21"/>
      <c r="F67" s="21"/>
      <c r="G67" s="17"/>
    </row>
    <row r="68">
      <c r="A68" s="17"/>
      <c r="B68" s="17"/>
      <c r="C68" s="21"/>
      <c r="D68" s="21"/>
      <c r="E68" s="21"/>
      <c r="F68" s="21"/>
      <c r="G68" s="17"/>
    </row>
    <row r="69">
      <c r="A69" s="17"/>
      <c r="B69" s="17"/>
      <c r="C69" s="21"/>
      <c r="D69" s="21"/>
      <c r="E69" s="21"/>
      <c r="F69" s="21"/>
      <c r="G69" s="17"/>
    </row>
    <row r="70">
      <c r="A70" s="17"/>
      <c r="B70" s="17"/>
      <c r="C70" s="21"/>
      <c r="D70" s="21"/>
      <c r="E70" s="21"/>
      <c r="F70" s="21"/>
      <c r="G70" s="17"/>
    </row>
    <row r="71">
      <c r="A71" s="17"/>
      <c r="B71" s="17"/>
      <c r="C71" s="21"/>
      <c r="D71" s="21"/>
      <c r="E71" s="21"/>
      <c r="F71" s="21"/>
      <c r="G71" s="17"/>
    </row>
    <row r="72">
      <c r="A72" s="17"/>
      <c r="B72" s="17"/>
      <c r="C72" s="21"/>
      <c r="D72" s="21"/>
      <c r="E72" s="21"/>
      <c r="F72" s="21"/>
      <c r="G72" s="17"/>
    </row>
    <row r="73">
      <c r="A73" s="17"/>
      <c r="B73" s="17"/>
      <c r="C73" s="21"/>
      <c r="D73" s="21"/>
      <c r="E73" s="21"/>
      <c r="F73" s="21"/>
      <c r="G73" s="17"/>
    </row>
    <row r="74">
      <c r="A74" s="17"/>
      <c r="B74" s="17"/>
      <c r="C74" s="21"/>
      <c r="D74" s="21"/>
      <c r="E74" s="21"/>
      <c r="F74" s="21"/>
      <c r="G74" s="17"/>
    </row>
    <row r="75">
      <c r="A75" s="17"/>
      <c r="B75" s="17"/>
      <c r="C75" s="21"/>
      <c r="D75" s="21"/>
      <c r="E75" s="21"/>
      <c r="F75" s="21"/>
      <c r="G75" s="17"/>
    </row>
    <row r="76">
      <c r="A76" s="17"/>
      <c r="B76" s="17"/>
      <c r="C76" s="21"/>
      <c r="D76" s="21"/>
      <c r="E76" s="21"/>
      <c r="F76" s="21"/>
      <c r="G76" s="17"/>
    </row>
    <row r="77">
      <c r="A77" s="17"/>
      <c r="B77" s="17"/>
      <c r="C77" s="21"/>
      <c r="D77" s="21"/>
      <c r="E77" s="21"/>
      <c r="F77" s="21"/>
      <c r="G77" s="17"/>
    </row>
    <row r="78">
      <c r="A78" s="17"/>
      <c r="B78" s="17"/>
      <c r="C78" s="21"/>
      <c r="D78" s="21"/>
      <c r="E78" s="21"/>
      <c r="F78" s="21"/>
      <c r="G78" s="17"/>
    </row>
    <row r="79">
      <c r="A79" s="17"/>
      <c r="B79" s="17"/>
      <c r="C79" s="21"/>
      <c r="D79" s="21"/>
      <c r="E79" s="21"/>
      <c r="F79" s="21"/>
      <c r="G79" s="17"/>
    </row>
    <row r="80">
      <c r="A80" s="17"/>
      <c r="B80" s="17"/>
      <c r="C80" s="21"/>
      <c r="D80" s="21"/>
      <c r="E80" s="21"/>
      <c r="F80" s="21"/>
      <c r="G80" s="17"/>
    </row>
    <row r="81">
      <c r="A81" s="17"/>
      <c r="B81" s="17"/>
      <c r="C81" s="21"/>
      <c r="D81" s="21"/>
      <c r="E81" s="21"/>
      <c r="F81" s="21"/>
      <c r="G81" s="17"/>
    </row>
    <row r="82">
      <c r="A82" s="17"/>
      <c r="B82" s="17"/>
      <c r="C82" s="21"/>
      <c r="D82" s="21"/>
      <c r="E82" s="21"/>
      <c r="F82" s="21"/>
      <c r="G82" s="17"/>
    </row>
    <row r="83">
      <c r="A83" s="17"/>
      <c r="B83" s="17"/>
      <c r="C83" s="21"/>
      <c r="D83" s="21"/>
      <c r="E83" s="21"/>
      <c r="F83" s="21"/>
      <c r="G83" s="17"/>
    </row>
    <row r="84">
      <c r="A84" s="17"/>
      <c r="B84" s="17"/>
      <c r="C84" s="21"/>
      <c r="D84" s="21"/>
      <c r="E84" s="21"/>
      <c r="F84" s="21"/>
      <c r="G84" s="17"/>
    </row>
    <row r="85">
      <c r="A85" s="17"/>
      <c r="B85" s="17"/>
      <c r="C85" s="21"/>
      <c r="D85" s="21"/>
      <c r="E85" s="21"/>
      <c r="F85" s="21"/>
      <c r="G85" s="17"/>
    </row>
    <row r="86">
      <c r="A86" s="17"/>
      <c r="B86" s="17"/>
      <c r="C86" s="21"/>
      <c r="D86" s="21"/>
      <c r="E86" s="21"/>
      <c r="F86" s="21"/>
      <c r="G86" s="17"/>
    </row>
    <row r="87">
      <c r="A87" s="17"/>
      <c r="B87" s="17"/>
      <c r="C87" s="21"/>
      <c r="D87" s="21"/>
      <c r="E87" s="21"/>
      <c r="F87" s="21"/>
      <c r="G87" s="17"/>
    </row>
    <row r="88">
      <c r="A88" s="17"/>
      <c r="B88" s="17"/>
      <c r="C88" s="21"/>
      <c r="D88" s="21"/>
      <c r="E88" s="21"/>
      <c r="F88" s="21"/>
      <c r="G88" s="17"/>
    </row>
    <row r="89">
      <c r="A89" s="17"/>
      <c r="B89" s="17"/>
      <c r="C89" s="21"/>
      <c r="D89" s="21"/>
      <c r="E89" s="21"/>
      <c r="F89" s="21"/>
      <c r="G89" s="17"/>
    </row>
    <row r="90">
      <c r="A90" s="17"/>
      <c r="B90" s="17"/>
      <c r="C90" s="21"/>
      <c r="D90" s="21"/>
      <c r="E90" s="21"/>
      <c r="F90" s="21"/>
      <c r="G90" s="17"/>
    </row>
    <row r="91">
      <c r="A91" s="17"/>
      <c r="B91" s="17"/>
      <c r="C91" s="21"/>
      <c r="D91" s="21"/>
      <c r="E91" s="21"/>
      <c r="F91" s="21"/>
      <c r="G91" s="17"/>
    </row>
    <row r="92">
      <c r="A92" s="17"/>
      <c r="B92" s="17"/>
      <c r="C92" s="21"/>
      <c r="D92" s="21"/>
      <c r="E92" s="21"/>
      <c r="F92" s="21"/>
      <c r="G92" s="17"/>
    </row>
    <row r="93">
      <c r="A93" s="17"/>
      <c r="B93" s="17"/>
      <c r="C93" s="21"/>
      <c r="D93" s="21"/>
      <c r="E93" s="21"/>
      <c r="F93" s="21"/>
      <c r="G93" s="17"/>
    </row>
    <row r="94">
      <c r="A94" s="17"/>
      <c r="B94" s="17"/>
      <c r="C94" s="21"/>
      <c r="D94" s="21"/>
      <c r="E94" s="21"/>
      <c r="F94" s="21"/>
      <c r="G94" s="17"/>
    </row>
    <row r="95">
      <c r="A95" s="17"/>
      <c r="B95" s="17"/>
      <c r="C95" s="21"/>
      <c r="D95" s="21"/>
      <c r="E95" s="21"/>
      <c r="F95" s="21"/>
      <c r="G95" s="17"/>
    </row>
    <row r="96">
      <c r="A96" s="17"/>
      <c r="B96" s="17"/>
      <c r="C96" s="21"/>
      <c r="D96" s="21"/>
      <c r="E96" s="21"/>
      <c r="F96" s="21"/>
      <c r="G96" s="17"/>
    </row>
    <row r="97">
      <c r="A97" s="17"/>
      <c r="B97" s="17"/>
      <c r="C97" s="21"/>
      <c r="D97" s="21"/>
      <c r="E97" s="21"/>
      <c r="F97" s="21"/>
      <c r="G97" s="17"/>
    </row>
    <row r="98">
      <c r="A98" s="17"/>
      <c r="B98" s="17"/>
      <c r="C98" s="21"/>
      <c r="D98" s="21"/>
      <c r="E98" s="21"/>
      <c r="F98" s="21"/>
      <c r="G98" s="17"/>
    </row>
    <row r="99">
      <c r="A99" s="17"/>
      <c r="B99" s="17"/>
      <c r="C99" s="21"/>
      <c r="D99" s="21"/>
      <c r="E99" s="21"/>
      <c r="F99" s="21"/>
      <c r="G99" s="17"/>
    </row>
    <row r="100">
      <c r="A100" s="17"/>
      <c r="B100" s="17"/>
      <c r="C100" s="21"/>
      <c r="D100" s="21"/>
      <c r="E100" s="21"/>
      <c r="F100" s="21"/>
      <c r="G100" s="17"/>
    </row>
    <row r="101">
      <c r="A101" s="17"/>
      <c r="B101" s="17"/>
      <c r="C101" s="21"/>
      <c r="D101" s="21"/>
      <c r="E101" s="21"/>
      <c r="F101" s="21"/>
      <c r="G101" s="17"/>
    </row>
    <row r="102">
      <c r="A102" s="17"/>
      <c r="B102" s="17"/>
      <c r="C102" s="21"/>
      <c r="D102" s="21"/>
      <c r="E102" s="21"/>
      <c r="F102" s="21"/>
      <c r="G102" s="17"/>
    </row>
    <row r="103">
      <c r="A103" s="17"/>
      <c r="B103" s="17"/>
      <c r="C103" s="21"/>
      <c r="D103" s="21"/>
      <c r="E103" s="21"/>
      <c r="F103" s="21"/>
      <c r="G103" s="17"/>
    </row>
    <row r="104">
      <c r="A104" s="17"/>
      <c r="B104" s="17"/>
      <c r="C104" s="21"/>
      <c r="D104" s="21"/>
      <c r="E104" s="21"/>
      <c r="F104" s="21"/>
      <c r="G104" s="17"/>
    </row>
    <row r="105">
      <c r="A105" s="17"/>
      <c r="B105" s="17"/>
      <c r="C105" s="21"/>
      <c r="D105" s="21"/>
      <c r="E105" s="21"/>
      <c r="F105" s="21"/>
      <c r="G105" s="17"/>
    </row>
    <row r="106">
      <c r="A106" s="17"/>
      <c r="B106" s="17"/>
      <c r="C106" s="21"/>
      <c r="D106" s="21"/>
      <c r="E106" s="21"/>
      <c r="F106" s="21"/>
      <c r="G106" s="17"/>
    </row>
    <row r="107">
      <c r="A107" s="17"/>
      <c r="B107" s="17"/>
      <c r="C107" s="21"/>
      <c r="D107" s="21"/>
      <c r="E107" s="21"/>
      <c r="F107" s="21"/>
      <c r="G107" s="17"/>
    </row>
    <row r="108">
      <c r="A108" s="17"/>
      <c r="B108" s="17"/>
      <c r="C108" s="21"/>
      <c r="D108" s="21"/>
      <c r="E108" s="21"/>
      <c r="F108" s="21"/>
      <c r="G108" s="17"/>
    </row>
    <row r="109">
      <c r="A109" s="17"/>
      <c r="B109" s="17"/>
      <c r="C109" s="21"/>
      <c r="D109" s="21"/>
      <c r="E109" s="21"/>
      <c r="F109" s="21"/>
      <c r="G109" s="17"/>
    </row>
    <row r="110">
      <c r="A110" s="17"/>
      <c r="B110" s="17"/>
      <c r="C110" s="21"/>
      <c r="D110" s="21"/>
      <c r="E110" s="21"/>
      <c r="F110" s="21"/>
      <c r="G110" s="17"/>
    </row>
    <row r="111">
      <c r="A111" s="17"/>
      <c r="B111" s="17"/>
      <c r="C111" s="21"/>
      <c r="D111" s="21"/>
      <c r="E111" s="21"/>
      <c r="F111" s="21"/>
      <c r="G111" s="17"/>
    </row>
    <row r="112">
      <c r="A112" s="17"/>
      <c r="B112" s="17"/>
      <c r="C112" s="21"/>
      <c r="D112" s="21"/>
      <c r="E112" s="21"/>
      <c r="F112" s="21"/>
      <c r="G112" s="17"/>
    </row>
    <row r="113">
      <c r="A113" s="17"/>
      <c r="B113" s="17"/>
      <c r="C113" s="21"/>
      <c r="D113" s="21"/>
      <c r="E113" s="21"/>
      <c r="F113" s="21"/>
      <c r="G113" s="17"/>
    </row>
    <row r="114">
      <c r="A114" s="17"/>
      <c r="B114" s="17"/>
      <c r="C114" s="21"/>
      <c r="D114" s="21"/>
      <c r="E114" s="21"/>
      <c r="F114" s="21"/>
      <c r="G114" s="17"/>
    </row>
    <row r="115">
      <c r="A115" s="17"/>
      <c r="B115" s="17"/>
      <c r="C115" s="21"/>
      <c r="D115" s="21"/>
      <c r="E115" s="21"/>
      <c r="F115" s="21"/>
      <c r="G115" s="17"/>
    </row>
    <row r="116">
      <c r="A116" s="17"/>
      <c r="B116" s="17"/>
      <c r="C116" s="21"/>
      <c r="D116" s="21"/>
      <c r="E116" s="21"/>
      <c r="F116" s="21"/>
      <c r="G116" s="17"/>
    </row>
    <row r="117">
      <c r="A117" s="17"/>
      <c r="B117" s="17"/>
      <c r="C117" s="21"/>
      <c r="D117" s="21"/>
      <c r="E117" s="21"/>
      <c r="F117" s="21"/>
      <c r="G117" s="17"/>
    </row>
    <row r="118">
      <c r="A118" s="17"/>
      <c r="B118" s="17"/>
      <c r="C118" s="21"/>
      <c r="D118" s="21"/>
      <c r="E118" s="21"/>
      <c r="F118" s="21"/>
      <c r="G118" s="17"/>
    </row>
    <row r="119">
      <c r="A119" s="17"/>
      <c r="B119" s="17"/>
      <c r="C119" s="21"/>
      <c r="D119" s="21"/>
      <c r="E119" s="21"/>
      <c r="F119" s="21"/>
      <c r="G119" s="17"/>
    </row>
    <row r="120">
      <c r="A120" s="17"/>
      <c r="B120" s="17"/>
      <c r="C120" s="21"/>
      <c r="D120" s="21"/>
      <c r="E120" s="21"/>
      <c r="F120" s="21"/>
      <c r="G120" s="17"/>
    </row>
    <row r="121">
      <c r="A121" s="17"/>
      <c r="B121" s="17"/>
      <c r="C121" s="21"/>
      <c r="D121" s="21"/>
      <c r="E121" s="21"/>
      <c r="F121" s="21"/>
      <c r="G121" s="17"/>
    </row>
    <row r="122">
      <c r="A122" s="17"/>
      <c r="B122" s="17"/>
      <c r="C122" s="21"/>
      <c r="D122" s="21"/>
      <c r="E122" s="21"/>
      <c r="F122" s="21"/>
      <c r="G122" s="17"/>
    </row>
    <row r="123">
      <c r="A123" s="17"/>
      <c r="B123" s="17"/>
      <c r="C123" s="21"/>
      <c r="D123" s="21"/>
      <c r="E123" s="21"/>
      <c r="F123" s="21"/>
      <c r="G123" s="17"/>
    </row>
    <row r="124">
      <c r="A124" s="17"/>
      <c r="B124" s="17"/>
      <c r="C124" s="21"/>
      <c r="D124" s="21"/>
      <c r="E124" s="21"/>
      <c r="F124" s="21"/>
      <c r="G124" s="17"/>
    </row>
    <row r="125">
      <c r="A125" s="17"/>
      <c r="B125" s="17"/>
      <c r="C125" s="21"/>
      <c r="D125" s="21"/>
      <c r="E125" s="21"/>
      <c r="F125" s="21"/>
      <c r="G125" s="17"/>
    </row>
    <row r="126">
      <c r="A126" s="17"/>
      <c r="B126" s="17"/>
      <c r="C126" s="21"/>
      <c r="D126" s="21"/>
      <c r="E126" s="21"/>
      <c r="F126" s="21"/>
      <c r="G126" s="17"/>
    </row>
    <row r="127">
      <c r="A127" s="17"/>
      <c r="B127" s="17"/>
      <c r="C127" s="21"/>
      <c r="D127" s="21"/>
      <c r="E127" s="21"/>
      <c r="F127" s="21"/>
      <c r="G127" s="17"/>
    </row>
    <row r="128">
      <c r="A128" s="17"/>
      <c r="B128" s="17"/>
      <c r="C128" s="21"/>
      <c r="D128" s="21"/>
      <c r="E128" s="21"/>
      <c r="F128" s="21"/>
      <c r="G128" s="17"/>
    </row>
    <row r="129">
      <c r="A129" s="17"/>
      <c r="B129" s="17"/>
      <c r="C129" s="21"/>
      <c r="D129" s="21"/>
      <c r="E129" s="21"/>
      <c r="F129" s="21"/>
      <c r="G129" s="17"/>
    </row>
    <row r="130">
      <c r="A130" s="17"/>
      <c r="B130" s="17"/>
      <c r="C130" s="21"/>
      <c r="D130" s="21"/>
      <c r="E130" s="21"/>
      <c r="F130" s="21"/>
      <c r="G130" s="17"/>
    </row>
    <row r="131">
      <c r="A131" s="17"/>
      <c r="B131" s="17"/>
      <c r="C131" s="21"/>
      <c r="D131" s="21"/>
      <c r="E131" s="21"/>
      <c r="F131" s="21"/>
      <c r="G131" s="17"/>
    </row>
    <row r="132">
      <c r="A132" s="17"/>
      <c r="B132" s="17"/>
      <c r="C132" s="21"/>
      <c r="D132" s="21"/>
      <c r="E132" s="21"/>
      <c r="F132" s="21"/>
      <c r="G132" s="17"/>
    </row>
    <row r="133">
      <c r="A133" s="17"/>
      <c r="B133" s="17"/>
      <c r="C133" s="21"/>
      <c r="D133" s="21"/>
      <c r="E133" s="21"/>
      <c r="F133" s="21"/>
      <c r="G133" s="17"/>
    </row>
    <row r="134">
      <c r="A134" s="17"/>
      <c r="B134" s="17"/>
      <c r="C134" s="21"/>
      <c r="D134" s="21"/>
      <c r="E134" s="21"/>
      <c r="F134" s="21"/>
      <c r="G134" s="17"/>
    </row>
    <row r="135">
      <c r="A135" s="17"/>
      <c r="B135" s="17"/>
      <c r="C135" s="21"/>
      <c r="D135" s="21"/>
      <c r="E135" s="21"/>
      <c r="F135" s="21"/>
      <c r="G135" s="17"/>
    </row>
    <row r="136">
      <c r="A136" s="17"/>
      <c r="B136" s="17"/>
      <c r="C136" s="21"/>
      <c r="D136" s="21"/>
      <c r="E136" s="21"/>
      <c r="F136" s="21"/>
      <c r="G136" s="17"/>
    </row>
    <row r="137">
      <c r="A137" s="17"/>
      <c r="B137" s="17"/>
      <c r="C137" s="21"/>
      <c r="D137" s="21"/>
      <c r="E137" s="21"/>
      <c r="F137" s="21"/>
      <c r="G137" s="17"/>
    </row>
    <row r="138">
      <c r="A138" s="17"/>
      <c r="B138" s="17"/>
      <c r="C138" s="21"/>
      <c r="D138" s="21"/>
      <c r="E138" s="21"/>
      <c r="F138" s="21"/>
      <c r="G138" s="17"/>
    </row>
    <row r="139">
      <c r="A139" s="17"/>
      <c r="B139" s="17"/>
      <c r="C139" s="21"/>
      <c r="D139" s="21"/>
      <c r="E139" s="21"/>
      <c r="F139" s="21"/>
      <c r="G139" s="17"/>
    </row>
    <row r="140">
      <c r="A140" s="17"/>
      <c r="B140" s="17"/>
      <c r="C140" s="21"/>
      <c r="D140" s="21"/>
      <c r="E140" s="21"/>
      <c r="F140" s="21"/>
      <c r="G140" s="17"/>
    </row>
    <row r="141">
      <c r="A141" s="17"/>
      <c r="B141" s="17"/>
      <c r="C141" s="21"/>
      <c r="D141" s="21"/>
      <c r="E141" s="21"/>
      <c r="F141" s="21"/>
      <c r="G141" s="17"/>
    </row>
    <row r="142">
      <c r="A142" s="17"/>
      <c r="B142" s="17"/>
      <c r="C142" s="21"/>
      <c r="D142" s="21"/>
      <c r="E142" s="21"/>
      <c r="F142" s="21"/>
      <c r="G142" s="17"/>
    </row>
    <row r="143">
      <c r="A143" s="17"/>
      <c r="B143" s="17"/>
      <c r="C143" s="21"/>
      <c r="D143" s="21"/>
      <c r="E143" s="21"/>
      <c r="F143" s="21"/>
      <c r="G143" s="17"/>
    </row>
    <row r="144">
      <c r="A144" s="17"/>
      <c r="B144" s="17"/>
      <c r="C144" s="21"/>
      <c r="D144" s="21"/>
      <c r="E144" s="21"/>
      <c r="F144" s="21"/>
      <c r="G144" s="17"/>
    </row>
    <row r="145">
      <c r="A145" s="17"/>
      <c r="B145" s="17"/>
      <c r="C145" s="21"/>
      <c r="D145" s="21"/>
      <c r="E145" s="21"/>
      <c r="F145" s="21"/>
      <c r="G145" s="17"/>
    </row>
    <row r="146">
      <c r="A146" s="17"/>
      <c r="B146" s="17"/>
      <c r="C146" s="21"/>
      <c r="D146" s="21"/>
      <c r="E146" s="21"/>
      <c r="F146" s="21"/>
      <c r="G146" s="17"/>
    </row>
    <row r="147">
      <c r="A147" s="17"/>
      <c r="B147" s="17"/>
      <c r="C147" s="21"/>
      <c r="D147" s="21"/>
      <c r="E147" s="21"/>
      <c r="F147" s="21"/>
      <c r="G147" s="17"/>
    </row>
    <row r="148">
      <c r="A148" s="17"/>
      <c r="B148" s="17"/>
      <c r="C148" s="21"/>
      <c r="D148" s="21"/>
      <c r="E148" s="21"/>
      <c r="F148" s="21"/>
      <c r="G148" s="17"/>
    </row>
    <row r="149">
      <c r="A149" s="17"/>
      <c r="B149" s="17"/>
      <c r="C149" s="21"/>
      <c r="D149" s="21"/>
      <c r="E149" s="21"/>
      <c r="F149" s="21"/>
      <c r="G149" s="17"/>
    </row>
    <row r="150">
      <c r="A150" s="17"/>
      <c r="B150" s="17"/>
      <c r="C150" s="21"/>
      <c r="D150" s="21"/>
      <c r="E150" s="21"/>
      <c r="F150" s="21"/>
      <c r="G150" s="17"/>
    </row>
    <row r="151">
      <c r="A151" s="17"/>
      <c r="B151" s="17"/>
      <c r="C151" s="21"/>
      <c r="D151" s="21"/>
      <c r="E151" s="21"/>
      <c r="F151" s="21"/>
      <c r="G151" s="17"/>
    </row>
    <row r="152">
      <c r="A152" s="17"/>
      <c r="B152" s="17"/>
      <c r="C152" s="21"/>
      <c r="D152" s="21"/>
      <c r="E152" s="21"/>
      <c r="F152" s="21"/>
      <c r="G152" s="17"/>
    </row>
    <row r="153">
      <c r="A153" s="17"/>
      <c r="B153" s="17"/>
      <c r="C153" s="21"/>
      <c r="D153" s="21"/>
      <c r="E153" s="21"/>
      <c r="F153" s="21"/>
      <c r="G153" s="17"/>
    </row>
    <row r="154">
      <c r="A154" s="17"/>
      <c r="B154" s="17"/>
      <c r="C154" s="21"/>
      <c r="D154" s="21"/>
      <c r="E154" s="21"/>
      <c r="F154" s="21"/>
      <c r="G154" s="17"/>
    </row>
    <row r="155">
      <c r="A155" s="17"/>
      <c r="B155" s="17"/>
      <c r="C155" s="21"/>
      <c r="D155" s="21"/>
      <c r="E155" s="21"/>
      <c r="F155" s="21"/>
      <c r="G155" s="17"/>
    </row>
    <row r="156">
      <c r="A156" s="17"/>
      <c r="B156" s="17"/>
      <c r="C156" s="21"/>
      <c r="D156" s="21"/>
      <c r="E156" s="21"/>
      <c r="F156" s="21"/>
      <c r="G156" s="17"/>
    </row>
    <row r="157">
      <c r="A157" s="17"/>
      <c r="B157" s="17"/>
      <c r="C157" s="21"/>
      <c r="D157" s="21"/>
      <c r="E157" s="21"/>
      <c r="F157" s="21"/>
      <c r="G157" s="17"/>
    </row>
    <row r="158">
      <c r="A158" s="17"/>
      <c r="B158" s="17"/>
      <c r="C158" s="21"/>
      <c r="D158" s="21"/>
      <c r="E158" s="21"/>
      <c r="F158" s="21"/>
      <c r="G158" s="17"/>
    </row>
    <row r="159">
      <c r="A159" s="17"/>
      <c r="B159" s="17"/>
      <c r="C159" s="21"/>
      <c r="D159" s="21"/>
      <c r="E159" s="21"/>
      <c r="F159" s="21"/>
      <c r="G159" s="17"/>
    </row>
    <row r="160">
      <c r="A160" s="17"/>
      <c r="B160" s="17"/>
      <c r="C160" s="21"/>
      <c r="D160" s="21"/>
      <c r="E160" s="21"/>
      <c r="F160" s="21"/>
      <c r="G160" s="17"/>
    </row>
    <row r="161">
      <c r="A161" s="17"/>
      <c r="B161" s="17"/>
      <c r="C161" s="21"/>
      <c r="D161" s="21"/>
      <c r="E161" s="21"/>
      <c r="F161" s="21"/>
      <c r="G161" s="17"/>
    </row>
    <row r="162">
      <c r="A162" s="17"/>
      <c r="B162" s="17"/>
      <c r="C162" s="21"/>
      <c r="D162" s="21"/>
      <c r="E162" s="21"/>
      <c r="F162" s="21"/>
      <c r="G162" s="17"/>
    </row>
    <row r="163">
      <c r="A163" s="17"/>
      <c r="B163" s="17"/>
      <c r="C163" s="21"/>
      <c r="D163" s="21"/>
      <c r="E163" s="21"/>
      <c r="F163" s="21"/>
      <c r="G163" s="17"/>
    </row>
    <row r="164">
      <c r="A164" s="17"/>
      <c r="B164" s="17"/>
      <c r="C164" s="21"/>
      <c r="D164" s="21"/>
      <c r="E164" s="21"/>
      <c r="F164" s="21"/>
      <c r="G164" s="17"/>
    </row>
    <row r="165">
      <c r="A165" s="17"/>
      <c r="B165" s="17"/>
      <c r="C165" s="21"/>
      <c r="D165" s="21"/>
      <c r="E165" s="21"/>
      <c r="F165" s="21"/>
      <c r="G165" s="17"/>
    </row>
    <row r="166">
      <c r="A166" s="17"/>
      <c r="B166" s="17"/>
      <c r="C166" s="21"/>
      <c r="D166" s="21"/>
      <c r="E166" s="21"/>
      <c r="F166" s="21"/>
      <c r="G166" s="17"/>
    </row>
    <row r="167">
      <c r="A167" s="17"/>
      <c r="B167" s="17"/>
      <c r="C167" s="21"/>
      <c r="D167" s="21"/>
      <c r="E167" s="21"/>
      <c r="F167" s="21"/>
      <c r="G167" s="17"/>
    </row>
    <row r="168">
      <c r="A168" s="17"/>
      <c r="B168" s="17"/>
      <c r="C168" s="21"/>
      <c r="D168" s="21"/>
      <c r="E168" s="21"/>
      <c r="F168" s="21"/>
      <c r="G168" s="17"/>
    </row>
    <row r="169">
      <c r="A169" s="17"/>
      <c r="B169" s="17"/>
      <c r="C169" s="21"/>
      <c r="D169" s="21"/>
      <c r="E169" s="21"/>
      <c r="F169" s="21"/>
      <c r="G169" s="17"/>
    </row>
    <row r="170">
      <c r="A170" s="17"/>
      <c r="B170" s="17"/>
      <c r="C170" s="21"/>
      <c r="D170" s="21"/>
      <c r="E170" s="21"/>
      <c r="F170" s="21"/>
      <c r="G170" s="17"/>
    </row>
    <row r="171">
      <c r="A171" s="17"/>
      <c r="B171" s="17"/>
      <c r="C171" s="21"/>
      <c r="D171" s="21"/>
      <c r="E171" s="21"/>
      <c r="F171" s="21"/>
      <c r="G171" s="17"/>
    </row>
    <row r="172">
      <c r="A172" s="17"/>
      <c r="B172" s="17"/>
      <c r="C172" s="21"/>
      <c r="D172" s="21"/>
      <c r="E172" s="21"/>
      <c r="F172" s="21"/>
      <c r="G172" s="17"/>
    </row>
    <row r="173">
      <c r="A173" s="17"/>
      <c r="B173" s="17"/>
      <c r="C173" s="21"/>
      <c r="D173" s="21"/>
      <c r="E173" s="21"/>
      <c r="F173" s="21"/>
      <c r="G173" s="17"/>
    </row>
    <row r="174">
      <c r="A174" s="17"/>
      <c r="B174" s="17"/>
      <c r="C174" s="21"/>
      <c r="D174" s="21"/>
      <c r="E174" s="21"/>
      <c r="F174" s="21"/>
      <c r="G174" s="17"/>
    </row>
    <row r="175">
      <c r="A175" s="17"/>
      <c r="B175" s="17"/>
      <c r="C175" s="21"/>
      <c r="D175" s="21"/>
      <c r="E175" s="21"/>
      <c r="F175" s="21"/>
      <c r="G175" s="17"/>
    </row>
    <row r="176">
      <c r="A176" s="17"/>
      <c r="B176" s="17"/>
      <c r="C176" s="21"/>
      <c r="D176" s="21"/>
      <c r="E176" s="21"/>
      <c r="F176" s="21"/>
      <c r="G176" s="17"/>
    </row>
    <row r="177">
      <c r="A177" s="17"/>
      <c r="B177" s="17"/>
      <c r="C177" s="21"/>
      <c r="D177" s="21"/>
      <c r="E177" s="21"/>
      <c r="F177" s="21"/>
      <c r="G177" s="17"/>
    </row>
    <row r="178">
      <c r="A178" s="17"/>
      <c r="B178" s="17"/>
      <c r="C178" s="21"/>
      <c r="D178" s="21"/>
      <c r="E178" s="21"/>
      <c r="F178" s="21"/>
      <c r="G178" s="17"/>
    </row>
    <row r="179">
      <c r="A179" s="17"/>
      <c r="B179" s="17"/>
      <c r="C179" s="21"/>
      <c r="D179" s="21"/>
      <c r="E179" s="21"/>
      <c r="F179" s="21"/>
      <c r="G179" s="17"/>
    </row>
    <row r="180">
      <c r="A180" s="17"/>
      <c r="B180" s="17"/>
      <c r="C180" s="21"/>
      <c r="D180" s="21"/>
      <c r="E180" s="21"/>
      <c r="F180" s="21"/>
      <c r="G180" s="17"/>
    </row>
    <row r="181">
      <c r="A181" s="17"/>
      <c r="B181" s="17"/>
      <c r="C181" s="21"/>
      <c r="D181" s="21"/>
      <c r="E181" s="21"/>
      <c r="F181" s="21"/>
      <c r="G181" s="17"/>
    </row>
    <row r="182">
      <c r="A182" s="17"/>
      <c r="B182" s="17"/>
      <c r="C182" s="21"/>
      <c r="D182" s="21"/>
      <c r="E182" s="21"/>
      <c r="F182" s="21"/>
      <c r="G182" s="17"/>
    </row>
    <row r="183">
      <c r="A183" s="17"/>
      <c r="B183" s="17"/>
      <c r="C183" s="21"/>
      <c r="D183" s="21"/>
      <c r="E183" s="21"/>
      <c r="F183" s="21"/>
      <c r="G183" s="17"/>
    </row>
    <row r="184">
      <c r="A184" s="17"/>
      <c r="B184" s="17"/>
      <c r="C184" s="21"/>
      <c r="D184" s="21"/>
      <c r="E184" s="21"/>
      <c r="F184" s="21"/>
      <c r="G184" s="17"/>
    </row>
    <row r="185">
      <c r="A185" s="17"/>
      <c r="B185" s="17"/>
      <c r="C185" s="21"/>
      <c r="D185" s="21"/>
      <c r="E185" s="21"/>
      <c r="F185" s="21"/>
      <c r="G185" s="17"/>
    </row>
    <row r="186">
      <c r="A186" s="17"/>
      <c r="B186" s="17"/>
      <c r="C186" s="21"/>
      <c r="D186" s="21"/>
      <c r="E186" s="21"/>
      <c r="F186" s="21"/>
      <c r="G186" s="17"/>
    </row>
    <row r="187">
      <c r="A187" s="17"/>
      <c r="B187" s="17"/>
      <c r="C187" s="21"/>
      <c r="D187" s="21"/>
      <c r="E187" s="21"/>
      <c r="F187" s="21"/>
      <c r="G187" s="17"/>
    </row>
    <row r="188">
      <c r="A188" s="17"/>
      <c r="B188" s="17"/>
      <c r="C188" s="21"/>
      <c r="D188" s="21"/>
      <c r="E188" s="21"/>
      <c r="F188" s="21"/>
      <c r="G188" s="17"/>
    </row>
    <row r="189">
      <c r="A189" s="17"/>
      <c r="B189" s="17"/>
      <c r="C189" s="21"/>
      <c r="D189" s="21"/>
      <c r="E189" s="21"/>
      <c r="F189" s="21"/>
      <c r="G189" s="17"/>
    </row>
    <row r="190">
      <c r="A190" s="17"/>
      <c r="B190" s="17"/>
      <c r="C190" s="21"/>
      <c r="D190" s="21"/>
      <c r="E190" s="21"/>
      <c r="F190" s="21"/>
      <c r="G190" s="17"/>
    </row>
    <row r="191">
      <c r="A191" s="17"/>
      <c r="B191" s="17"/>
      <c r="C191" s="21"/>
      <c r="D191" s="21"/>
      <c r="E191" s="21"/>
      <c r="F191" s="21"/>
      <c r="G191" s="17"/>
    </row>
    <row r="192">
      <c r="A192" s="17"/>
      <c r="B192" s="17"/>
      <c r="C192" s="21"/>
      <c r="D192" s="21"/>
      <c r="E192" s="21"/>
      <c r="F192" s="21"/>
      <c r="G192" s="17"/>
    </row>
    <row r="193">
      <c r="A193" s="17"/>
      <c r="B193" s="17"/>
      <c r="C193" s="21"/>
      <c r="D193" s="21"/>
      <c r="E193" s="21"/>
      <c r="F193" s="21"/>
      <c r="G193" s="17"/>
    </row>
    <row r="194">
      <c r="A194" s="17"/>
      <c r="B194" s="17"/>
      <c r="C194" s="21"/>
      <c r="D194" s="21"/>
      <c r="E194" s="21"/>
      <c r="F194" s="21"/>
      <c r="G194" s="17"/>
    </row>
    <row r="195">
      <c r="A195" s="17"/>
      <c r="B195" s="17"/>
      <c r="C195" s="21"/>
      <c r="D195" s="21"/>
      <c r="E195" s="21"/>
      <c r="F195" s="21"/>
      <c r="G195" s="17"/>
    </row>
    <row r="196">
      <c r="A196" s="17"/>
      <c r="B196" s="17"/>
      <c r="C196" s="21"/>
      <c r="D196" s="21"/>
      <c r="E196" s="21"/>
      <c r="F196" s="21"/>
      <c r="G196" s="17"/>
    </row>
    <row r="197">
      <c r="A197" s="17"/>
      <c r="B197" s="17"/>
      <c r="C197" s="21"/>
      <c r="D197" s="21"/>
      <c r="E197" s="21"/>
      <c r="F197" s="21"/>
      <c r="G197" s="17"/>
    </row>
    <row r="198">
      <c r="A198" s="17"/>
      <c r="B198" s="17"/>
      <c r="C198" s="21"/>
      <c r="D198" s="21"/>
      <c r="E198" s="21"/>
      <c r="F198" s="21"/>
      <c r="G198" s="17"/>
    </row>
    <row r="199">
      <c r="A199" s="17"/>
      <c r="B199" s="17"/>
      <c r="C199" s="21"/>
      <c r="D199" s="21"/>
      <c r="E199" s="21"/>
      <c r="F199" s="21"/>
      <c r="G199" s="17"/>
    </row>
    <row r="200">
      <c r="A200" s="17"/>
      <c r="B200" s="17"/>
      <c r="C200" s="21"/>
      <c r="D200" s="21"/>
      <c r="E200" s="21"/>
      <c r="F200" s="21"/>
      <c r="G200" s="17"/>
    </row>
    <row r="201">
      <c r="A201" s="17"/>
      <c r="B201" s="17"/>
      <c r="C201" s="21"/>
      <c r="D201" s="21"/>
      <c r="E201" s="21"/>
      <c r="F201" s="21"/>
      <c r="G201" s="17"/>
    </row>
    <row r="202">
      <c r="A202" s="17"/>
      <c r="B202" s="17"/>
      <c r="C202" s="21"/>
      <c r="D202" s="21"/>
      <c r="E202" s="21"/>
      <c r="F202" s="21"/>
      <c r="G202" s="17"/>
    </row>
    <row r="203">
      <c r="A203" s="17"/>
      <c r="B203" s="17"/>
      <c r="C203" s="21"/>
      <c r="D203" s="21"/>
      <c r="E203" s="21"/>
      <c r="F203" s="21"/>
      <c r="G203" s="17"/>
    </row>
    <row r="204">
      <c r="A204" s="17"/>
      <c r="B204" s="17"/>
      <c r="C204" s="21"/>
      <c r="D204" s="21"/>
      <c r="E204" s="21"/>
      <c r="F204" s="21"/>
      <c r="G204" s="17"/>
    </row>
    <row r="205">
      <c r="A205" s="17"/>
      <c r="B205" s="17"/>
      <c r="C205" s="21"/>
      <c r="D205" s="21"/>
      <c r="E205" s="21"/>
      <c r="F205" s="21"/>
      <c r="G205" s="17"/>
    </row>
    <row r="206">
      <c r="A206" s="17"/>
      <c r="B206" s="17"/>
      <c r="C206" s="21"/>
      <c r="D206" s="21"/>
      <c r="E206" s="21"/>
      <c r="F206" s="21"/>
      <c r="G206" s="17"/>
    </row>
    <row r="207">
      <c r="A207" s="17"/>
      <c r="B207" s="17"/>
      <c r="C207" s="21"/>
      <c r="D207" s="21"/>
      <c r="E207" s="21"/>
      <c r="F207" s="21"/>
      <c r="G207" s="17"/>
    </row>
    <row r="208">
      <c r="A208" s="17"/>
      <c r="B208" s="17"/>
      <c r="C208" s="21"/>
      <c r="D208" s="21"/>
      <c r="E208" s="21"/>
      <c r="F208" s="21"/>
      <c r="G208" s="17"/>
    </row>
    <row r="209">
      <c r="A209" s="17"/>
      <c r="B209" s="17"/>
      <c r="C209" s="21"/>
      <c r="D209" s="21"/>
      <c r="E209" s="21"/>
      <c r="F209" s="21"/>
      <c r="G209" s="17"/>
    </row>
    <row r="210">
      <c r="A210" s="17"/>
      <c r="B210" s="17"/>
      <c r="C210" s="21"/>
      <c r="D210" s="21"/>
      <c r="E210" s="21"/>
      <c r="F210" s="21"/>
      <c r="G210" s="17"/>
    </row>
    <row r="211">
      <c r="A211" s="17"/>
      <c r="B211" s="17"/>
      <c r="C211" s="21"/>
      <c r="D211" s="21"/>
      <c r="E211" s="21"/>
      <c r="F211" s="21"/>
      <c r="G211" s="17"/>
    </row>
    <row r="212">
      <c r="A212" s="17"/>
      <c r="B212" s="17"/>
      <c r="C212" s="21"/>
      <c r="D212" s="21"/>
      <c r="E212" s="21"/>
      <c r="F212" s="21"/>
      <c r="G212" s="17"/>
    </row>
    <row r="213">
      <c r="A213" s="17"/>
      <c r="B213" s="17"/>
      <c r="C213" s="21"/>
      <c r="D213" s="21"/>
      <c r="E213" s="21"/>
      <c r="F213" s="21"/>
      <c r="G213" s="17"/>
    </row>
    <row r="214">
      <c r="A214" s="17"/>
      <c r="B214" s="17"/>
      <c r="C214" s="21"/>
      <c r="D214" s="21"/>
      <c r="E214" s="21"/>
      <c r="F214" s="21"/>
      <c r="G214" s="17"/>
    </row>
    <row r="215">
      <c r="A215" s="17"/>
      <c r="B215" s="17"/>
      <c r="C215" s="21"/>
      <c r="D215" s="21"/>
      <c r="E215" s="21"/>
      <c r="F215" s="21"/>
      <c r="G215" s="17"/>
    </row>
    <row r="216">
      <c r="A216" s="17"/>
      <c r="B216" s="17"/>
      <c r="C216" s="21"/>
      <c r="D216" s="21"/>
      <c r="E216" s="21"/>
      <c r="F216" s="21"/>
      <c r="G216" s="17"/>
    </row>
    <row r="217">
      <c r="A217" s="17"/>
      <c r="B217" s="17"/>
      <c r="C217" s="21"/>
      <c r="D217" s="21"/>
      <c r="E217" s="21"/>
      <c r="F217" s="21"/>
      <c r="G217" s="17"/>
    </row>
    <row r="218">
      <c r="A218" s="17"/>
      <c r="B218" s="17"/>
      <c r="C218" s="21"/>
      <c r="D218" s="21"/>
      <c r="E218" s="21"/>
      <c r="F218" s="21"/>
      <c r="G218" s="17"/>
    </row>
    <row r="219">
      <c r="A219" s="17"/>
      <c r="B219" s="17"/>
      <c r="C219" s="21"/>
      <c r="D219" s="21"/>
      <c r="E219" s="21"/>
      <c r="F219" s="21"/>
      <c r="G219" s="17"/>
    </row>
    <row r="220">
      <c r="A220" s="17"/>
      <c r="B220" s="17"/>
      <c r="C220" s="21"/>
      <c r="D220" s="21"/>
      <c r="E220" s="21"/>
      <c r="F220" s="21"/>
      <c r="G220" s="17"/>
    </row>
    <row r="221">
      <c r="A221" s="17"/>
      <c r="B221" s="17"/>
      <c r="C221" s="21"/>
      <c r="D221" s="21"/>
      <c r="E221" s="21"/>
      <c r="F221" s="21"/>
      <c r="G221" s="17"/>
    </row>
    <row r="222">
      <c r="A222" s="17"/>
      <c r="B222" s="17"/>
      <c r="C222" s="21"/>
      <c r="D222" s="21"/>
      <c r="E222" s="21"/>
      <c r="F222" s="21"/>
      <c r="G222" s="17"/>
    </row>
    <row r="223">
      <c r="A223" s="17"/>
      <c r="B223" s="17"/>
      <c r="C223" s="21"/>
      <c r="D223" s="21"/>
      <c r="E223" s="21"/>
      <c r="F223" s="21"/>
      <c r="G223" s="17"/>
    </row>
    <row r="224">
      <c r="A224" s="17"/>
      <c r="B224" s="17"/>
      <c r="C224" s="21"/>
      <c r="D224" s="21"/>
      <c r="E224" s="21"/>
      <c r="F224" s="21"/>
      <c r="G224" s="17"/>
    </row>
    <row r="225">
      <c r="A225" s="17"/>
      <c r="B225" s="17"/>
      <c r="C225" s="21"/>
      <c r="D225" s="21"/>
      <c r="E225" s="21"/>
      <c r="F225" s="21"/>
      <c r="G225" s="17"/>
    </row>
    <row r="226">
      <c r="A226" s="17"/>
      <c r="B226" s="17"/>
      <c r="C226" s="21"/>
      <c r="D226" s="21"/>
      <c r="E226" s="21"/>
      <c r="F226" s="21"/>
      <c r="G226" s="17"/>
    </row>
    <row r="227">
      <c r="A227" s="17"/>
      <c r="B227" s="17"/>
      <c r="C227" s="21"/>
      <c r="D227" s="21"/>
      <c r="E227" s="21"/>
      <c r="F227" s="21"/>
      <c r="G227" s="17"/>
    </row>
    <row r="228">
      <c r="A228" s="17"/>
      <c r="B228" s="17"/>
      <c r="C228" s="21"/>
      <c r="D228" s="21"/>
      <c r="E228" s="21"/>
      <c r="F228" s="21"/>
      <c r="G228" s="17"/>
    </row>
    <row r="229">
      <c r="A229" s="17"/>
      <c r="B229" s="17"/>
      <c r="C229" s="21"/>
      <c r="D229" s="21"/>
      <c r="E229" s="21"/>
      <c r="F229" s="21"/>
      <c r="G229" s="17"/>
    </row>
    <row r="230">
      <c r="A230" s="17"/>
      <c r="B230" s="17"/>
      <c r="C230" s="21"/>
      <c r="D230" s="21"/>
      <c r="E230" s="21"/>
      <c r="F230" s="21"/>
      <c r="G230" s="17"/>
    </row>
    <row r="231">
      <c r="A231" s="17"/>
      <c r="B231" s="17"/>
      <c r="C231" s="21"/>
      <c r="D231" s="21"/>
      <c r="E231" s="21"/>
      <c r="F231" s="21"/>
      <c r="G231" s="17"/>
    </row>
    <row r="232">
      <c r="A232" s="17"/>
      <c r="B232" s="17"/>
      <c r="C232" s="21"/>
      <c r="D232" s="21"/>
      <c r="E232" s="21"/>
      <c r="F232" s="21"/>
      <c r="G232" s="17"/>
    </row>
    <row r="233">
      <c r="A233" s="17"/>
      <c r="B233" s="17"/>
      <c r="C233" s="21"/>
      <c r="D233" s="21"/>
      <c r="E233" s="21"/>
      <c r="F233" s="21"/>
      <c r="G233" s="17"/>
    </row>
    <row r="234">
      <c r="A234" s="17"/>
      <c r="B234" s="17"/>
      <c r="C234" s="21"/>
      <c r="D234" s="21"/>
      <c r="E234" s="21"/>
      <c r="F234" s="21"/>
      <c r="G234" s="17"/>
    </row>
    <row r="235">
      <c r="A235" s="17"/>
      <c r="B235" s="17"/>
      <c r="C235" s="21"/>
      <c r="D235" s="21"/>
      <c r="E235" s="21"/>
      <c r="F235" s="21"/>
      <c r="G235" s="17"/>
    </row>
    <row r="236">
      <c r="A236" s="17"/>
      <c r="B236" s="17"/>
      <c r="C236" s="21"/>
      <c r="D236" s="21"/>
      <c r="E236" s="21"/>
      <c r="F236" s="21"/>
      <c r="G236" s="17"/>
    </row>
    <row r="237">
      <c r="A237" s="17"/>
      <c r="B237" s="17"/>
      <c r="C237" s="21"/>
      <c r="D237" s="21"/>
      <c r="E237" s="21"/>
      <c r="F237" s="21"/>
      <c r="G237" s="17"/>
    </row>
    <row r="238">
      <c r="A238" s="17"/>
      <c r="B238" s="17"/>
      <c r="C238" s="21"/>
      <c r="D238" s="21"/>
      <c r="E238" s="21"/>
      <c r="F238" s="21"/>
      <c r="G238" s="17"/>
    </row>
    <row r="239">
      <c r="A239" s="17"/>
      <c r="B239" s="17"/>
      <c r="C239" s="21"/>
      <c r="D239" s="21"/>
      <c r="E239" s="21"/>
      <c r="F239" s="21"/>
      <c r="G239" s="17"/>
    </row>
    <row r="240">
      <c r="A240" s="17"/>
      <c r="B240" s="17"/>
      <c r="C240" s="21"/>
      <c r="D240" s="21"/>
      <c r="E240" s="21"/>
      <c r="F240" s="21"/>
      <c r="G240" s="17"/>
    </row>
    <row r="241">
      <c r="A241" s="17"/>
      <c r="B241" s="17"/>
      <c r="C241" s="21"/>
      <c r="D241" s="21"/>
      <c r="E241" s="21"/>
      <c r="F241" s="21"/>
      <c r="G241" s="17"/>
    </row>
    <row r="242">
      <c r="A242" s="17"/>
      <c r="B242" s="17"/>
      <c r="C242" s="21"/>
      <c r="D242" s="21"/>
      <c r="E242" s="21"/>
      <c r="F242" s="21"/>
      <c r="G242" s="17"/>
    </row>
    <row r="243">
      <c r="A243" s="17"/>
      <c r="B243" s="17"/>
      <c r="C243" s="21"/>
      <c r="D243" s="21"/>
      <c r="E243" s="21"/>
      <c r="F243" s="21"/>
      <c r="G243" s="17"/>
    </row>
    <row r="244">
      <c r="A244" s="17"/>
      <c r="B244" s="17"/>
      <c r="C244" s="21"/>
      <c r="D244" s="21"/>
      <c r="E244" s="21"/>
      <c r="F244" s="21"/>
      <c r="G244" s="17"/>
    </row>
    <row r="245">
      <c r="A245" s="17"/>
      <c r="B245" s="17"/>
      <c r="C245" s="21"/>
      <c r="D245" s="21"/>
      <c r="E245" s="21"/>
      <c r="F245" s="21"/>
      <c r="G245" s="17"/>
    </row>
    <row r="246">
      <c r="A246" s="17"/>
      <c r="B246" s="17"/>
      <c r="C246" s="21"/>
      <c r="D246" s="21"/>
      <c r="E246" s="21"/>
      <c r="F246" s="21"/>
      <c r="G246" s="17"/>
    </row>
    <row r="247">
      <c r="A247" s="17"/>
      <c r="B247" s="17"/>
      <c r="C247" s="21"/>
      <c r="D247" s="21"/>
      <c r="E247" s="21"/>
      <c r="F247" s="21"/>
      <c r="G247" s="17"/>
    </row>
    <row r="248">
      <c r="A248" s="17"/>
      <c r="B248" s="17"/>
      <c r="C248" s="21"/>
      <c r="D248" s="21"/>
      <c r="E248" s="21"/>
      <c r="F248" s="21"/>
      <c r="G248" s="17"/>
    </row>
    <row r="249">
      <c r="A249" s="17"/>
      <c r="B249" s="17"/>
      <c r="C249" s="21"/>
      <c r="D249" s="21"/>
      <c r="E249" s="21"/>
      <c r="F249" s="21"/>
      <c r="G249" s="17"/>
    </row>
    <row r="250">
      <c r="A250" s="17"/>
      <c r="B250" s="17"/>
      <c r="C250" s="21"/>
      <c r="D250" s="21"/>
      <c r="E250" s="21"/>
      <c r="F250" s="21"/>
      <c r="G250" s="17"/>
    </row>
    <row r="251">
      <c r="A251" s="17"/>
      <c r="B251" s="17"/>
      <c r="C251" s="21"/>
      <c r="D251" s="21"/>
      <c r="E251" s="21"/>
      <c r="F251" s="21"/>
      <c r="G251" s="17"/>
    </row>
    <row r="252">
      <c r="A252" s="17"/>
      <c r="B252" s="17"/>
      <c r="C252" s="21"/>
      <c r="D252" s="21"/>
      <c r="E252" s="21"/>
      <c r="F252" s="21"/>
      <c r="G252" s="17"/>
    </row>
    <row r="253">
      <c r="A253" s="17"/>
      <c r="B253" s="17"/>
      <c r="C253" s="21"/>
      <c r="D253" s="21"/>
      <c r="E253" s="21"/>
      <c r="F253" s="21"/>
      <c r="G253" s="17"/>
    </row>
    <row r="254">
      <c r="A254" s="17"/>
      <c r="B254" s="17"/>
      <c r="C254" s="21"/>
      <c r="D254" s="21"/>
      <c r="E254" s="21"/>
      <c r="F254" s="21"/>
      <c r="G254" s="17"/>
    </row>
    <row r="255">
      <c r="A255" s="17"/>
      <c r="B255" s="17"/>
      <c r="C255" s="21"/>
      <c r="D255" s="21"/>
      <c r="E255" s="21"/>
      <c r="F255" s="21"/>
      <c r="G255" s="17"/>
    </row>
    <row r="256">
      <c r="A256" s="17"/>
      <c r="B256" s="17"/>
      <c r="C256" s="21"/>
      <c r="D256" s="21"/>
      <c r="E256" s="21"/>
      <c r="F256" s="21"/>
      <c r="G256" s="17"/>
    </row>
    <row r="257">
      <c r="A257" s="17"/>
      <c r="B257" s="17"/>
      <c r="C257" s="21"/>
      <c r="D257" s="21"/>
      <c r="E257" s="21"/>
      <c r="F257" s="21"/>
      <c r="G257" s="17"/>
    </row>
    <row r="258">
      <c r="A258" s="17"/>
      <c r="B258" s="17"/>
      <c r="C258" s="21"/>
      <c r="D258" s="21"/>
      <c r="E258" s="21"/>
      <c r="F258" s="21"/>
      <c r="G258" s="17"/>
    </row>
    <row r="259">
      <c r="A259" s="17"/>
      <c r="B259" s="17"/>
      <c r="C259" s="21"/>
      <c r="D259" s="21"/>
      <c r="E259" s="21"/>
      <c r="F259" s="21"/>
      <c r="G259" s="17"/>
    </row>
    <row r="260">
      <c r="A260" s="17"/>
      <c r="B260" s="17"/>
      <c r="C260" s="21"/>
      <c r="D260" s="21"/>
      <c r="E260" s="21"/>
      <c r="F260" s="21"/>
      <c r="G260" s="17"/>
    </row>
    <row r="261">
      <c r="A261" s="17"/>
      <c r="B261" s="17"/>
      <c r="C261" s="21"/>
      <c r="D261" s="21"/>
      <c r="E261" s="21"/>
      <c r="F261" s="21"/>
      <c r="G261" s="17"/>
    </row>
    <row r="262">
      <c r="A262" s="17"/>
      <c r="B262" s="17"/>
      <c r="C262" s="21"/>
      <c r="D262" s="21"/>
      <c r="E262" s="21"/>
      <c r="F262" s="21"/>
      <c r="G262" s="17"/>
    </row>
    <row r="263">
      <c r="A263" s="17"/>
      <c r="B263" s="17"/>
      <c r="C263" s="21"/>
      <c r="D263" s="21"/>
      <c r="E263" s="21"/>
      <c r="F263" s="21"/>
      <c r="G263" s="17"/>
    </row>
    <row r="264">
      <c r="A264" s="17"/>
      <c r="B264" s="17"/>
      <c r="C264" s="21"/>
      <c r="D264" s="21"/>
      <c r="E264" s="21"/>
      <c r="F264" s="21"/>
      <c r="G264" s="17"/>
    </row>
    <row r="265">
      <c r="A265" s="17"/>
      <c r="B265" s="17"/>
      <c r="C265" s="21"/>
      <c r="D265" s="21"/>
      <c r="E265" s="21"/>
      <c r="F265" s="21"/>
      <c r="G265" s="17"/>
    </row>
    <row r="266">
      <c r="A266" s="17"/>
      <c r="B266" s="17"/>
      <c r="C266" s="21"/>
      <c r="D266" s="21"/>
      <c r="E266" s="21"/>
      <c r="F266" s="21"/>
      <c r="G266" s="17"/>
    </row>
    <row r="267">
      <c r="A267" s="17"/>
      <c r="B267" s="17"/>
      <c r="C267" s="21"/>
      <c r="D267" s="21"/>
      <c r="E267" s="21"/>
      <c r="F267" s="21"/>
      <c r="G267" s="17"/>
    </row>
    <row r="268">
      <c r="A268" s="17"/>
      <c r="B268" s="17"/>
      <c r="C268" s="21"/>
      <c r="D268" s="21"/>
      <c r="E268" s="21"/>
      <c r="F268" s="21"/>
      <c r="G268" s="17"/>
    </row>
    <row r="269">
      <c r="A269" s="17"/>
      <c r="B269" s="17"/>
      <c r="C269" s="21"/>
      <c r="D269" s="21"/>
      <c r="E269" s="21"/>
      <c r="F269" s="21"/>
      <c r="G269" s="17"/>
    </row>
    <row r="270">
      <c r="A270" s="17"/>
      <c r="B270" s="17"/>
      <c r="C270" s="21"/>
      <c r="D270" s="21"/>
      <c r="E270" s="21"/>
      <c r="F270" s="21"/>
      <c r="G270" s="17"/>
    </row>
    <row r="271">
      <c r="A271" s="17"/>
      <c r="B271" s="17"/>
      <c r="C271" s="21"/>
      <c r="D271" s="21"/>
      <c r="E271" s="21"/>
      <c r="F271" s="21"/>
      <c r="G271" s="17"/>
    </row>
    <row r="272">
      <c r="A272" s="17"/>
      <c r="B272" s="17"/>
      <c r="C272" s="21"/>
      <c r="D272" s="21"/>
      <c r="E272" s="21"/>
      <c r="F272" s="21"/>
      <c r="G272" s="17"/>
    </row>
    <row r="273">
      <c r="A273" s="17"/>
      <c r="B273" s="17"/>
      <c r="C273" s="21"/>
      <c r="D273" s="21"/>
      <c r="E273" s="21"/>
      <c r="F273" s="21"/>
      <c r="G273" s="17"/>
    </row>
    <row r="274">
      <c r="A274" s="17"/>
      <c r="B274" s="17"/>
      <c r="C274" s="21"/>
      <c r="D274" s="21"/>
      <c r="E274" s="21"/>
      <c r="F274" s="21"/>
      <c r="G274" s="17"/>
    </row>
    <row r="275">
      <c r="A275" s="17"/>
      <c r="B275" s="17"/>
      <c r="C275" s="21"/>
      <c r="D275" s="21"/>
      <c r="E275" s="21"/>
      <c r="F275" s="21"/>
      <c r="G275" s="17"/>
    </row>
    <row r="276">
      <c r="A276" s="17"/>
      <c r="B276" s="17"/>
      <c r="C276" s="21"/>
      <c r="D276" s="21"/>
      <c r="E276" s="21"/>
      <c r="F276" s="21"/>
      <c r="G276" s="17"/>
    </row>
    <row r="277">
      <c r="A277" s="17"/>
      <c r="B277" s="17"/>
      <c r="C277" s="21"/>
      <c r="D277" s="21"/>
      <c r="E277" s="21"/>
      <c r="F277" s="21"/>
      <c r="G277" s="17"/>
    </row>
    <row r="278">
      <c r="A278" s="17"/>
      <c r="B278" s="17"/>
      <c r="C278" s="21"/>
      <c r="D278" s="21"/>
      <c r="E278" s="21"/>
      <c r="F278" s="21"/>
      <c r="G278" s="17"/>
    </row>
    <row r="279">
      <c r="A279" s="17"/>
      <c r="B279" s="17"/>
      <c r="C279" s="21"/>
      <c r="D279" s="21"/>
      <c r="E279" s="21"/>
      <c r="F279" s="21"/>
      <c r="G279" s="17"/>
    </row>
    <row r="280">
      <c r="A280" s="17"/>
      <c r="B280" s="17"/>
      <c r="C280" s="21"/>
      <c r="D280" s="21"/>
      <c r="E280" s="21"/>
      <c r="F280" s="21"/>
      <c r="G280" s="17"/>
    </row>
    <row r="281">
      <c r="A281" s="17"/>
      <c r="B281" s="17"/>
      <c r="C281" s="21"/>
      <c r="D281" s="21"/>
      <c r="E281" s="21"/>
      <c r="F281" s="21"/>
      <c r="G281" s="17"/>
    </row>
    <row r="282">
      <c r="A282" s="17"/>
      <c r="B282" s="17"/>
      <c r="C282" s="21"/>
      <c r="D282" s="21"/>
      <c r="E282" s="21"/>
      <c r="F282" s="21"/>
      <c r="G282" s="17"/>
    </row>
    <row r="283">
      <c r="A283" s="17"/>
      <c r="B283" s="17"/>
      <c r="C283" s="21"/>
      <c r="D283" s="21"/>
      <c r="E283" s="21"/>
      <c r="F283" s="21"/>
      <c r="G283" s="17"/>
    </row>
    <row r="284">
      <c r="A284" s="17"/>
      <c r="B284" s="17"/>
      <c r="C284" s="21"/>
      <c r="D284" s="21"/>
      <c r="E284" s="21"/>
      <c r="F284" s="21"/>
      <c r="G284" s="17"/>
    </row>
    <row r="285">
      <c r="A285" s="17"/>
      <c r="B285" s="17"/>
      <c r="C285" s="21"/>
      <c r="D285" s="21"/>
      <c r="E285" s="21"/>
      <c r="F285" s="21"/>
      <c r="G285" s="17"/>
    </row>
    <row r="286">
      <c r="A286" s="17"/>
      <c r="B286" s="17"/>
      <c r="C286" s="21"/>
      <c r="D286" s="21"/>
      <c r="E286" s="21"/>
      <c r="F286" s="21"/>
      <c r="G286" s="17"/>
    </row>
    <row r="287">
      <c r="A287" s="17"/>
      <c r="B287" s="17"/>
      <c r="C287" s="21"/>
      <c r="D287" s="21"/>
      <c r="E287" s="21"/>
      <c r="F287" s="21"/>
      <c r="G287" s="17"/>
    </row>
    <row r="288">
      <c r="A288" s="17"/>
      <c r="B288" s="17"/>
      <c r="C288" s="21"/>
      <c r="D288" s="21"/>
      <c r="E288" s="21"/>
      <c r="F288" s="21"/>
      <c r="G288" s="17"/>
    </row>
    <row r="289">
      <c r="A289" s="17"/>
      <c r="B289" s="17"/>
      <c r="C289" s="21"/>
      <c r="D289" s="21"/>
      <c r="E289" s="21"/>
      <c r="F289" s="21"/>
      <c r="G289" s="17"/>
    </row>
    <row r="290">
      <c r="A290" s="17"/>
      <c r="B290" s="17"/>
      <c r="C290" s="21"/>
      <c r="D290" s="21"/>
      <c r="E290" s="21"/>
      <c r="F290" s="21"/>
      <c r="G290" s="17"/>
    </row>
    <row r="291">
      <c r="A291" s="17"/>
      <c r="B291" s="17"/>
      <c r="C291" s="21"/>
      <c r="D291" s="21"/>
      <c r="E291" s="21"/>
      <c r="F291" s="21"/>
      <c r="G291" s="17"/>
    </row>
    <row r="292">
      <c r="A292" s="17"/>
      <c r="B292" s="17"/>
      <c r="C292" s="21"/>
      <c r="D292" s="21"/>
      <c r="E292" s="21"/>
      <c r="F292" s="21"/>
      <c r="G292" s="17"/>
    </row>
    <row r="293">
      <c r="A293" s="17"/>
      <c r="B293" s="17"/>
      <c r="C293" s="21"/>
      <c r="D293" s="21"/>
      <c r="E293" s="21"/>
      <c r="F293" s="21"/>
      <c r="G293" s="17"/>
    </row>
    <row r="294">
      <c r="A294" s="17"/>
      <c r="B294" s="17"/>
      <c r="C294" s="21"/>
      <c r="D294" s="21"/>
      <c r="E294" s="21"/>
      <c r="F294" s="21"/>
      <c r="G294" s="17"/>
    </row>
    <row r="295">
      <c r="A295" s="17"/>
      <c r="B295" s="17"/>
      <c r="C295" s="21"/>
      <c r="D295" s="21"/>
      <c r="E295" s="21"/>
      <c r="F295" s="21"/>
      <c r="G295" s="17"/>
    </row>
    <row r="296">
      <c r="A296" s="17"/>
      <c r="B296" s="17"/>
      <c r="C296" s="21"/>
      <c r="D296" s="21"/>
      <c r="E296" s="21"/>
      <c r="F296" s="21"/>
      <c r="G296" s="17"/>
    </row>
    <row r="297">
      <c r="A297" s="17"/>
      <c r="B297" s="17"/>
      <c r="C297" s="21"/>
      <c r="D297" s="21"/>
      <c r="E297" s="21"/>
      <c r="F297" s="21"/>
      <c r="G297" s="17"/>
    </row>
    <row r="298">
      <c r="A298" s="17"/>
      <c r="B298" s="17"/>
      <c r="C298" s="21"/>
      <c r="D298" s="21"/>
      <c r="E298" s="21"/>
      <c r="F298" s="21"/>
      <c r="G298" s="17"/>
    </row>
    <row r="299">
      <c r="A299" s="17"/>
      <c r="B299" s="17"/>
      <c r="C299" s="21"/>
      <c r="D299" s="21"/>
      <c r="E299" s="21"/>
      <c r="F299" s="21"/>
      <c r="G299" s="17"/>
    </row>
    <row r="300">
      <c r="A300" s="17"/>
      <c r="B300" s="17"/>
      <c r="C300" s="21"/>
      <c r="D300" s="21"/>
      <c r="E300" s="21"/>
      <c r="F300" s="21"/>
      <c r="G300" s="17"/>
    </row>
    <row r="301">
      <c r="A301" s="17"/>
      <c r="B301" s="17"/>
      <c r="C301" s="21"/>
      <c r="D301" s="21"/>
      <c r="E301" s="21"/>
      <c r="F301" s="21"/>
      <c r="G301" s="17"/>
    </row>
    <row r="302">
      <c r="A302" s="17"/>
      <c r="B302" s="17"/>
      <c r="C302" s="21"/>
      <c r="D302" s="21"/>
      <c r="E302" s="21"/>
      <c r="F302" s="21"/>
      <c r="G302" s="17"/>
    </row>
    <row r="303">
      <c r="A303" s="17"/>
      <c r="B303" s="17"/>
      <c r="C303" s="21"/>
      <c r="D303" s="21"/>
      <c r="E303" s="21"/>
      <c r="F303" s="21"/>
      <c r="G303" s="17"/>
    </row>
    <row r="304">
      <c r="A304" s="17"/>
      <c r="B304" s="17"/>
      <c r="C304" s="21"/>
      <c r="D304" s="21"/>
      <c r="E304" s="21"/>
      <c r="F304" s="21"/>
      <c r="G304" s="17"/>
    </row>
    <row r="305">
      <c r="A305" s="17"/>
      <c r="B305" s="17"/>
      <c r="C305" s="21"/>
      <c r="D305" s="21"/>
      <c r="E305" s="21"/>
      <c r="F305" s="21"/>
      <c r="G305" s="17"/>
    </row>
    <row r="306">
      <c r="A306" s="17"/>
      <c r="B306" s="17"/>
      <c r="C306" s="21"/>
      <c r="D306" s="21"/>
      <c r="E306" s="21"/>
      <c r="F306" s="21"/>
      <c r="G306" s="17"/>
    </row>
    <row r="307">
      <c r="A307" s="17"/>
      <c r="B307" s="17"/>
      <c r="C307" s="21"/>
      <c r="D307" s="21"/>
      <c r="E307" s="21"/>
      <c r="F307" s="21"/>
      <c r="G307" s="17"/>
    </row>
    <row r="308">
      <c r="A308" s="17"/>
      <c r="B308" s="17"/>
      <c r="C308" s="21"/>
      <c r="D308" s="21"/>
      <c r="E308" s="21"/>
      <c r="F308" s="21"/>
      <c r="G308" s="17"/>
    </row>
    <row r="309">
      <c r="A309" s="17"/>
      <c r="B309" s="17"/>
      <c r="C309" s="21"/>
      <c r="D309" s="21"/>
      <c r="E309" s="21"/>
      <c r="F309" s="21"/>
      <c r="G309" s="17"/>
    </row>
    <row r="310">
      <c r="A310" s="17"/>
      <c r="B310" s="17"/>
      <c r="C310" s="21"/>
      <c r="D310" s="21"/>
      <c r="E310" s="21"/>
      <c r="F310" s="21"/>
      <c r="G310" s="17"/>
    </row>
    <row r="311">
      <c r="A311" s="17"/>
      <c r="B311" s="17"/>
      <c r="C311" s="21"/>
      <c r="D311" s="21"/>
      <c r="E311" s="21"/>
      <c r="F311" s="21"/>
      <c r="G311" s="17"/>
    </row>
    <row r="312">
      <c r="A312" s="17"/>
      <c r="B312" s="17"/>
      <c r="C312" s="21"/>
      <c r="D312" s="21"/>
      <c r="E312" s="21"/>
      <c r="F312" s="21"/>
      <c r="G312" s="17"/>
    </row>
    <row r="313">
      <c r="A313" s="17"/>
      <c r="B313" s="17"/>
      <c r="C313" s="21"/>
      <c r="D313" s="21"/>
      <c r="E313" s="21"/>
      <c r="F313" s="21"/>
      <c r="G313" s="17"/>
    </row>
    <row r="314">
      <c r="A314" s="17"/>
      <c r="B314" s="17"/>
      <c r="C314" s="21"/>
      <c r="D314" s="21"/>
      <c r="E314" s="21"/>
      <c r="F314" s="21"/>
      <c r="G314" s="17"/>
    </row>
    <row r="315">
      <c r="A315" s="17"/>
      <c r="B315" s="17"/>
      <c r="C315" s="21"/>
      <c r="D315" s="21"/>
      <c r="E315" s="21"/>
      <c r="F315" s="21"/>
      <c r="G315" s="17"/>
    </row>
    <row r="316">
      <c r="A316" s="17"/>
      <c r="B316" s="17"/>
      <c r="C316" s="21"/>
      <c r="D316" s="21"/>
      <c r="E316" s="21"/>
      <c r="F316" s="21"/>
      <c r="G316" s="17"/>
    </row>
    <row r="317">
      <c r="A317" s="17"/>
      <c r="B317" s="17"/>
      <c r="C317" s="21"/>
      <c r="D317" s="21"/>
      <c r="E317" s="21"/>
      <c r="F317" s="21"/>
      <c r="G317" s="17"/>
    </row>
    <row r="318">
      <c r="A318" s="17"/>
      <c r="B318" s="17"/>
      <c r="C318" s="21"/>
      <c r="D318" s="21"/>
      <c r="E318" s="21"/>
      <c r="F318" s="21"/>
      <c r="G318" s="17"/>
    </row>
    <row r="319">
      <c r="A319" s="17"/>
      <c r="B319" s="17"/>
      <c r="C319" s="21"/>
      <c r="D319" s="21"/>
      <c r="E319" s="21"/>
      <c r="F319" s="21"/>
      <c r="G319" s="17"/>
    </row>
    <row r="320">
      <c r="A320" s="17"/>
      <c r="B320" s="17"/>
      <c r="C320" s="21"/>
      <c r="D320" s="21"/>
      <c r="E320" s="21"/>
      <c r="F320" s="21"/>
      <c r="G320" s="17"/>
    </row>
    <row r="321">
      <c r="A321" s="17"/>
      <c r="B321" s="17"/>
      <c r="C321" s="21"/>
      <c r="D321" s="21"/>
      <c r="E321" s="21"/>
      <c r="F321" s="21"/>
      <c r="G321" s="17"/>
    </row>
    <row r="322">
      <c r="A322" s="17"/>
      <c r="B322" s="17"/>
      <c r="C322" s="21"/>
      <c r="D322" s="21"/>
      <c r="E322" s="21"/>
      <c r="F322" s="21"/>
      <c r="G322" s="17"/>
    </row>
    <row r="323">
      <c r="A323" s="17"/>
      <c r="B323" s="17"/>
      <c r="C323" s="21"/>
      <c r="D323" s="21"/>
      <c r="E323" s="21"/>
      <c r="F323" s="21"/>
      <c r="G323" s="17"/>
    </row>
    <row r="324">
      <c r="A324" s="17"/>
      <c r="B324" s="17"/>
      <c r="C324" s="21"/>
      <c r="D324" s="21"/>
      <c r="E324" s="21"/>
      <c r="F324" s="21"/>
      <c r="G324" s="17"/>
    </row>
    <row r="325">
      <c r="A325" s="17"/>
      <c r="B325" s="17"/>
      <c r="C325" s="21"/>
      <c r="D325" s="21"/>
      <c r="E325" s="21"/>
      <c r="F325" s="21"/>
      <c r="G325" s="17"/>
    </row>
    <row r="326">
      <c r="A326" s="17"/>
      <c r="B326" s="17"/>
      <c r="C326" s="21"/>
      <c r="D326" s="21"/>
      <c r="E326" s="21"/>
      <c r="F326" s="21"/>
      <c r="G326" s="17"/>
    </row>
    <row r="327">
      <c r="A327" s="17"/>
      <c r="B327" s="17"/>
      <c r="C327" s="21"/>
      <c r="D327" s="21"/>
      <c r="E327" s="21"/>
      <c r="F327" s="21"/>
      <c r="G327" s="17"/>
    </row>
    <row r="328">
      <c r="A328" s="17"/>
      <c r="B328" s="17"/>
      <c r="C328" s="21"/>
      <c r="D328" s="21"/>
      <c r="E328" s="21"/>
      <c r="F328" s="21"/>
      <c r="G328" s="17"/>
    </row>
    <row r="329">
      <c r="A329" s="17"/>
      <c r="B329" s="17"/>
      <c r="C329" s="21"/>
      <c r="D329" s="21"/>
      <c r="E329" s="21"/>
      <c r="F329" s="21"/>
      <c r="G329" s="17"/>
    </row>
    <row r="330">
      <c r="A330" s="17"/>
      <c r="B330" s="17"/>
      <c r="C330" s="21"/>
      <c r="D330" s="21"/>
      <c r="E330" s="21"/>
      <c r="F330" s="21"/>
      <c r="G330" s="17"/>
    </row>
    <row r="331">
      <c r="A331" s="17"/>
      <c r="B331" s="17"/>
      <c r="C331" s="21"/>
      <c r="D331" s="21"/>
      <c r="E331" s="21"/>
      <c r="F331" s="21"/>
      <c r="G331" s="17"/>
    </row>
    <row r="332">
      <c r="A332" s="17"/>
      <c r="B332" s="17"/>
      <c r="C332" s="21"/>
      <c r="D332" s="21"/>
      <c r="E332" s="21"/>
      <c r="F332" s="21"/>
      <c r="G332" s="17"/>
    </row>
    <row r="333">
      <c r="A333" s="17"/>
      <c r="B333" s="17"/>
      <c r="C333" s="21"/>
      <c r="D333" s="21"/>
      <c r="E333" s="21"/>
      <c r="F333" s="21"/>
      <c r="G333" s="17"/>
    </row>
    <row r="334">
      <c r="A334" s="17"/>
      <c r="B334" s="17"/>
      <c r="C334" s="21"/>
      <c r="D334" s="21"/>
      <c r="E334" s="21"/>
      <c r="F334" s="21"/>
      <c r="G334" s="17"/>
    </row>
    <row r="335">
      <c r="A335" s="17"/>
      <c r="B335" s="17"/>
      <c r="C335" s="21"/>
      <c r="D335" s="21"/>
      <c r="E335" s="21"/>
      <c r="F335" s="21"/>
      <c r="G335" s="17"/>
    </row>
    <row r="336">
      <c r="A336" s="17"/>
      <c r="B336" s="17"/>
      <c r="C336" s="21"/>
      <c r="D336" s="21"/>
      <c r="E336" s="21"/>
      <c r="F336" s="21"/>
      <c r="G336" s="17"/>
    </row>
    <row r="337">
      <c r="A337" s="17"/>
      <c r="B337" s="17"/>
      <c r="C337" s="21"/>
      <c r="D337" s="21"/>
      <c r="E337" s="21"/>
      <c r="F337" s="21"/>
      <c r="G337" s="17"/>
    </row>
    <row r="338">
      <c r="A338" s="17"/>
      <c r="B338" s="17"/>
      <c r="C338" s="21"/>
      <c r="D338" s="21"/>
      <c r="E338" s="21"/>
      <c r="F338" s="21"/>
      <c r="G338" s="17"/>
    </row>
    <row r="339">
      <c r="A339" s="17"/>
      <c r="B339" s="17"/>
      <c r="C339" s="21"/>
      <c r="D339" s="21"/>
      <c r="E339" s="21"/>
      <c r="F339" s="21"/>
      <c r="G339" s="17"/>
    </row>
    <row r="340">
      <c r="A340" s="17"/>
      <c r="B340" s="17"/>
      <c r="C340" s="21"/>
      <c r="D340" s="21"/>
      <c r="E340" s="21"/>
      <c r="F340" s="21"/>
      <c r="G340" s="17"/>
    </row>
    <row r="341">
      <c r="A341" s="17"/>
      <c r="B341" s="17"/>
      <c r="C341" s="21"/>
      <c r="D341" s="21"/>
      <c r="E341" s="21"/>
      <c r="F341" s="21"/>
      <c r="G341" s="17"/>
    </row>
    <row r="342">
      <c r="A342" s="17"/>
      <c r="B342" s="17"/>
      <c r="C342" s="21"/>
      <c r="D342" s="21"/>
      <c r="E342" s="21"/>
      <c r="F342" s="21"/>
      <c r="G342" s="17"/>
    </row>
    <row r="343">
      <c r="A343" s="17"/>
      <c r="B343" s="17"/>
      <c r="C343" s="21"/>
      <c r="D343" s="21"/>
      <c r="E343" s="21"/>
      <c r="F343" s="21"/>
      <c r="G343" s="17"/>
    </row>
    <row r="344">
      <c r="A344" s="17"/>
      <c r="B344" s="17"/>
      <c r="C344" s="21"/>
      <c r="D344" s="21"/>
      <c r="E344" s="21"/>
      <c r="F344" s="21"/>
      <c r="G344" s="17"/>
    </row>
    <row r="345">
      <c r="A345" s="17"/>
      <c r="B345" s="17"/>
      <c r="C345" s="21"/>
      <c r="D345" s="21"/>
      <c r="E345" s="21"/>
      <c r="F345" s="21"/>
      <c r="G345" s="17"/>
    </row>
    <row r="346">
      <c r="A346" s="17"/>
      <c r="B346" s="17"/>
      <c r="C346" s="21"/>
      <c r="D346" s="21"/>
      <c r="E346" s="21"/>
      <c r="F346" s="21"/>
      <c r="G346" s="17"/>
    </row>
    <row r="347">
      <c r="A347" s="17"/>
      <c r="B347" s="17"/>
      <c r="C347" s="21"/>
      <c r="D347" s="21"/>
      <c r="E347" s="21"/>
      <c r="F347" s="21"/>
      <c r="G347" s="17"/>
    </row>
    <row r="348">
      <c r="A348" s="17"/>
      <c r="B348" s="17"/>
      <c r="C348" s="21"/>
      <c r="D348" s="21"/>
      <c r="E348" s="21"/>
      <c r="F348" s="21"/>
      <c r="G348" s="17"/>
    </row>
    <row r="349">
      <c r="A349" s="17"/>
      <c r="B349" s="17"/>
      <c r="C349" s="21"/>
      <c r="D349" s="21"/>
      <c r="E349" s="21"/>
      <c r="F349" s="21"/>
      <c r="G349" s="17"/>
    </row>
    <row r="350">
      <c r="A350" s="17"/>
      <c r="B350" s="17"/>
      <c r="C350" s="21"/>
      <c r="D350" s="21"/>
      <c r="E350" s="21"/>
      <c r="F350" s="21"/>
      <c r="G350" s="17"/>
    </row>
    <row r="351">
      <c r="A351" s="17"/>
      <c r="B351" s="17"/>
      <c r="C351" s="21"/>
      <c r="D351" s="21"/>
      <c r="E351" s="21"/>
      <c r="F351" s="21"/>
      <c r="G351" s="17"/>
    </row>
    <row r="352">
      <c r="A352" s="17"/>
      <c r="B352" s="17"/>
      <c r="C352" s="21"/>
      <c r="D352" s="21"/>
      <c r="E352" s="21"/>
      <c r="F352" s="21"/>
      <c r="G352" s="17"/>
    </row>
    <row r="353">
      <c r="A353" s="17"/>
      <c r="B353" s="17"/>
      <c r="C353" s="21"/>
      <c r="D353" s="21"/>
      <c r="E353" s="21"/>
      <c r="F353" s="21"/>
      <c r="G353" s="17"/>
    </row>
    <row r="354">
      <c r="A354" s="17"/>
      <c r="B354" s="17"/>
      <c r="C354" s="21"/>
      <c r="D354" s="21"/>
      <c r="E354" s="21"/>
      <c r="F354" s="21"/>
      <c r="G354" s="17"/>
    </row>
    <row r="355">
      <c r="A355" s="17"/>
      <c r="B355" s="17"/>
      <c r="C355" s="21"/>
      <c r="D355" s="21"/>
      <c r="E355" s="21"/>
      <c r="F355" s="21"/>
      <c r="G355" s="17"/>
    </row>
    <row r="356">
      <c r="A356" s="17"/>
      <c r="B356" s="17"/>
      <c r="C356" s="21"/>
      <c r="D356" s="21"/>
      <c r="E356" s="21"/>
      <c r="F356" s="21"/>
      <c r="G356" s="17"/>
    </row>
    <row r="357">
      <c r="A357" s="17"/>
      <c r="B357" s="17"/>
      <c r="C357" s="21"/>
      <c r="D357" s="21"/>
      <c r="E357" s="21"/>
      <c r="F357" s="21"/>
      <c r="G357" s="17"/>
    </row>
    <row r="358">
      <c r="A358" s="17"/>
      <c r="B358" s="17"/>
      <c r="C358" s="21"/>
      <c r="D358" s="21"/>
      <c r="E358" s="21"/>
      <c r="F358" s="21"/>
      <c r="G358" s="17"/>
    </row>
    <row r="359">
      <c r="A359" s="17"/>
      <c r="B359" s="17"/>
      <c r="C359" s="21"/>
      <c r="D359" s="21"/>
      <c r="E359" s="21"/>
      <c r="F359" s="21"/>
      <c r="G359" s="17"/>
    </row>
    <row r="360">
      <c r="A360" s="17"/>
      <c r="B360" s="17"/>
      <c r="C360" s="21"/>
      <c r="D360" s="21"/>
      <c r="E360" s="21"/>
      <c r="F360" s="21"/>
      <c r="G360" s="17"/>
    </row>
    <row r="361">
      <c r="A361" s="17"/>
      <c r="B361" s="17"/>
      <c r="C361" s="21"/>
      <c r="D361" s="21"/>
      <c r="E361" s="21"/>
      <c r="F361" s="21"/>
      <c r="G361" s="17"/>
    </row>
    <row r="362">
      <c r="A362" s="17"/>
      <c r="B362" s="17"/>
      <c r="C362" s="21"/>
      <c r="D362" s="21"/>
      <c r="E362" s="21"/>
      <c r="F362" s="21"/>
      <c r="G362" s="17"/>
    </row>
    <row r="363">
      <c r="A363" s="17"/>
      <c r="B363" s="17"/>
      <c r="C363" s="21"/>
      <c r="D363" s="21"/>
      <c r="E363" s="21"/>
      <c r="F363" s="21"/>
      <c r="G363" s="17"/>
    </row>
    <row r="364">
      <c r="A364" s="17"/>
      <c r="B364" s="17"/>
      <c r="C364" s="21"/>
      <c r="D364" s="21"/>
      <c r="E364" s="21"/>
      <c r="F364" s="21"/>
      <c r="G364" s="17"/>
    </row>
    <row r="365">
      <c r="A365" s="17"/>
      <c r="B365" s="17"/>
      <c r="C365" s="21"/>
      <c r="D365" s="21"/>
      <c r="E365" s="21"/>
      <c r="F365" s="21"/>
      <c r="G365" s="17"/>
    </row>
    <row r="366">
      <c r="A366" s="17"/>
      <c r="B366" s="17"/>
      <c r="C366" s="21"/>
      <c r="D366" s="21"/>
      <c r="E366" s="21"/>
      <c r="F366" s="21"/>
      <c r="G366" s="17"/>
    </row>
    <row r="367">
      <c r="A367" s="17"/>
      <c r="B367" s="17"/>
      <c r="C367" s="21"/>
      <c r="D367" s="21"/>
      <c r="E367" s="21"/>
      <c r="F367" s="21"/>
      <c r="G367" s="17"/>
    </row>
    <row r="368">
      <c r="A368" s="17"/>
      <c r="B368" s="17"/>
      <c r="C368" s="21"/>
      <c r="D368" s="21"/>
      <c r="E368" s="21"/>
      <c r="F368" s="21"/>
      <c r="G368" s="17"/>
    </row>
    <row r="369">
      <c r="A369" s="17"/>
      <c r="B369" s="17"/>
      <c r="C369" s="21"/>
      <c r="D369" s="21"/>
      <c r="E369" s="21"/>
      <c r="F369" s="21"/>
      <c r="G369" s="17"/>
    </row>
    <row r="370">
      <c r="A370" s="17"/>
      <c r="B370" s="17"/>
      <c r="C370" s="21"/>
      <c r="D370" s="21"/>
      <c r="E370" s="21"/>
      <c r="F370" s="21"/>
      <c r="G370" s="17"/>
    </row>
    <row r="371">
      <c r="A371" s="17"/>
      <c r="B371" s="17"/>
      <c r="C371" s="21"/>
      <c r="D371" s="21"/>
      <c r="E371" s="21"/>
      <c r="F371" s="21"/>
      <c r="G371" s="17"/>
    </row>
    <row r="372">
      <c r="A372" s="17"/>
      <c r="B372" s="17"/>
      <c r="C372" s="21"/>
      <c r="D372" s="21"/>
      <c r="E372" s="21"/>
      <c r="F372" s="21"/>
      <c r="G372" s="17"/>
    </row>
    <row r="373">
      <c r="A373" s="17"/>
      <c r="B373" s="17"/>
      <c r="C373" s="21"/>
      <c r="D373" s="21"/>
      <c r="E373" s="21"/>
      <c r="F373" s="21"/>
      <c r="G373" s="17"/>
    </row>
    <row r="374">
      <c r="A374" s="17"/>
      <c r="B374" s="17"/>
      <c r="C374" s="21"/>
      <c r="D374" s="21"/>
      <c r="E374" s="21"/>
      <c r="F374" s="21"/>
      <c r="G374" s="17"/>
    </row>
    <row r="375">
      <c r="A375" s="17"/>
      <c r="B375" s="17"/>
      <c r="C375" s="21"/>
      <c r="D375" s="21"/>
      <c r="E375" s="21"/>
      <c r="F375" s="21"/>
      <c r="G375" s="17"/>
    </row>
    <row r="376">
      <c r="A376" s="17"/>
      <c r="B376" s="17"/>
      <c r="C376" s="21"/>
      <c r="D376" s="21"/>
      <c r="E376" s="21"/>
      <c r="F376" s="21"/>
      <c r="G376" s="17"/>
    </row>
    <row r="377">
      <c r="A377" s="17"/>
      <c r="B377" s="17"/>
      <c r="C377" s="21"/>
      <c r="D377" s="21"/>
      <c r="E377" s="21"/>
      <c r="F377" s="21"/>
      <c r="G377" s="17"/>
    </row>
    <row r="378">
      <c r="A378" s="17"/>
      <c r="B378" s="17"/>
      <c r="C378" s="21"/>
      <c r="D378" s="21"/>
      <c r="E378" s="21"/>
      <c r="F378" s="21"/>
      <c r="G378" s="17"/>
    </row>
    <row r="379">
      <c r="A379" s="17"/>
      <c r="B379" s="17"/>
      <c r="C379" s="21"/>
      <c r="D379" s="21"/>
      <c r="E379" s="21"/>
      <c r="F379" s="21"/>
      <c r="G379" s="17"/>
    </row>
    <row r="380">
      <c r="A380" s="17"/>
      <c r="B380" s="17"/>
      <c r="C380" s="21"/>
      <c r="D380" s="21"/>
      <c r="E380" s="21"/>
      <c r="F380" s="21"/>
      <c r="G380" s="17"/>
    </row>
    <row r="381">
      <c r="A381" s="17"/>
      <c r="B381" s="17"/>
      <c r="C381" s="21"/>
      <c r="D381" s="21"/>
      <c r="E381" s="21"/>
      <c r="F381" s="21"/>
      <c r="G381" s="17"/>
    </row>
    <row r="382">
      <c r="A382" s="17"/>
      <c r="B382" s="17"/>
      <c r="C382" s="21"/>
      <c r="D382" s="21"/>
      <c r="E382" s="21"/>
      <c r="F382" s="21"/>
      <c r="G382" s="17"/>
    </row>
    <row r="383">
      <c r="A383" s="17"/>
      <c r="B383" s="17"/>
      <c r="C383" s="21"/>
      <c r="D383" s="21"/>
      <c r="E383" s="21"/>
      <c r="F383" s="21"/>
      <c r="G383" s="17"/>
    </row>
    <row r="384">
      <c r="A384" s="17"/>
      <c r="B384" s="17"/>
      <c r="C384" s="21"/>
      <c r="D384" s="21"/>
      <c r="E384" s="21"/>
      <c r="F384" s="21"/>
      <c r="G384" s="17"/>
    </row>
    <row r="385">
      <c r="A385" s="17"/>
      <c r="B385" s="17"/>
      <c r="C385" s="21"/>
      <c r="D385" s="21"/>
      <c r="E385" s="21"/>
      <c r="F385" s="21"/>
      <c r="G385" s="17"/>
    </row>
    <row r="386">
      <c r="A386" s="17"/>
      <c r="B386" s="17"/>
      <c r="C386" s="21"/>
      <c r="D386" s="21"/>
      <c r="E386" s="21"/>
      <c r="F386" s="21"/>
      <c r="G386" s="17"/>
    </row>
    <row r="387">
      <c r="A387" s="17"/>
      <c r="B387" s="17"/>
      <c r="C387" s="21"/>
      <c r="D387" s="21"/>
      <c r="E387" s="21"/>
      <c r="F387" s="21"/>
      <c r="G387" s="17"/>
    </row>
    <row r="388">
      <c r="A388" s="17"/>
      <c r="B388" s="17"/>
      <c r="C388" s="21"/>
      <c r="D388" s="21"/>
      <c r="E388" s="21"/>
      <c r="F388" s="21"/>
      <c r="G388" s="17"/>
    </row>
    <row r="389">
      <c r="A389" s="17"/>
      <c r="B389" s="17"/>
      <c r="C389" s="21"/>
      <c r="D389" s="21"/>
      <c r="E389" s="21"/>
      <c r="F389" s="21"/>
      <c r="G389" s="17"/>
    </row>
    <row r="390">
      <c r="A390" s="17"/>
      <c r="B390" s="17"/>
      <c r="C390" s="21"/>
      <c r="D390" s="21"/>
      <c r="E390" s="21"/>
      <c r="F390" s="21"/>
      <c r="G390" s="17"/>
    </row>
    <row r="391">
      <c r="A391" s="17"/>
      <c r="B391" s="17"/>
      <c r="C391" s="21"/>
      <c r="D391" s="21"/>
      <c r="E391" s="21"/>
      <c r="F391" s="21"/>
      <c r="G391" s="17"/>
    </row>
    <row r="392">
      <c r="A392" s="17"/>
      <c r="B392" s="17"/>
      <c r="C392" s="21"/>
      <c r="D392" s="21"/>
      <c r="E392" s="21"/>
      <c r="F392" s="21"/>
      <c r="G392" s="17"/>
    </row>
    <row r="393">
      <c r="A393" s="17"/>
      <c r="B393" s="17"/>
      <c r="C393" s="21"/>
      <c r="D393" s="21"/>
      <c r="E393" s="21"/>
      <c r="F393" s="21"/>
      <c r="G393" s="17"/>
    </row>
    <row r="394">
      <c r="A394" s="17"/>
      <c r="B394" s="17"/>
      <c r="C394" s="21"/>
      <c r="D394" s="21"/>
      <c r="E394" s="21"/>
      <c r="F394" s="21"/>
      <c r="G394" s="17"/>
    </row>
    <row r="395">
      <c r="A395" s="17"/>
      <c r="B395" s="17"/>
      <c r="C395" s="21"/>
      <c r="D395" s="21"/>
      <c r="E395" s="21"/>
      <c r="F395" s="21"/>
      <c r="G395" s="17"/>
    </row>
    <row r="396">
      <c r="A396" s="17"/>
      <c r="B396" s="17"/>
      <c r="C396" s="21"/>
      <c r="D396" s="21"/>
      <c r="E396" s="21"/>
      <c r="F396" s="21"/>
      <c r="G396" s="17"/>
    </row>
    <row r="397">
      <c r="A397" s="17"/>
      <c r="B397" s="17"/>
      <c r="C397" s="21"/>
      <c r="D397" s="21"/>
      <c r="E397" s="21"/>
      <c r="F397" s="21"/>
      <c r="G397" s="17"/>
    </row>
    <row r="398">
      <c r="A398" s="17"/>
      <c r="B398" s="17"/>
      <c r="C398" s="21"/>
      <c r="D398" s="21"/>
      <c r="E398" s="21"/>
      <c r="F398" s="21"/>
      <c r="G398" s="17"/>
    </row>
    <row r="399">
      <c r="A399" s="17"/>
      <c r="B399" s="17"/>
      <c r="C399" s="21"/>
      <c r="D399" s="21"/>
      <c r="E399" s="21"/>
      <c r="F399" s="21"/>
      <c r="G399" s="17"/>
    </row>
    <row r="400">
      <c r="A400" s="17"/>
      <c r="B400" s="17"/>
      <c r="C400" s="21"/>
      <c r="D400" s="21"/>
      <c r="E400" s="21"/>
      <c r="F400" s="21"/>
      <c r="G400" s="17"/>
    </row>
    <row r="401">
      <c r="A401" s="17"/>
      <c r="B401" s="17"/>
      <c r="C401" s="21"/>
      <c r="D401" s="21"/>
      <c r="E401" s="21"/>
      <c r="F401" s="21"/>
      <c r="G401" s="17"/>
    </row>
    <row r="402">
      <c r="A402" s="17"/>
      <c r="B402" s="17"/>
      <c r="C402" s="21"/>
      <c r="D402" s="21"/>
      <c r="E402" s="21"/>
      <c r="F402" s="21"/>
      <c r="G402" s="17"/>
    </row>
    <row r="403">
      <c r="A403" s="17"/>
      <c r="B403" s="17"/>
      <c r="C403" s="21"/>
      <c r="D403" s="21"/>
      <c r="E403" s="21"/>
      <c r="F403" s="21"/>
      <c r="G403" s="17"/>
    </row>
    <row r="404">
      <c r="A404" s="17"/>
      <c r="B404" s="17"/>
      <c r="C404" s="21"/>
      <c r="D404" s="21"/>
      <c r="E404" s="21"/>
      <c r="F404" s="21"/>
      <c r="G404" s="17"/>
    </row>
    <row r="405">
      <c r="A405" s="17"/>
      <c r="B405" s="17"/>
      <c r="C405" s="21"/>
      <c r="D405" s="21"/>
      <c r="E405" s="21"/>
      <c r="F405" s="21"/>
      <c r="G405" s="17"/>
    </row>
    <row r="406">
      <c r="A406" s="17"/>
      <c r="B406" s="17"/>
      <c r="C406" s="21"/>
      <c r="D406" s="21"/>
      <c r="E406" s="21"/>
      <c r="F406" s="21"/>
      <c r="G406" s="17"/>
    </row>
    <row r="407">
      <c r="A407" s="17"/>
      <c r="B407" s="17"/>
      <c r="C407" s="21"/>
      <c r="D407" s="21"/>
      <c r="E407" s="21"/>
      <c r="F407" s="21"/>
      <c r="G407" s="17"/>
    </row>
    <row r="408">
      <c r="A408" s="17"/>
      <c r="B408" s="17"/>
      <c r="C408" s="21"/>
      <c r="D408" s="21"/>
      <c r="E408" s="21"/>
      <c r="F408" s="21"/>
      <c r="G408" s="17"/>
    </row>
    <row r="409">
      <c r="A409" s="17"/>
      <c r="B409" s="17"/>
      <c r="C409" s="21"/>
      <c r="D409" s="21"/>
      <c r="E409" s="21"/>
      <c r="F409" s="21"/>
      <c r="G409" s="17"/>
    </row>
    <row r="410">
      <c r="A410" s="17"/>
      <c r="B410" s="17"/>
      <c r="C410" s="21"/>
      <c r="D410" s="21"/>
      <c r="E410" s="21"/>
      <c r="F410" s="21"/>
      <c r="G410" s="17"/>
    </row>
    <row r="411">
      <c r="A411" s="17"/>
      <c r="B411" s="17"/>
      <c r="C411" s="21"/>
      <c r="D411" s="21"/>
      <c r="E411" s="21"/>
      <c r="F411" s="21"/>
      <c r="G411" s="17"/>
    </row>
    <row r="412">
      <c r="A412" s="17"/>
      <c r="B412" s="17"/>
      <c r="C412" s="21"/>
      <c r="D412" s="21"/>
      <c r="E412" s="21"/>
      <c r="F412" s="21"/>
      <c r="G412" s="17"/>
    </row>
    <row r="413">
      <c r="A413" s="17"/>
      <c r="B413" s="17"/>
      <c r="C413" s="21"/>
      <c r="D413" s="21"/>
      <c r="E413" s="21"/>
      <c r="F413" s="21"/>
      <c r="G413" s="17"/>
    </row>
    <row r="414">
      <c r="A414" s="17"/>
      <c r="B414" s="17"/>
      <c r="C414" s="21"/>
      <c r="D414" s="21"/>
      <c r="E414" s="21"/>
      <c r="F414" s="21"/>
      <c r="G414" s="17"/>
    </row>
    <row r="415">
      <c r="A415" s="17"/>
      <c r="B415" s="17"/>
      <c r="C415" s="21"/>
      <c r="D415" s="21"/>
      <c r="E415" s="21"/>
      <c r="F415" s="21"/>
      <c r="G415" s="17"/>
    </row>
    <row r="416">
      <c r="A416" s="17"/>
      <c r="B416" s="17"/>
      <c r="C416" s="21"/>
      <c r="D416" s="21"/>
      <c r="E416" s="21"/>
      <c r="F416" s="21"/>
      <c r="G416" s="17"/>
    </row>
    <row r="417">
      <c r="A417" s="17"/>
      <c r="B417" s="17"/>
      <c r="C417" s="21"/>
      <c r="D417" s="21"/>
      <c r="E417" s="21"/>
      <c r="F417" s="21"/>
      <c r="G417" s="17"/>
    </row>
    <row r="418">
      <c r="A418" s="17"/>
      <c r="B418" s="17"/>
      <c r="C418" s="21"/>
      <c r="D418" s="21"/>
      <c r="E418" s="21"/>
      <c r="F418" s="21"/>
      <c r="G418" s="17"/>
    </row>
    <row r="419">
      <c r="A419" s="17"/>
      <c r="B419" s="17"/>
      <c r="C419" s="21"/>
      <c r="D419" s="21"/>
      <c r="E419" s="21"/>
      <c r="F419" s="21"/>
      <c r="G419" s="17"/>
    </row>
    <row r="420">
      <c r="A420" s="17"/>
      <c r="B420" s="17"/>
      <c r="C420" s="21"/>
      <c r="D420" s="21"/>
      <c r="E420" s="21"/>
      <c r="F420" s="21"/>
      <c r="G420" s="17"/>
    </row>
    <row r="421">
      <c r="A421" s="17"/>
      <c r="B421" s="17"/>
      <c r="C421" s="21"/>
      <c r="D421" s="21"/>
      <c r="E421" s="21"/>
      <c r="F421" s="21"/>
      <c r="G421" s="17"/>
    </row>
    <row r="422">
      <c r="A422" s="17"/>
      <c r="B422" s="17"/>
      <c r="C422" s="21"/>
      <c r="D422" s="21"/>
      <c r="E422" s="21"/>
      <c r="F422" s="21"/>
      <c r="G422" s="17"/>
    </row>
    <row r="423">
      <c r="A423" s="17"/>
      <c r="B423" s="17"/>
      <c r="C423" s="21"/>
      <c r="D423" s="21"/>
      <c r="E423" s="21"/>
      <c r="F423" s="21"/>
      <c r="G423" s="17"/>
    </row>
    <row r="424">
      <c r="A424" s="17"/>
      <c r="B424" s="17"/>
      <c r="C424" s="21"/>
      <c r="D424" s="21"/>
      <c r="E424" s="21"/>
      <c r="F424" s="21"/>
      <c r="G424" s="17"/>
    </row>
    <row r="425">
      <c r="A425" s="17"/>
      <c r="B425" s="17"/>
      <c r="C425" s="21"/>
      <c r="D425" s="21"/>
      <c r="E425" s="21"/>
      <c r="F425" s="21"/>
      <c r="G425" s="17"/>
    </row>
    <row r="426">
      <c r="A426" s="17"/>
      <c r="B426" s="17"/>
      <c r="C426" s="21"/>
      <c r="D426" s="21"/>
      <c r="E426" s="21"/>
      <c r="F426" s="21"/>
      <c r="G426" s="17"/>
    </row>
    <row r="427">
      <c r="A427" s="17"/>
      <c r="B427" s="17"/>
      <c r="C427" s="21"/>
      <c r="D427" s="21"/>
      <c r="E427" s="21"/>
      <c r="F427" s="21"/>
      <c r="G427" s="17"/>
    </row>
    <row r="428">
      <c r="A428" s="17"/>
      <c r="B428" s="17"/>
      <c r="C428" s="21"/>
      <c r="D428" s="21"/>
      <c r="E428" s="21"/>
      <c r="F428" s="21"/>
      <c r="G428" s="17"/>
    </row>
    <row r="429">
      <c r="A429" s="17"/>
      <c r="B429" s="17"/>
      <c r="C429" s="21"/>
      <c r="D429" s="21"/>
      <c r="E429" s="21"/>
      <c r="F429" s="21"/>
      <c r="G429" s="17"/>
    </row>
    <row r="430">
      <c r="A430" s="17"/>
      <c r="B430" s="17"/>
      <c r="C430" s="21"/>
      <c r="D430" s="21"/>
      <c r="E430" s="21"/>
      <c r="F430" s="21"/>
      <c r="G430" s="17"/>
    </row>
    <row r="431">
      <c r="A431" s="17"/>
      <c r="B431" s="17"/>
      <c r="C431" s="21"/>
      <c r="D431" s="21"/>
      <c r="E431" s="21"/>
      <c r="F431" s="21"/>
      <c r="G431" s="17"/>
    </row>
    <row r="432">
      <c r="A432" s="17"/>
      <c r="B432" s="17"/>
      <c r="C432" s="21"/>
      <c r="D432" s="21"/>
      <c r="E432" s="21"/>
      <c r="F432" s="21"/>
      <c r="G432" s="17"/>
    </row>
    <row r="433">
      <c r="A433" s="17"/>
      <c r="B433" s="17"/>
      <c r="C433" s="21"/>
      <c r="D433" s="21"/>
      <c r="E433" s="21"/>
      <c r="F433" s="21"/>
      <c r="G433" s="17"/>
    </row>
    <row r="434">
      <c r="A434" s="17"/>
      <c r="B434" s="17"/>
      <c r="C434" s="21"/>
      <c r="D434" s="21"/>
      <c r="E434" s="21"/>
      <c r="F434" s="21"/>
      <c r="G434" s="17"/>
    </row>
    <row r="435">
      <c r="A435" s="17"/>
      <c r="B435" s="17"/>
      <c r="C435" s="21"/>
      <c r="D435" s="21"/>
      <c r="E435" s="21"/>
      <c r="F435" s="21"/>
      <c r="G435" s="17"/>
    </row>
    <row r="436">
      <c r="A436" s="17"/>
      <c r="B436" s="17"/>
      <c r="C436" s="21"/>
      <c r="D436" s="21"/>
      <c r="E436" s="21"/>
      <c r="F436" s="21"/>
      <c r="G436" s="17"/>
    </row>
    <row r="437">
      <c r="A437" s="17"/>
      <c r="B437" s="17"/>
      <c r="C437" s="21"/>
      <c r="D437" s="21"/>
      <c r="E437" s="21"/>
      <c r="F437" s="21"/>
      <c r="G437" s="17"/>
    </row>
    <row r="438">
      <c r="A438" s="17"/>
      <c r="B438" s="17"/>
      <c r="C438" s="21"/>
      <c r="D438" s="21"/>
      <c r="E438" s="21"/>
      <c r="F438" s="21"/>
      <c r="G438" s="17"/>
    </row>
    <row r="439">
      <c r="A439" s="17"/>
      <c r="B439" s="17"/>
      <c r="C439" s="21"/>
      <c r="D439" s="21"/>
      <c r="E439" s="21"/>
      <c r="F439" s="21"/>
      <c r="G439" s="17"/>
    </row>
    <row r="440">
      <c r="A440" s="17"/>
      <c r="B440" s="17"/>
      <c r="C440" s="21"/>
      <c r="D440" s="21"/>
      <c r="E440" s="21"/>
      <c r="F440" s="21"/>
      <c r="G440" s="17"/>
    </row>
    <row r="441">
      <c r="A441" s="17"/>
      <c r="B441" s="17"/>
      <c r="C441" s="21"/>
      <c r="D441" s="21"/>
      <c r="E441" s="21"/>
      <c r="F441" s="21"/>
      <c r="G441" s="17"/>
    </row>
    <row r="442">
      <c r="A442" s="17"/>
      <c r="B442" s="17"/>
      <c r="C442" s="21"/>
      <c r="D442" s="21"/>
      <c r="E442" s="21"/>
      <c r="F442" s="21"/>
      <c r="G442" s="17"/>
    </row>
    <row r="443">
      <c r="A443" s="17"/>
      <c r="B443" s="17"/>
      <c r="C443" s="21"/>
      <c r="D443" s="21"/>
      <c r="E443" s="21"/>
      <c r="F443" s="21"/>
      <c r="G443" s="17"/>
    </row>
    <row r="444">
      <c r="A444" s="17"/>
      <c r="B444" s="17"/>
      <c r="C444" s="21"/>
      <c r="D444" s="21"/>
      <c r="E444" s="21"/>
      <c r="F444" s="21"/>
      <c r="G444" s="17"/>
    </row>
    <row r="445">
      <c r="A445" s="17"/>
      <c r="B445" s="17"/>
      <c r="C445" s="21"/>
      <c r="D445" s="21"/>
      <c r="E445" s="21"/>
      <c r="F445" s="21"/>
      <c r="G445" s="17"/>
    </row>
    <row r="446">
      <c r="A446" s="17"/>
      <c r="B446" s="17"/>
      <c r="C446" s="21"/>
      <c r="D446" s="21"/>
      <c r="E446" s="21"/>
      <c r="F446" s="21"/>
      <c r="G446" s="17"/>
    </row>
    <row r="447">
      <c r="A447" s="17"/>
      <c r="B447" s="17"/>
      <c r="C447" s="21"/>
      <c r="D447" s="21"/>
      <c r="E447" s="21"/>
      <c r="F447" s="21"/>
      <c r="G447" s="17"/>
    </row>
    <row r="448">
      <c r="A448" s="17"/>
      <c r="B448" s="17"/>
      <c r="C448" s="21"/>
      <c r="D448" s="21"/>
      <c r="E448" s="21"/>
      <c r="F448" s="21"/>
      <c r="G448" s="17"/>
    </row>
    <row r="449">
      <c r="A449" s="17"/>
      <c r="B449" s="17"/>
      <c r="C449" s="21"/>
      <c r="D449" s="21"/>
      <c r="E449" s="21"/>
      <c r="F449" s="21"/>
      <c r="G449" s="17"/>
    </row>
    <row r="450">
      <c r="A450" s="17"/>
      <c r="B450" s="17"/>
      <c r="C450" s="21"/>
      <c r="D450" s="21"/>
      <c r="E450" s="21"/>
      <c r="F450" s="21"/>
      <c r="G450" s="17"/>
    </row>
    <row r="451">
      <c r="A451" s="17"/>
      <c r="B451" s="17"/>
      <c r="C451" s="21"/>
      <c r="D451" s="21"/>
      <c r="E451" s="21"/>
      <c r="F451" s="21"/>
      <c r="G451" s="17"/>
    </row>
    <row r="452">
      <c r="A452" s="17"/>
      <c r="B452" s="17"/>
      <c r="C452" s="21"/>
      <c r="D452" s="21"/>
      <c r="E452" s="21"/>
      <c r="F452" s="21"/>
      <c r="G452" s="17"/>
    </row>
    <row r="453">
      <c r="A453" s="17"/>
      <c r="B453" s="17"/>
      <c r="C453" s="21"/>
      <c r="D453" s="21"/>
      <c r="E453" s="21"/>
      <c r="F453" s="21"/>
      <c r="G453" s="17"/>
    </row>
    <row r="454">
      <c r="A454" s="17"/>
      <c r="B454" s="17"/>
      <c r="C454" s="21"/>
      <c r="D454" s="21"/>
      <c r="E454" s="21"/>
      <c r="F454" s="21"/>
      <c r="G454" s="17"/>
    </row>
    <row r="455">
      <c r="A455" s="17"/>
      <c r="B455" s="17"/>
      <c r="C455" s="21"/>
      <c r="D455" s="21"/>
      <c r="E455" s="21"/>
      <c r="F455" s="21"/>
      <c r="G455" s="17"/>
    </row>
    <row r="456">
      <c r="A456" s="17"/>
      <c r="B456" s="17"/>
      <c r="C456" s="21"/>
      <c r="D456" s="21"/>
      <c r="E456" s="21"/>
      <c r="F456" s="21"/>
      <c r="G456" s="17"/>
    </row>
    <row r="457">
      <c r="A457" s="17"/>
      <c r="B457" s="17"/>
      <c r="C457" s="21"/>
      <c r="D457" s="21"/>
      <c r="E457" s="21"/>
      <c r="F457" s="21"/>
      <c r="G457" s="17"/>
    </row>
    <row r="458">
      <c r="A458" s="17"/>
      <c r="B458" s="17"/>
      <c r="C458" s="21"/>
      <c r="D458" s="21"/>
      <c r="E458" s="21"/>
      <c r="F458" s="21"/>
      <c r="G458" s="17"/>
    </row>
    <row r="459">
      <c r="A459" s="17"/>
      <c r="B459" s="17"/>
      <c r="C459" s="21"/>
      <c r="D459" s="21"/>
      <c r="E459" s="21"/>
      <c r="F459" s="21"/>
      <c r="G459" s="17"/>
    </row>
    <row r="460">
      <c r="A460" s="17"/>
      <c r="B460" s="17"/>
      <c r="C460" s="21"/>
      <c r="D460" s="21"/>
      <c r="E460" s="21"/>
      <c r="F460" s="21"/>
      <c r="G460" s="17"/>
    </row>
    <row r="461">
      <c r="A461" s="17"/>
      <c r="B461" s="17"/>
      <c r="C461" s="21"/>
      <c r="D461" s="21"/>
      <c r="E461" s="21"/>
      <c r="F461" s="21"/>
      <c r="G461" s="17"/>
    </row>
    <row r="462">
      <c r="A462" s="17"/>
      <c r="B462" s="17"/>
      <c r="C462" s="21"/>
      <c r="D462" s="21"/>
      <c r="E462" s="21"/>
      <c r="F462" s="21"/>
      <c r="G462" s="17"/>
    </row>
    <row r="463">
      <c r="A463" s="17"/>
      <c r="B463" s="17"/>
      <c r="C463" s="21"/>
      <c r="D463" s="21"/>
      <c r="E463" s="21"/>
      <c r="F463" s="21"/>
      <c r="G463" s="17"/>
    </row>
    <row r="464">
      <c r="A464" s="17"/>
      <c r="B464" s="17"/>
      <c r="C464" s="21"/>
      <c r="D464" s="21"/>
      <c r="E464" s="21"/>
      <c r="F464" s="21"/>
      <c r="G464" s="17"/>
    </row>
    <row r="465">
      <c r="A465" s="17"/>
      <c r="B465" s="17"/>
      <c r="C465" s="21"/>
      <c r="D465" s="21"/>
      <c r="E465" s="21"/>
      <c r="F465" s="21"/>
      <c r="G465" s="17"/>
    </row>
    <row r="466">
      <c r="A466" s="17"/>
      <c r="B466" s="17"/>
      <c r="C466" s="21"/>
      <c r="D466" s="21"/>
      <c r="E466" s="21"/>
      <c r="F466" s="21"/>
      <c r="G466" s="17"/>
    </row>
    <row r="467">
      <c r="A467" s="17"/>
      <c r="B467" s="17"/>
      <c r="C467" s="21"/>
      <c r="D467" s="21"/>
      <c r="E467" s="21"/>
      <c r="F467" s="21"/>
      <c r="G467" s="17"/>
    </row>
    <row r="468">
      <c r="A468" s="17"/>
      <c r="B468" s="17"/>
      <c r="C468" s="21"/>
      <c r="D468" s="21"/>
      <c r="E468" s="21"/>
      <c r="F468" s="21"/>
      <c r="G468" s="17"/>
    </row>
    <row r="469">
      <c r="A469" s="17"/>
      <c r="B469" s="17"/>
      <c r="C469" s="21"/>
      <c r="D469" s="21"/>
      <c r="E469" s="21"/>
      <c r="F469" s="21"/>
      <c r="G469" s="17"/>
    </row>
    <row r="470">
      <c r="A470" s="17"/>
      <c r="B470" s="17"/>
      <c r="C470" s="21"/>
      <c r="D470" s="21"/>
      <c r="E470" s="21"/>
      <c r="F470" s="21"/>
      <c r="G470" s="17"/>
    </row>
    <row r="471">
      <c r="A471" s="17"/>
      <c r="B471" s="17"/>
      <c r="C471" s="21"/>
      <c r="D471" s="21"/>
      <c r="E471" s="21"/>
      <c r="F471" s="21"/>
      <c r="G471" s="17"/>
    </row>
    <row r="472">
      <c r="A472" s="17"/>
      <c r="B472" s="17"/>
      <c r="C472" s="21"/>
      <c r="D472" s="21"/>
      <c r="E472" s="21"/>
      <c r="F472" s="21"/>
      <c r="G472" s="17"/>
    </row>
    <row r="473">
      <c r="A473" s="17"/>
      <c r="B473" s="17"/>
      <c r="C473" s="21"/>
      <c r="D473" s="21"/>
      <c r="E473" s="21"/>
      <c r="F473" s="21"/>
      <c r="G473" s="17"/>
    </row>
    <row r="474">
      <c r="A474" s="17"/>
      <c r="B474" s="17"/>
      <c r="C474" s="21"/>
      <c r="D474" s="21"/>
      <c r="E474" s="21"/>
      <c r="F474" s="21"/>
      <c r="G474" s="17"/>
    </row>
    <row r="475">
      <c r="A475" s="17"/>
      <c r="B475" s="17"/>
      <c r="C475" s="21"/>
      <c r="D475" s="21"/>
      <c r="E475" s="21"/>
      <c r="F475" s="21"/>
      <c r="G475" s="17"/>
    </row>
    <row r="476">
      <c r="A476" s="17"/>
      <c r="B476" s="17"/>
      <c r="C476" s="21"/>
      <c r="D476" s="21"/>
      <c r="E476" s="21"/>
      <c r="F476" s="21"/>
      <c r="G476" s="17"/>
    </row>
    <row r="477">
      <c r="A477" s="17"/>
      <c r="B477" s="17"/>
      <c r="C477" s="21"/>
      <c r="D477" s="21"/>
      <c r="E477" s="21"/>
      <c r="F477" s="21"/>
      <c r="G477" s="17"/>
    </row>
    <row r="478">
      <c r="A478" s="17"/>
      <c r="B478" s="17"/>
      <c r="C478" s="21"/>
      <c r="D478" s="21"/>
      <c r="E478" s="21"/>
      <c r="F478" s="21"/>
      <c r="G478" s="17"/>
    </row>
    <row r="479">
      <c r="A479" s="17"/>
      <c r="B479" s="17"/>
      <c r="C479" s="21"/>
      <c r="D479" s="21"/>
      <c r="E479" s="21"/>
      <c r="F479" s="21"/>
      <c r="G479" s="17"/>
    </row>
    <row r="480">
      <c r="A480" s="17"/>
      <c r="B480" s="17"/>
      <c r="C480" s="21"/>
      <c r="D480" s="21"/>
      <c r="E480" s="21"/>
      <c r="F480" s="21"/>
      <c r="G480" s="17"/>
    </row>
    <row r="481">
      <c r="A481" s="17"/>
      <c r="B481" s="17"/>
      <c r="C481" s="21"/>
      <c r="D481" s="21"/>
      <c r="E481" s="21"/>
      <c r="F481" s="21"/>
      <c r="G481" s="17"/>
    </row>
    <row r="482">
      <c r="A482" s="17"/>
      <c r="B482" s="17"/>
      <c r="C482" s="21"/>
      <c r="D482" s="21"/>
      <c r="E482" s="21"/>
      <c r="F482" s="21"/>
      <c r="G482" s="17"/>
    </row>
    <row r="483">
      <c r="A483" s="17"/>
      <c r="B483" s="17"/>
      <c r="C483" s="21"/>
      <c r="D483" s="21"/>
      <c r="E483" s="21"/>
      <c r="F483" s="21"/>
      <c r="G483" s="17"/>
    </row>
    <row r="484">
      <c r="A484" s="17"/>
      <c r="B484" s="17"/>
      <c r="C484" s="21"/>
      <c r="D484" s="21"/>
      <c r="E484" s="21"/>
      <c r="F484" s="21"/>
      <c r="G484" s="17"/>
    </row>
    <row r="485">
      <c r="A485" s="17"/>
      <c r="B485" s="17"/>
      <c r="C485" s="21"/>
      <c r="D485" s="21"/>
      <c r="E485" s="21"/>
      <c r="F485" s="21"/>
      <c r="G485" s="17"/>
    </row>
    <row r="486">
      <c r="A486" s="17"/>
      <c r="B486" s="17"/>
      <c r="C486" s="21"/>
      <c r="D486" s="21"/>
      <c r="E486" s="21"/>
      <c r="F486" s="21"/>
      <c r="G486" s="17"/>
    </row>
    <row r="487">
      <c r="A487" s="17"/>
      <c r="B487" s="17"/>
      <c r="C487" s="21"/>
      <c r="D487" s="21"/>
      <c r="E487" s="21"/>
      <c r="F487" s="21"/>
      <c r="G487" s="17"/>
    </row>
    <row r="488">
      <c r="A488" s="17"/>
      <c r="B488" s="17"/>
      <c r="C488" s="21"/>
      <c r="D488" s="21"/>
      <c r="E488" s="21"/>
      <c r="F488" s="21"/>
      <c r="G488" s="17"/>
    </row>
    <row r="489">
      <c r="A489" s="17"/>
      <c r="B489" s="17"/>
      <c r="C489" s="21"/>
      <c r="D489" s="21"/>
      <c r="E489" s="21"/>
      <c r="F489" s="21"/>
      <c r="G489" s="17"/>
    </row>
    <row r="490">
      <c r="A490" s="17"/>
      <c r="B490" s="17"/>
      <c r="C490" s="21"/>
      <c r="D490" s="21"/>
      <c r="E490" s="21"/>
      <c r="F490" s="21"/>
      <c r="G490" s="17"/>
    </row>
    <row r="491">
      <c r="A491" s="17"/>
      <c r="B491" s="17"/>
      <c r="C491" s="21"/>
      <c r="D491" s="21"/>
      <c r="E491" s="21"/>
      <c r="F491" s="21"/>
      <c r="G491" s="17"/>
    </row>
    <row r="492">
      <c r="A492" s="17"/>
      <c r="B492" s="17"/>
      <c r="C492" s="21"/>
      <c r="D492" s="21"/>
      <c r="E492" s="21"/>
      <c r="F492" s="21"/>
      <c r="G492" s="17"/>
    </row>
    <row r="493">
      <c r="A493" s="17"/>
      <c r="B493" s="17"/>
      <c r="C493" s="21"/>
      <c r="D493" s="21"/>
      <c r="E493" s="21"/>
      <c r="F493" s="21"/>
      <c r="G493" s="17"/>
    </row>
    <row r="494">
      <c r="A494" s="17"/>
      <c r="B494" s="17"/>
      <c r="C494" s="21"/>
      <c r="D494" s="21"/>
      <c r="E494" s="21"/>
      <c r="F494" s="21"/>
      <c r="G494" s="17"/>
    </row>
    <row r="495">
      <c r="A495" s="17"/>
      <c r="B495" s="17"/>
      <c r="C495" s="21"/>
      <c r="D495" s="21"/>
      <c r="E495" s="21"/>
      <c r="F495" s="21"/>
      <c r="G495" s="17"/>
    </row>
    <row r="496">
      <c r="A496" s="17"/>
      <c r="B496" s="17"/>
      <c r="C496" s="21"/>
      <c r="D496" s="21"/>
      <c r="E496" s="21"/>
      <c r="F496" s="21"/>
      <c r="G496" s="17"/>
    </row>
    <row r="497">
      <c r="A497" s="17"/>
      <c r="B497" s="17"/>
      <c r="C497" s="21"/>
      <c r="D497" s="21"/>
      <c r="E497" s="21"/>
      <c r="F497" s="21"/>
      <c r="G497" s="17"/>
    </row>
    <row r="498">
      <c r="A498" s="17"/>
      <c r="B498" s="17"/>
      <c r="C498" s="21"/>
      <c r="D498" s="21"/>
      <c r="E498" s="21"/>
      <c r="F498" s="21"/>
      <c r="G498" s="17"/>
    </row>
    <row r="499">
      <c r="A499" s="17"/>
      <c r="B499" s="17"/>
      <c r="C499" s="21"/>
      <c r="D499" s="21"/>
      <c r="E499" s="21"/>
      <c r="F499" s="21"/>
      <c r="G499" s="17"/>
    </row>
    <row r="500">
      <c r="A500" s="17"/>
      <c r="B500" s="17"/>
      <c r="C500" s="21"/>
      <c r="D500" s="21"/>
      <c r="E500" s="21"/>
      <c r="F500" s="21"/>
      <c r="G500" s="17"/>
    </row>
    <row r="501">
      <c r="A501" s="17"/>
      <c r="B501" s="17"/>
      <c r="C501" s="21"/>
      <c r="D501" s="21"/>
      <c r="E501" s="21"/>
      <c r="F501" s="21"/>
      <c r="G501" s="17"/>
    </row>
    <row r="502">
      <c r="A502" s="17"/>
      <c r="B502" s="17"/>
      <c r="C502" s="21"/>
      <c r="D502" s="21"/>
      <c r="E502" s="21"/>
      <c r="F502" s="21"/>
      <c r="G502" s="17"/>
    </row>
    <row r="503">
      <c r="A503" s="17"/>
      <c r="B503" s="17"/>
      <c r="C503" s="21"/>
      <c r="D503" s="21"/>
      <c r="E503" s="21"/>
      <c r="F503" s="21"/>
      <c r="G503" s="17"/>
    </row>
    <row r="504">
      <c r="A504" s="17"/>
      <c r="B504" s="17"/>
      <c r="C504" s="21"/>
      <c r="D504" s="21"/>
      <c r="E504" s="21"/>
      <c r="F504" s="21"/>
      <c r="G504" s="17"/>
    </row>
    <row r="505">
      <c r="A505" s="17"/>
      <c r="B505" s="17"/>
      <c r="C505" s="21"/>
      <c r="D505" s="21"/>
      <c r="E505" s="21"/>
      <c r="F505" s="21"/>
      <c r="G505" s="17"/>
    </row>
    <row r="506">
      <c r="A506" s="17"/>
      <c r="B506" s="17"/>
      <c r="C506" s="21"/>
      <c r="D506" s="21"/>
      <c r="E506" s="21"/>
      <c r="F506" s="21"/>
      <c r="G506" s="17"/>
    </row>
    <row r="507">
      <c r="A507" s="17"/>
      <c r="B507" s="17"/>
      <c r="C507" s="21"/>
      <c r="D507" s="21"/>
      <c r="E507" s="21"/>
      <c r="F507" s="21"/>
      <c r="G507" s="17"/>
    </row>
    <row r="508">
      <c r="A508" s="17"/>
      <c r="B508" s="17"/>
      <c r="C508" s="21"/>
      <c r="D508" s="21"/>
      <c r="E508" s="21"/>
      <c r="F508" s="21"/>
      <c r="G508" s="17"/>
    </row>
    <row r="509">
      <c r="A509" s="17"/>
      <c r="B509" s="17"/>
      <c r="C509" s="21"/>
      <c r="D509" s="21"/>
      <c r="E509" s="21"/>
      <c r="F509" s="21"/>
      <c r="G509" s="17"/>
    </row>
    <row r="510">
      <c r="A510" s="17"/>
      <c r="B510" s="17"/>
      <c r="C510" s="21"/>
      <c r="D510" s="21"/>
      <c r="E510" s="21"/>
      <c r="F510" s="21"/>
      <c r="G510" s="17"/>
    </row>
    <row r="511">
      <c r="A511" s="17"/>
      <c r="B511" s="17"/>
      <c r="C511" s="21"/>
      <c r="D511" s="21"/>
      <c r="E511" s="21"/>
      <c r="F511" s="21"/>
      <c r="G511" s="17"/>
    </row>
    <row r="512">
      <c r="A512" s="17"/>
      <c r="B512" s="17"/>
      <c r="C512" s="21"/>
      <c r="D512" s="21"/>
      <c r="E512" s="21"/>
      <c r="F512" s="21"/>
      <c r="G512" s="17"/>
    </row>
    <row r="513">
      <c r="A513" s="17"/>
      <c r="B513" s="17"/>
      <c r="C513" s="21"/>
      <c r="D513" s="21"/>
      <c r="E513" s="21"/>
      <c r="F513" s="21"/>
      <c r="G513" s="17"/>
    </row>
    <row r="514">
      <c r="A514" s="17"/>
      <c r="B514" s="17"/>
      <c r="C514" s="21"/>
      <c r="D514" s="21"/>
      <c r="E514" s="21"/>
      <c r="F514" s="21"/>
      <c r="G514" s="17"/>
    </row>
    <row r="515">
      <c r="A515" s="17"/>
      <c r="B515" s="17"/>
      <c r="C515" s="21"/>
      <c r="D515" s="21"/>
      <c r="E515" s="21"/>
      <c r="F515" s="21"/>
      <c r="G515" s="17"/>
    </row>
    <row r="516">
      <c r="A516" s="17"/>
      <c r="B516" s="17"/>
      <c r="C516" s="21"/>
      <c r="D516" s="21"/>
      <c r="E516" s="21"/>
      <c r="F516" s="21"/>
      <c r="G516" s="17"/>
    </row>
    <row r="517">
      <c r="A517" s="17"/>
      <c r="B517" s="17"/>
      <c r="C517" s="21"/>
      <c r="D517" s="21"/>
      <c r="E517" s="21"/>
      <c r="F517" s="21"/>
      <c r="G517" s="17"/>
    </row>
    <row r="518">
      <c r="A518" s="17"/>
      <c r="B518" s="17"/>
      <c r="C518" s="21"/>
      <c r="D518" s="21"/>
      <c r="E518" s="21"/>
      <c r="F518" s="21"/>
      <c r="G518" s="17"/>
    </row>
    <row r="519">
      <c r="A519" s="17"/>
      <c r="B519" s="17"/>
      <c r="C519" s="21"/>
      <c r="D519" s="21"/>
      <c r="E519" s="21"/>
      <c r="F519" s="21"/>
      <c r="G519" s="17"/>
    </row>
    <row r="520">
      <c r="A520" s="17"/>
      <c r="B520" s="17"/>
      <c r="C520" s="21"/>
      <c r="D520" s="21"/>
      <c r="E520" s="21"/>
      <c r="F520" s="21"/>
      <c r="G520" s="17"/>
    </row>
    <row r="521">
      <c r="A521" s="17"/>
      <c r="B521" s="17"/>
      <c r="C521" s="21"/>
      <c r="D521" s="21"/>
      <c r="E521" s="21"/>
      <c r="F521" s="21"/>
      <c r="G521" s="17"/>
    </row>
    <row r="522">
      <c r="A522" s="17"/>
      <c r="B522" s="17"/>
      <c r="C522" s="21"/>
      <c r="D522" s="21"/>
      <c r="E522" s="21"/>
      <c r="F522" s="21"/>
      <c r="G522" s="17"/>
    </row>
    <row r="523">
      <c r="A523" s="17"/>
      <c r="B523" s="17"/>
      <c r="C523" s="21"/>
      <c r="D523" s="21"/>
      <c r="E523" s="21"/>
      <c r="F523" s="21"/>
      <c r="G523" s="17"/>
    </row>
    <row r="524">
      <c r="A524" s="17"/>
      <c r="B524" s="17"/>
      <c r="C524" s="21"/>
      <c r="D524" s="21"/>
      <c r="E524" s="21"/>
      <c r="F524" s="21"/>
      <c r="G524" s="17"/>
    </row>
    <row r="525">
      <c r="A525" s="17"/>
      <c r="B525" s="17"/>
      <c r="C525" s="21"/>
      <c r="D525" s="21"/>
      <c r="E525" s="21"/>
      <c r="F525" s="21"/>
      <c r="G525" s="17"/>
    </row>
    <row r="526">
      <c r="A526" s="17"/>
      <c r="B526" s="17"/>
      <c r="C526" s="21"/>
      <c r="D526" s="21"/>
      <c r="E526" s="21"/>
      <c r="F526" s="21"/>
      <c r="G526" s="17"/>
    </row>
    <row r="527">
      <c r="A527" s="17"/>
      <c r="B527" s="17"/>
      <c r="C527" s="21"/>
      <c r="D527" s="21"/>
      <c r="E527" s="21"/>
      <c r="F527" s="21"/>
      <c r="G527" s="17"/>
    </row>
    <row r="528">
      <c r="A528" s="17"/>
      <c r="B528" s="17"/>
      <c r="C528" s="21"/>
      <c r="D528" s="21"/>
      <c r="E528" s="21"/>
      <c r="F528" s="21"/>
      <c r="G528" s="17"/>
    </row>
    <row r="529">
      <c r="A529" s="17"/>
      <c r="B529" s="17"/>
      <c r="C529" s="21"/>
      <c r="D529" s="21"/>
      <c r="E529" s="21"/>
      <c r="F529" s="21"/>
      <c r="G529" s="17"/>
    </row>
    <row r="530">
      <c r="A530" s="17"/>
      <c r="B530" s="17"/>
      <c r="C530" s="21"/>
      <c r="D530" s="21"/>
      <c r="E530" s="21"/>
      <c r="F530" s="21"/>
      <c r="G530" s="17"/>
    </row>
    <row r="531">
      <c r="A531" s="17"/>
      <c r="B531" s="17"/>
      <c r="C531" s="21"/>
      <c r="D531" s="21"/>
      <c r="E531" s="21"/>
      <c r="F531" s="21"/>
      <c r="G531" s="17"/>
    </row>
    <row r="532">
      <c r="A532" s="17"/>
      <c r="B532" s="17"/>
      <c r="C532" s="21"/>
      <c r="D532" s="21"/>
      <c r="E532" s="21"/>
      <c r="F532" s="21"/>
      <c r="G532" s="17"/>
    </row>
    <row r="533">
      <c r="A533" s="17"/>
      <c r="B533" s="17"/>
      <c r="C533" s="21"/>
      <c r="D533" s="21"/>
      <c r="E533" s="21"/>
      <c r="F533" s="21"/>
      <c r="G533" s="17"/>
    </row>
    <row r="534">
      <c r="A534" s="17"/>
      <c r="B534" s="17"/>
      <c r="C534" s="21"/>
      <c r="D534" s="21"/>
      <c r="E534" s="21"/>
      <c r="F534" s="21"/>
      <c r="G534" s="17"/>
    </row>
    <row r="535">
      <c r="A535" s="17"/>
      <c r="B535" s="17"/>
      <c r="C535" s="21"/>
      <c r="D535" s="21"/>
      <c r="E535" s="21"/>
      <c r="F535" s="21"/>
      <c r="G535" s="17"/>
    </row>
    <row r="536">
      <c r="A536" s="17"/>
      <c r="B536" s="17"/>
      <c r="C536" s="21"/>
      <c r="D536" s="21"/>
      <c r="E536" s="21"/>
      <c r="F536" s="21"/>
      <c r="G536" s="17"/>
    </row>
    <row r="537">
      <c r="A537" s="17"/>
      <c r="B537" s="17"/>
      <c r="C537" s="21"/>
      <c r="D537" s="21"/>
      <c r="E537" s="21"/>
      <c r="F537" s="21"/>
      <c r="G537" s="17"/>
    </row>
    <row r="538">
      <c r="A538" s="17"/>
      <c r="B538" s="17"/>
      <c r="C538" s="21"/>
      <c r="D538" s="21"/>
      <c r="E538" s="21"/>
      <c r="F538" s="21"/>
      <c r="G538" s="17"/>
    </row>
    <row r="539">
      <c r="A539" s="17"/>
      <c r="B539" s="17"/>
      <c r="C539" s="21"/>
      <c r="D539" s="21"/>
      <c r="E539" s="21"/>
      <c r="F539" s="21"/>
      <c r="G539" s="17"/>
    </row>
    <row r="540">
      <c r="A540" s="17"/>
      <c r="B540" s="17"/>
      <c r="C540" s="21"/>
      <c r="D540" s="21"/>
      <c r="E540" s="21"/>
      <c r="F540" s="21"/>
      <c r="G540" s="17"/>
    </row>
    <row r="541">
      <c r="A541" s="17"/>
      <c r="B541" s="17"/>
      <c r="C541" s="21"/>
      <c r="D541" s="21"/>
      <c r="E541" s="21"/>
      <c r="F541" s="21"/>
      <c r="G541" s="17"/>
    </row>
    <row r="542">
      <c r="A542" s="17"/>
      <c r="B542" s="17"/>
      <c r="C542" s="21"/>
      <c r="D542" s="21"/>
      <c r="E542" s="21"/>
      <c r="F542" s="21"/>
      <c r="G542" s="17"/>
    </row>
    <row r="543">
      <c r="A543" s="17"/>
      <c r="B543" s="17"/>
      <c r="C543" s="21"/>
      <c r="D543" s="21"/>
      <c r="E543" s="21"/>
      <c r="F543" s="21"/>
      <c r="G543" s="17"/>
    </row>
    <row r="544">
      <c r="A544" s="17"/>
      <c r="B544" s="17"/>
      <c r="C544" s="21"/>
      <c r="D544" s="21"/>
      <c r="E544" s="21"/>
      <c r="F544" s="21"/>
      <c r="G544" s="17"/>
    </row>
    <row r="545">
      <c r="A545" s="17"/>
      <c r="B545" s="17"/>
      <c r="C545" s="21"/>
      <c r="D545" s="21"/>
      <c r="E545" s="21"/>
      <c r="F545" s="21"/>
      <c r="G545" s="17"/>
    </row>
    <row r="546">
      <c r="A546" s="17"/>
      <c r="B546" s="17"/>
      <c r="C546" s="21"/>
      <c r="D546" s="21"/>
      <c r="E546" s="21"/>
      <c r="F546" s="21"/>
      <c r="G546" s="17"/>
    </row>
    <row r="547">
      <c r="A547" s="17"/>
      <c r="B547" s="17"/>
      <c r="C547" s="21"/>
      <c r="D547" s="21"/>
      <c r="E547" s="21"/>
      <c r="F547" s="21"/>
      <c r="G547" s="17"/>
    </row>
    <row r="548">
      <c r="A548" s="17"/>
      <c r="B548" s="17"/>
      <c r="C548" s="21"/>
      <c r="D548" s="21"/>
      <c r="E548" s="21"/>
      <c r="F548" s="21"/>
      <c r="G548" s="17"/>
    </row>
    <row r="549">
      <c r="A549" s="17"/>
      <c r="B549" s="17"/>
      <c r="C549" s="21"/>
      <c r="D549" s="21"/>
      <c r="E549" s="21"/>
      <c r="F549" s="21"/>
      <c r="G549" s="17"/>
    </row>
    <row r="550">
      <c r="A550" s="17"/>
      <c r="B550" s="17"/>
      <c r="C550" s="21"/>
      <c r="D550" s="21"/>
      <c r="E550" s="21"/>
      <c r="F550" s="21"/>
      <c r="G550" s="17"/>
    </row>
    <row r="551">
      <c r="A551" s="17"/>
      <c r="B551" s="17"/>
      <c r="C551" s="21"/>
      <c r="D551" s="21"/>
      <c r="E551" s="21"/>
      <c r="F551" s="21"/>
      <c r="G551" s="17"/>
    </row>
    <row r="552">
      <c r="A552" s="17"/>
      <c r="B552" s="17"/>
      <c r="C552" s="21"/>
      <c r="D552" s="21"/>
      <c r="E552" s="21"/>
      <c r="F552" s="21"/>
      <c r="G552" s="17"/>
    </row>
    <row r="553">
      <c r="A553" s="17"/>
      <c r="B553" s="17"/>
      <c r="C553" s="21"/>
      <c r="D553" s="21"/>
      <c r="E553" s="21"/>
      <c r="F553" s="21"/>
      <c r="G553" s="17"/>
    </row>
    <row r="554">
      <c r="A554" s="17"/>
      <c r="B554" s="17"/>
      <c r="C554" s="21"/>
      <c r="D554" s="21"/>
      <c r="E554" s="21"/>
      <c r="F554" s="21"/>
      <c r="G554" s="17"/>
    </row>
    <row r="555">
      <c r="A555" s="17"/>
      <c r="B555" s="17"/>
      <c r="C555" s="21"/>
      <c r="D555" s="21"/>
      <c r="E555" s="21"/>
      <c r="F555" s="21"/>
      <c r="G555" s="17"/>
    </row>
    <row r="556">
      <c r="A556" s="17"/>
      <c r="B556" s="17"/>
      <c r="C556" s="21"/>
      <c r="D556" s="21"/>
      <c r="E556" s="21"/>
      <c r="F556" s="21"/>
      <c r="G556" s="17"/>
    </row>
    <row r="557">
      <c r="A557" s="17"/>
      <c r="B557" s="17"/>
      <c r="C557" s="21"/>
      <c r="D557" s="21"/>
      <c r="E557" s="21"/>
      <c r="F557" s="21"/>
      <c r="G557" s="17"/>
    </row>
    <row r="558">
      <c r="A558" s="17"/>
      <c r="B558" s="17"/>
      <c r="C558" s="21"/>
      <c r="D558" s="21"/>
      <c r="E558" s="21"/>
      <c r="F558" s="21"/>
      <c r="G558" s="17"/>
    </row>
    <row r="559">
      <c r="A559" s="17"/>
      <c r="B559" s="17"/>
      <c r="C559" s="21"/>
      <c r="D559" s="21"/>
      <c r="E559" s="21"/>
      <c r="F559" s="21"/>
      <c r="G559" s="17"/>
    </row>
    <row r="560">
      <c r="A560" s="17"/>
      <c r="B560" s="17"/>
      <c r="C560" s="21"/>
      <c r="D560" s="21"/>
      <c r="E560" s="21"/>
      <c r="F560" s="21"/>
      <c r="G560" s="17"/>
    </row>
    <row r="561">
      <c r="A561" s="17"/>
      <c r="B561" s="17"/>
      <c r="C561" s="21"/>
      <c r="D561" s="21"/>
      <c r="E561" s="21"/>
      <c r="F561" s="21"/>
      <c r="G561" s="17"/>
    </row>
    <row r="562">
      <c r="A562" s="17"/>
      <c r="B562" s="17"/>
      <c r="C562" s="21"/>
      <c r="D562" s="21"/>
      <c r="E562" s="21"/>
      <c r="F562" s="21"/>
      <c r="G562" s="17"/>
    </row>
    <row r="563">
      <c r="A563" s="17"/>
      <c r="B563" s="17"/>
      <c r="C563" s="21"/>
      <c r="D563" s="21"/>
      <c r="E563" s="21"/>
      <c r="F563" s="21"/>
      <c r="G563" s="17"/>
    </row>
    <row r="564">
      <c r="A564" s="17"/>
      <c r="B564" s="17"/>
      <c r="C564" s="21"/>
      <c r="D564" s="21"/>
      <c r="E564" s="21"/>
      <c r="F564" s="21"/>
      <c r="G564" s="17"/>
    </row>
    <row r="565">
      <c r="A565" s="17"/>
      <c r="B565" s="17"/>
      <c r="C565" s="21"/>
      <c r="D565" s="21"/>
      <c r="E565" s="21"/>
      <c r="F565" s="21"/>
      <c r="G565" s="17"/>
    </row>
    <row r="566">
      <c r="A566" s="17"/>
      <c r="B566" s="17"/>
      <c r="C566" s="21"/>
      <c r="D566" s="21"/>
      <c r="E566" s="21"/>
      <c r="F566" s="21"/>
      <c r="G566" s="17"/>
    </row>
    <row r="567">
      <c r="A567" s="17"/>
      <c r="B567" s="17"/>
      <c r="C567" s="21"/>
      <c r="D567" s="21"/>
      <c r="E567" s="21"/>
      <c r="F567" s="21"/>
      <c r="G567" s="17"/>
    </row>
    <row r="568">
      <c r="A568" s="17"/>
      <c r="B568" s="17"/>
      <c r="C568" s="21"/>
      <c r="D568" s="21"/>
      <c r="E568" s="21"/>
      <c r="F568" s="21"/>
      <c r="G568" s="17"/>
    </row>
    <row r="569">
      <c r="A569" s="17"/>
      <c r="B569" s="17"/>
      <c r="C569" s="21"/>
      <c r="D569" s="21"/>
      <c r="E569" s="21"/>
      <c r="F569" s="21"/>
      <c r="G569" s="17"/>
    </row>
    <row r="570">
      <c r="A570" s="17"/>
      <c r="B570" s="17"/>
      <c r="C570" s="21"/>
      <c r="D570" s="21"/>
      <c r="E570" s="21"/>
      <c r="F570" s="21"/>
      <c r="G570" s="17"/>
    </row>
    <row r="571">
      <c r="A571" s="17"/>
      <c r="B571" s="17"/>
      <c r="C571" s="21"/>
      <c r="D571" s="21"/>
      <c r="E571" s="21"/>
      <c r="F571" s="21"/>
      <c r="G571" s="17"/>
    </row>
    <row r="572">
      <c r="A572" s="17"/>
      <c r="B572" s="17"/>
      <c r="C572" s="21"/>
      <c r="D572" s="21"/>
      <c r="E572" s="21"/>
      <c r="F572" s="21"/>
      <c r="G572" s="17"/>
    </row>
    <row r="573">
      <c r="A573" s="17"/>
      <c r="B573" s="17"/>
      <c r="C573" s="21"/>
      <c r="D573" s="21"/>
      <c r="E573" s="21"/>
      <c r="F573" s="21"/>
      <c r="G573" s="17"/>
    </row>
    <row r="574">
      <c r="A574" s="17"/>
      <c r="B574" s="17"/>
      <c r="C574" s="21"/>
      <c r="D574" s="21"/>
      <c r="E574" s="21"/>
      <c r="F574" s="21"/>
      <c r="G574" s="17"/>
    </row>
    <row r="575">
      <c r="A575" s="17"/>
      <c r="B575" s="17"/>
      <c r="C575" s="21"/>
      <c r="D575" s="21"/>
      <c r="E575" s="21"/>
      <c r="F575" s="21"/>
      <c r="G575" s="17"/>
    </row>
    <row r="576">
      <c r="A576" s="17"/>
      <c r="B576" s="17"/>
      <c r="C576" s="21"/>
      <c r="D576" s="21"/>
      <c r="E576" s="21"/>
      <c r="F576" s="21"/>
      <c r="G576" s="17"/>
    </row>
    <row r="577">
      <c r="A577" s="17"/>
      <c r="B577" s="17"/>
      <c r="C577" s="21"/>
      <c r="D577" s="21"/>
      <c r="E577" s="21"/>
      <c r="F577" s="21"/>
      <c r="G577" s="17"/>
    </row>
    <row r="578">
      <c r="A578" s="17"/>
      <c r="B578" s="17"/>
      <c r="C578" s="21"/>
      <c r="D578" s="21"/>
      <c r="E578" s="21"/>
      <c r="F578" s="21"/>
      <c r="G578" s="17"/>
    </row>
    <row r="579">
      <c r="A579" s="17"/>
      <c r="B579" s="17"/>
      <c r="C579" s="21"/>
      <c r="D579" s="21"/>
      <c r="E579" s="21"/>
      <c r="F579" s="21"/>
      <c r="G579" s="17"/>
    </row>
    <row r="580">
      <c r="A580" s="17"/>
      <c r="B580" s="17"/>
      <c r="C580" s="21"/>
      <c r="D580" s="21"/>
      <c r="E580" s="21"/>
      <c r="F580" s="21"/>
      <c r="G580" s="17"/>
    </row>
    <row r="581">
      <c r="A581" s="17"/>
      <c r="B581" s="17"/>
      <c r="C581" s="21"/>
      <c r="D581" s="21"/>
      <c r="E581" s="21"/>
      <c r="F581" s="21"/>
      <c r="G581" s="17"/>
    </row>
    <row r="582">
      <c r="A582" s="17"/>
      <c r="B582" s="17"/>
      <c r="C582" s="21"/>
      <c r="D582" s="21"/>
      <c r="E582" s="21"/>
      <c r="F582" s="21"/>
      <c r="G582" s="17"/>
    </row>
    <row r="583">
      <c r="A583" s="17"/>
      <c r="B583" s="17"/>
      <c r="C583" s="21"/>
      <c r="D583" s="21"/>
      <c r="E583" s="21"/>
      <c r="F583" s="21"/>
      <c r="G583" s="17"/>
    </row>
    <row r="584">
      <c r="A584" s="17"/>
      <c r="B584" s="17"/>
      <c r="C584" s="21"/>
      <c r="D584" s="21"/>
      <c r="E584" s="21"/>
      <c r="F584" s="21"/>
      <c r="G584" s="17"/>
    </row>
    <row r="585">
      <c r="A585" s="17"/>
      <c r="B585" s="17"/>
      <c r="C585" s="21"/>
      <c r="D585" s="21"/>
      <c r="E585" s="21"/>
      <c r="F585" s="21"/>
      <c r="G585" s="17"/>
    </row>
    <row r="586">
      <c r="A586" s="17"/>
      <c r="B586" s="17"/>
      <c r="C586" s="21"/>
      <c r="D586" s="21"/>
      <c r="E586" s="21"/>
      <c r="F586" s="21"/>
      <c r="G586" s="17"/>
    </row>
    <row r="587">
      <c r="A587" s="17"/>
      <c r="B587" s="17"/>
      <c r="C587" s="21"/>
      <c r="D587" s="21"/>
      <c r="E587" s="21"/>
      <c r="F587" s="21"/>
      <c r="G587" s="17"/>
    </row>
    <row r="588">
      <c r="A588" s="17"/>
      <c r="B588" s="17"/>
      <c r="C588" s="21"/>
      <c r="D588" s="21"/>
      <c r="E588" s="21"/>
      <c r="F588" s="21"/>
      <c r="G588" s="17"/>
    </row>
    <row r="589">
      <c r="A589" s="17"/>
      <c r="B589" s="17"/>
      <c r="C589" s="21"/>
      <c r="D589" s="21"/>
      <c r="E589" s="21"/>
      <c r="F589" s="21"/>
      <c r="G589" s="17"/>
    </row>
    <row r="590">
      <c r="A590" s="17"/>
      <c r="B590" s="17"/>
      <c r="C590" s="21"/>
      <c r="D590" s="21"/>
      <c r="E590" s="21"/>
      <c r="F590" s="21"/>
      <c r="G590" s="17"/>
    </row>
    <row r="591">
      <c r="A591" s="17"/>
      <c r="B591" s="17"/>
      <c r="C591" s="21"/>
      <c r="D591" s="21"/>
      <c r="E591" s="21"/>
      <c r="F591" s="21"/>
      <c r="G591" s="17"/>
    </row>
    <row r="592">
      <c r="A592" s="17"/>
      <c r="B592" s="17"/>
      <c r="C592" s="21"/>
      <c r="D592" s="21"/>
      <c r="E592" s="21"/>
      <c r="F592" s="21"/>
      <c r="G592" s="17"/>
    </row>
    <row r="593">
      <c r="A593" s="17"/>
      <c r="B593" s="17"/>
      <c r="C593" s="21"/>
      <c r="D593" s="21"/>
      <c r="E593" s="21"/>
      <c r="F593" s="21"/>
      <c r="G593" s="17"/>
    </row>
    <row r="594">
      <c r="A594" s="17"/>
      <c r="B594" s="17"/>
      <c r="C594" s="21"/>
      <c r="D594" s="21"/>
      <c r="E594" s="21"/>
      <c r="F594" s="21"/>
      <c r="G594" s="17"/>
    </row>
    <row r="595">
      <c r="A595" s="17"/>
      <c r="B595" s="17"/>
      <c r="C595" s="21"/>
      <c r="D595" s="21"/>
      <c r="E595" s="21"/>
      <c r="F595" s="21"/>
      <c r="G595" s="17"/>
    </row>
    <row r="596">
      <c r="A596" s="17"/>
      <c r="B596" s="17"/>
      <c r="C596" s="21"/>
      <c r="D596" s="21"/>
      <c r="E596" s="21"/>
      <c r="F596" s="21"/>
      <c r="G596" s="17"/>
    </row>
    <row r="597">
      <c r="A597" s="17"/>
      <c r="B597" s="17"/>
      <c r="C597" s="21"/>
      <c r="D597" s="21"/>
      <c r="E597" s="21"/>
      <c r="F597" s="21"/>
      <c r="G597" s="17"/>
    </row>
    <row r="598">
      <c r="A598" s="17"/>
      <c r="B598" s="17"/>
      <c r="C598" s="21"/>
      <c r="D598" s="21"/>
      <c r="E598" s="21"/>
      <c r="F598" s="21"/>
      <c r="G598" s="17"/>
    </row>
    <row r="599">
      <c r="A599" s="17"/>
      <c r="B599" s="17"/>
      <c r="C599" s="21"/>
      <c r="D599" s="21"/>
      <c r="E599" s="21"/>
      <c r="F599" s="21"/>
      <c r="G599" s="17"/>
    </row>
    <row r="600">
      <c r="A600" s="17"/>
      <c r="B600" s="17"/>
      <c r="C600" s="21"/>
      <c r="D600" s="21"/>
      <c r="E600" s="21"/>
      <c r="F600" s="21"/>
      <c r="G600" s="17"/>
    </row>
    <row r="601">
      <c r="A601" s="17"/>
      <c r="B601" s="17"/>
      <c r="C601" s="21"/>
      <c r="D601" s="21"/>
      <c r="E601" s="21"/>
      <c r="F601" s="21"/>
      <c r="G601" s="17"/>
    </row>
    <row r="602">
      <c r="A602" s="17"/>
      <c r="B602" s="17"/>
      <c r="C602" s="21"/>
      <c r="D602" s="21"/>
      <c r="E602" s="21"/>
      <c r="F602" s="21"/>
      <c r="G602" s="17"/>
    </row>
    <row r="603">
      <c r="A603" s="17"/>
      <c r="B603" s="17"/>
      <c r="C603" s="21"/>
      <c r="D603" s="21"/>
      <c r="E603" s="21"/>
      <c r="F603" s="21"/>
      <c r="G603" s="17"/>
    </row>
    <row r="604">
      <c r="A604" s="17"/>
      <c r="B604" s="17"/>
      <c r="C604" s="21"/>
      <c r="D604" s="21"/>
      <c r="E604" s="21"/>
      <c r="F604" s="21"/>
      <c r="G604" s="17"/>
    </row>
    <row r="605">
      <c r="A605" s="17"/>
      <c r="B605" s="17"/>
      <c r="C605" s="21"/>
      <c r="D605" s="21"/>
      <c r="E605" s="21"/>
      <c r="F605" s="21"/>
      <c r="G605" s="17"/>
    </row>
    <row r="606">
      <c r="A606" s="17"/>
      <c r="B606" s="17"/>
      <c r="C606" s="21"/>
      <c r="D606" s="21"/>
      <c r="E606" s="21"/>
      <c r="F606" s="21"/>
      <c r="G606" s="17"/>
    </row>
    <row r="607">
      <c r="A607" s="17"/>
      <c r="B607" s="17"/>
      <c r="C607" s="21"/>
      <c r="D607" s="21"/>
      <c r="E607" s="21"/>
      <c r="F607" s="21"/>
      <c r="G607" s="17"/>
    </row>
    <row r="608">
      <c r="A608" s="17"/>
      <c r="B608" s="17"/>
      <c r="C608" s="21"/>
      <c r="D608" s="21"/>
      <c r="E608" s="21"/>
      <c r="F608" s="21"/>
      <c r="G608" s="17"/>
    </row>
    <row r="609">
      <c r="A609" s="17"/>
      <c r="B609" s="17"/>
      <c r="C609" s="21"/>
      <c r="D609" s="21"/>
      <c r="E609" s="21"/>
      <c r="F609" s="21"/>
      <c r="G609" s="17"/>
    </row>
    <row r="610">
      <c r="A610" s="17"/>
      <c r="B610" s="17"/>
      <c r="C610" s="21"/>
      <c r="D610" s="21"/>
      <c r="E610" s="21"/>
      <c r="F610" s="21"/>
      <c r="G610" s="17"/>
    </row>
    <row r="611">
      <c r="A611" s="17"/>
      <c r="B611" s="17"/>
      <c r="C611" s="21"/>
      <c r="D611" s="21"/>
      <c r="E611" s="21"/>
      <c r="F611" s="21"/>
      <c r="G611" s="17"/>
    </row>
    <row r="612">
      <c r="A612" s="17"/>
      <c r="B612" s="17"/>
      <c r="C612" s="21"/>
      <c r="D612" s="21"/>
      <c r="E612" s="21"/>
      <c r="F612" s="21"/>
      <c r="G612" s="17"/>
    </row>
    <row r="613">
      <c r="A613" s="17"/>
      <c r="B613" s="17"/>
      <c r="C613" s="21"/>
      <c r="D613" s="21"/>
      <c r="E613" s="21"/>
      <c r="F613" s="21"/>
      <c r="G613" s="17"/>
    </row>
    <row r="614">
      <c r="A614" s="17"/>
      <c r="B614" s="17"/>
      <c r="C614" s="21"/>
      <c r="D614" s="21"/>
      <c r="E614" s="21"/>
      <c r="F614" s="21"/>
      <c r="G614" s="17"/>
    </row>
    <row r="615">
      <c r="A615" s="17"/>
      <c r="B615" s="17"/>
      <c r="C615" s="21"/>
      <c r="D615" s="21"/>
      <c r="E615" s="21"/>
      <c r="F615" s="21"/>
      <c r="G615" s="17"/>
    </row>
    <row r="616">
      <c r="A616" s="17"/>
      <c r="B616" s="17"/>
      <c r="C616" s="21"/>
      <c r="D616" s="21"/>
      <c r="E616" s="21"/>
      <c r="F616" s="21"/>
      <c r="G616" s="17"/>
    </row>
    <row r="617">
      <c r="A617" s="17"/>
      <c r="B617" s="17"/>
      <c r="C617" s="21"/>
      <c r="D617" s="21"/>
      <c r="E617" s="21"/>
      <c r="F617" s="21"/>
      <c r="G617" s="17"/>
    </row>
    <row r="618">
      <c r="A618" s="17"/>
      <c r="B618" s="17"/>
      <c r="C618" s="21"/>
      <c r="D618" s="21"/>
      <c r="E618" s="21"/>
      <c r="F618" s="21"/>
      <c r="G618" s="17"/>
    </row>
    <row r="619">
      <c r="A619" s="17"/>
      <c r="B619" s="17"/>
      <c r="C619" s="21"/>
      <c r="D619" s="21"/>
      <c r="E619" s="21"/>
      <c r="F619" s="21"/>
      <c r="G619" s="17"/>
    </row>
    <row r="620">
      <c r="A620" s="17"/>
      <c r="B620" s="17"/>
      <c r="C620" s="21"/>
      <c r="D620" s="21"/>
      <c r="E620" s="21"/>
      <c r="F620" s="21"/>
      <c r="G620" s="17"/>
    </row>
    <row r="621">
      <c r="A621" s="17"/>
      <c r="B621" s="17"/>
      <c r="C621" s="21"/>
      <c r="D621" s="21"/>
      <c r="E621" s="21"/>
      <c r="F621" s="21"/>
      <c r="G621" s="17"/>
    </row>
    <row r="622">
      <c r="A622" s="17"/>
      <c r="B622" s="17"/>
      <c r="C622" s="21"/>
      <c r="D622" s="21"/>
      <c r="E622" s="21"/>
      <c r="F622" s="21"/>
      <c r="G622" s="17"/>
    </row>
    <row r="623">
      <c r="A623" s="17"/>
      <c r="B623" s="17"/>
      <c r="C623" s="21"/>
      <c r="D623" s="21"/>
      <c r="E623" s="21"/>
      <c r="F623" s="21"/>
      <c r="G623" s="17"/>
    </row>
    <row r="624">
      <c r="A624" s="17"/>
      <c r="B624" s="17"/>
      <c r="C624" s="21"/>
      <c r="D624" s="21"/>
      <c r="E624" s="21"/>
      <c r="F624" s="21"/>
      <c r="G624" s="17"/>
    </row>
    <row r="625">
      <c r="A625" s="17"/>
      <c r="B625" s="17"/>
      <c r="C625" s="21"/>
      <c r="D625" s="21"/>
      <c r="E625" s="21"/>
      <c r="F625" s="21"/>
      <c r="G625" s="17"/>
    </row>
    <row r="626">
      <c r="A626" s="17"/>
      <c r="B626" s="17"/>
      <c r="C626" s="21"/>
      <c r="D626" s="21"/>
      <c r="E626" s="21"/>
      <c r="F626" s="21"/>
      <c r="G626" s="17"/>
    </row>
    <row r="627">
      <c r="A627" s="17"/>
      <c r="B627" s="17"/>
      <c r="C627" s="21"/>
      <c r="D627" s="21"/>
      <c r="E627" s="21"/>
      <c r="F627" s="21"/>
      <c r="G627" s="17"/>
    </row>
    <row r="628">
      <c r="A628" s="17"/>
      <c r="B628" s="17"/>
      <c r="C628" s="21"/>
      <c r="D628" s="21"/>
      <c r="E628" s="21"/>
      <c r="F628" s="21"/>
      <c r="G628" s="17"/>
    </row>
    <row r="629">
      <c r="A629" s="17"/>
      <c r="B629" s="17"/>
      <c r="C629" s="21"/>
      <c r="D629" s="21"/>
      <c r="E629" s="21"/>
      <c r="F629" s="21"/>
      <c r="G629" s="17"/>
    </row>
    <row r="630">
      <c r="A630" s="17"/>
      <c r="B630" s="17"/>
      <c r="C630" s="21"/>
      <c r="D630" s="21"/>
      <c r="E630" s="21"/>
      <c r="F630" s="21"/>
      <c r="G630" s="17"/>
    </row>
    <row r="631">
      <c r="A631" s="17"/>
      <c r="B631" s="17"/>
      <c r="C631" s="21"/>
      <c r="D631" s="21"/>
      <c r="E631" s="21"/>
      <c r="F631" s="21"/>
      <c r="G631" s="17"/>
    </row>
    <row r="632">
      <c r="A632" s="17"/>
      <c r="B632" s="17"/>
      <c r="C632" s="21"/>
      <c r="D632" s="21"/>
      <c r="E632" s="21"/>
      <c r="F632" s="21"/>
      <c r="G632" s="17"/>
    </row>
    <row r="633">
      <c r="A633" s="17"/>
      <c r="B633" s="17"/>
      <c r="C633" s="21"/>
      <c r="D633" s="21"/>
      <c r="E633" s="21"/>
      <c r="F633" s="21"/>
      <c r="G633" s="17"/>
    </row>
    <row r="634">
      <c r="A634" s="17"/>
      <c r="B634" s="17"/>
      <c r="C634" s="21"/>
      <c r="D634" s="21"/>
      <c r="E634" s="21"/>
      <c r="F634" s="21"/>
      <c r="G634" s="17"/>
    </row>
    <row r="635">
      <c r="A635" s="17"/>
      <c r="B635" s="17"/>
      <c r="C635" s="21"/>
      <c r="D635" s="21"/>
      <c r="E635" s="21"/>
      <c r="F635" s="21"/>
      <c r="G635" s="17"/>
    </row>
    <row r="636">
      <c r="A636" s="17"/>
      <c r="B636" s="17"/>
      <c r="C636" s="21"/>
      <c r="D636" s="21"/>
      <c r="E636" s="21"/>
      <c r="F636" s="21"/>
      <c r="G636" s="17"/>
    </row>
    <row r="637">
      <c r="A637" s="17"/>
      <c r="B637" s="17"/>
      <c r="C637" s="21"/>
      <c r="D637" s="21"/>
      <c r="E637" s="21"/>
      <c r="F637" s="21"/>
      <c r="G637" s="17"/>
    </row>
    <row r="638">
      <c r="A638" s="17"/>
      <c r="B638" s="17"/>
      <c r="C638" s="21"/>
      <c r="D638" s="21"/>
      <c r="E638" s="21"/>
      <c r="F638" s="21"/>
      <c r="G638" s="17"/>
    </row>
    <row r="639">
      <c r="A639" s="17"/>
      <c r="B639" s="17"/>
      <c r="C639" s="21"/>
      <c r="D639" s="21"/>
      <c r="E639" s="21"/>
      <c r="F639" s="21"/>
      <c r="G639" s="17"/>
    </row>
    <row r="640">
      <c r="A640" s="17"/>
      <c r="B640" s="17"/>
      <c r="C640" s="21"/>
      <c r="D640" s="21"/>
      <c r="E640" s="21"/>
      <c r="F640" s="21"/>
      <c r="G640" s="17"/>
    </row>
    <row r="641">
      <c r="A641" s="17"/>
      <c r="B641" s="17"/>
      <c r="C641" s="21"/>
      <c r="D641" s="21"/>
      <c r="E641" s="21"/>
      <c r="F641" s="21"/>
      <c r="G641" s="17"/>
    </row>
    <row r="642">
      <c r="A642" s="17"/>
      <c r="B642" s="17"/>
      <c r="C642" s="21"/>
      <c r="D642" s="21"/>
      <c r="E642" s="21"/>
      <c r="F642" s="21"/>
      <c r="G642" s="17"/>
    </row>
    <row r="643">
      <c r="A643" s="17"/>
      <c r="B643" s="17"/>
      <c r="C643" s="21"/>
      <c r="D643" s="21"/>
      <c r="E643" s="21"/>
      <c r="F643" s="21"/>
      <c r="G643" s="17"/>
    </row>
    <row r="644">
      <c r="A644" s="17"/>
      <c r="B644" s="17"/>
      <c r="C644" s="21"/>
      <c r="D644" s="21"/>
      <c r="E644" s="21"/>
      <c r="F644" s="21"/>
      <c r="G644" s="17"/>
    </row>
    <row r="645">
      <c r="A645" s="17"/>
      <c r="B645" s="17"/>
      <c r="C645" s="21"/>
      <c r="D645" s="21"/>
      <c r="E645" s="21"/>
      <c r="F645" s="21"/>
      <c r="G645" s="17"/>
    </row>
    <row r="646">
      <c r="A646" s="17"/>
      <c r="B646" s="17"/>
      <c r="C646" s="21"/>
      <c r="D646" s="21"/>
      <c r="E646" s="21"/>
      <c r="F646" s="21"/>
      <c r="G646" s="17"/>
    </row>
    <row r="647">
      <c r="A647" s="17"/>
      <c r="B647" s="17"/>
      <c r="C647" s="21"/>
      <c r="D647" s="21"/>
      <c r="E647" s="21"/>
      <c r="F647" s="21"/>
      <c r="G647" s="17"/>
    </row>
    <row r="648">
      <c r="A648" s="17"/>
      <c r="B648" s="17"/>
      <c r="C648" s="21"/>
      <c r="D648" s="21"/>
      <c r="E648" s="21"/>
      <c r="F648" s="21"/>
      <c r="G648" s="17"/>
    </row>
    <row r="649">
      <c r="A649" s="17"/>
      <c r="B649" s="17"/>
      <c r="C649" s="21"/>
      <c r="D649" s="21"/>
      <c r="E649" s="21"/>
      <c r="F649" s="21"/>
      <c r="G649" s="17"/>
    </row>
    <row r="650">
      <c r="A650" s="17"/>
      <c r="B650" s="17"/>
      <c r="C650" s="21"/>
      <c r="D650" s="21"/>
      <c r="E650" s="21"/>
      <c r="F650" s="21"/>
      <c r="G650" s="17"/>
    </row>
    <row r="651">
      <c r="A651" s="17"/>
      <c r="B651" s="17"/>
      <c r="C651" s="21"/>
      <c r="D651" s="21"/>
      <c r="E651" s="21"/>
      <c r="F651" s="21"/>
      <c r="G651" s="17"/>
    </row>
    <row r="652">
      <c r="A652" s="17"/>
      <c r="B652" s="17"/>
      <c r="C652" s="21"/>
      <c r="D652" s="21"/>
      <c r="E652" s="21"/>
      <c r="F652" s="21"/>
      <c r="G652" s="17"/>
    </row>
    <row r="653">
      <c r="A653" s="17"/>
      <c r="B653" s="17"/>
      <c r="C653" s="21"/>
      <c r="D653" s="21"/>
      <c r="E653" s="21"/>
      <c r="F653" s="21"/>
      <c r="G653" s="17"/>
    </row>
    <row r="654">
      <c r="A654" s="17"/>
      <c r="B654" s="17"/>
      <c r="C654" s="21"/>
      <c r="D654" s="21"/>
      <c r="E654" s="21"/>
      <c r="F654" s="21"/>
      <c r="G654" s="17"/>
    </row>
    <row r="655">
      <c r="A655" s="17"/>
      <c r="B655" s="17"/>
      <c r="C655" s="21"/>
      <c r="D655" s="21"/>
      <c r="E655" s="21"/>
      <c r="F655" s="21"/>
      <c r="G655" s="17"/>
    </row>
    <row r="656">
      <c r="A656" s="17"/>
      <c r="B656" s="17"/>
      <c r="C656" s="21"/>
      <c r="D656" s="21"/>
      <c r="E656" s="21"/>
      <c r="F656" s="21"/>
      <c r="G656" s="17"/>
    </row>
    <row r="657">
      <c r="A657" s="17"/>
      <c r="B657" s="17"/>
      <c r="C657" s="21"/>
      <c r="D657" s="21"/>
      <c r="E657" s="21"/>
      <c r="F657" s="21"/>
      <c r="G657" s="17"/>
    </row>
    <row r="658">
      <c r="A658" s="17"/>
      <c r="B658" s="17"/>
      <c r="C658" s="21"/>
      <c r="D658" s="21"/>
      <c r="E658" s="21"/>
      <c r="F658" s="21"/>
      <c r="G658" s="17"/>
    </row>
    <row r="659">
      <c r="A659" s="17"/>
      <c r="B659" s="17"/>
      <c r="C659" s="21"/>
      <c r="D659" s="21"/>
      <c r="E659" s="21"/>
      <c r="F659" s="21"/>
      <c r="G659" s="17"/>
    </row>
    <row r="660">
      <c r="A660" s="17"/>
      <c r="B660" s="17"/>
      <c r="C660" s="21"/>
      <c r="D660" s="21"/>
      <c r="E660" s="21"/>
      <c r="F660" s="21"/>
      <c r="G660" s="17"/>
    </row>
    <row r="661">
      <c r="A661" s="17"/>
      <c r="B661" s="17"/>
      <c r="C661" s="21"/>
      <c r="D661" s="21"/>
      <c r="E661" s="21"/>
      <c r="F661" s="21"/>
      <c r="G661" s="17"/>
    </row>
    <row r="662">
      <c r="A662" s="17"/>
      <c r="B662" s="17"/>
      <c r="C662" s="21"/>
      <c r="D662" s="21"/>
      <c r="E662" s="21"/>
      <c r="F662" s="21"/>
      <c r="G662" s="17"/>
    </row>
    <row r="663">
      <c r="A663" s="17"/>
      <c r="B663" s="17"/>
      <c r="C663" s="21"/>
      <c r="D663" s="21"/>
      <c r="E663" s="21"/>
      <c r="F663" s="21"/>
      <c r="G663" s="17"/>
    </row>
    <row r="664">
      <c r="A664" s="17"/>
      <c r="B664" s="17"/>
      <c r="C664" s="21"/>
      <c r="D664" s="21"/>
      <c r="E664" s="21"/>
      <c r="F664" s="21"/>
      <c r="G664" s="17"/>
    </row>
    <row r="665">
      <c r="A665" s="17"/>
      <c r="B665" s="17"/>
      <c r="C665" s="21"/>
      <c r="D665" s="21"/>
      <c r="E665" s="21"/>
      <c r="F665" s="21"/>
      <c r="G665" s="17"/>
    </row>
    <row r="666">
      <c r="A666" s="17"/>
      <c r="B666" s="17"/>
      <c r="C666" s="21"/>
      <c r="D666" s="21"/>
      <c r="E666" s="21"/>
      <c r="F666" s="21"/>
      <c r="G666" s="17"/>
    </row>
    <row r="667">
      <c r="A667" s="17"/>
      <c r="B667" s="17"/>
      <c r="C667" s="21"/>
      <c r="D667" s="21"/>
      <c r="E667" s="21"/>
      <c r="F667" s="21"/>
      <c r="G667" s="17"/>
    </row>
    <row r="668">
      <c r="A668" s="17"/>
      <c r="B668" s="17"/>
      <c r="C668" s="21"/>
      <c r="D668" s="21"/>
      <c r="E668" s="21"/>
      <c r="F668" s="21"/>
      <c r="G668" s="17"/>
    </row>
    <row r="669">
      <c r="A669" s="17"/>
      <c r="B669" s="17"/>
      <c r="C669" s="21"/>
      <c r="D669" s="21"/>
      <c r="E669" s="21"/>
      <c r="F669" s="21"/>
      <c r="G669" s="17"/>
    </row>
    <row r="670">
      <c r="A670" s="17"/>
      <c r="B670" s="17"/>
      <c r="C670" s="21"/>
      <c r="D670" s="21"/>
      <c r="E670" s="21"/>
      <c r="F670" s="21"/>
      <c r="G670" s="17"/>
    </row>
    <row r="671">
      <c r="A671" s="17"/>
      <c r="B671" s="17"/>
      <c r="C671" s="21"/>
      <c r="D671" s="21"/>
      <c r="E671" s="21"/>
      <c r="F671" s="21"/>
      <c r="G671" s="17"/>
    </row>
    <row r="672">
      <c r="A672" s="17"/>
      <c r="B672" s="17"/>
      <c r="C672" s="21"/>
      <c r="D672" s="21"/>
      <c r="E672" s="21"/>
      <c r="F672" s="21"/>
      <c r="G672" s="17"/>
    </row>
    <row r="673">
      <c r="A673" s="17"/>
      <c r="B673" s="17"/>
      <c r="C673" s="21"/>
      <c r="D673" s="21"/>
      <c r="E673" s="21"/>
      <c r="F673" s="21"/>
      <c r="G673" s="17"/>
    </row>
    <row r="674">
      <c r="A674" s="17"/>
      <c r="B674" s="17"/>
      <c r="C674" s="21"/>
      <c r="D674" s="21"/>
      <c r="E674" s="21"/>
      <c r="F674" s="21"/>
      <c r="G674" s="17"/>
    </row>
    <row r="675">
      <c r="A675" s="17"/>
      <c r="B675" s="17"/>
      <c r="C675" s="21"/>
      <c r="D675" s="21"/>
      <c r="E675" s="21"/>
      <c r="F675" s="21"/>
      <c r="G675" s="17"/>
    </row>
    <row r="676">
      <c r="A676" s="17"/>
      <c r="B676" s="17"/>
      <c r="C676" s="21"/>
      <c r="D676" s="21"/>
      <c r="E676" s="21"/>
      <c r="F676" s="21"/>
      <c r="G676" s="17"/>
    </row>
    <row r="677">
      <c r="A677" s="17"/>
      <c r="B677" s="17"/>
      <c r="C677" s="21"/>
      <c r="D677" s="21"/>
      <c r="E677" s="21"/>
      <c r="F677" s="21"/>
      <c r="G677" s="17"/>
    </row>
    <row r="678">
      <c r="A678" s="17"/>
      <c r="B678" s="17"/>
      <c r="C678" s="21"/>
      <c r="D678" s="21"/>
      <c r="E678" s="21"/>
      <c r="F678" s="21"/>
      <c r="G678" s="17"/>
    </row>
    <row r="679">
      <c r="A679" s="17"/>
      <c r="B679" s="17"/>
      <c r="C679" s="21"/>
      <c r="D679" s="21"/>
      <c r="E679" s="21"/>
      <c r="F679" s="21"/>
      <c r="G679" s="17"/>
    </row>
    <row r="680">
      <c r="A680" s="17"/>
      <c r="B680" s="17"/>
      <c r="C680" s="21"/>
      <c r="D680" s="21"/>
      <c r="E680" s="21"/>
      <c r="F680" s="21"/>
      <c r="G680" s="17"/>
    </row>
    <row r="681">
      <c r="A681" s="17"/>
      <c r="B681" s="17"/>
      <c r="C681" s="21"/>
      <c r="D681" s="21"/>
      <c r="E681" s="21"/>
      <c r="F681" s="21"/>
      <c r="G681" s="17"/>
    </row>
    <row r="682">
      <c r="A682" s="17"/>
      <c r="B682" s="17"/>
      <c r="C682" s="21"/>
      <c r="D682" s="21"/>
      <c r="E682" s="21"/>
      <c r="F682" s="21"/>
      <c r="G682" s="17"/>
    </row>
    <row r="683">
      <c r="A683" s="17"/>
      <c r="B683" s="17"/>
      <c r="C683" s="21"/>
      <c r="D683" s="21"/>
      <c r="E683" s="21"/>
      <c r="F683" s="21"/>
      <c r="G683" s="17"/>
    </row>
    <row r="684">
      <c r="A684" s="17"/>
      <c r="B684" s="17"/>
      <c r="C684" s="21"/>
      <c r="D684" s="21"/>
      <c r="E684" s="21"/>
      <c r="F684" s="21"/>
      <c r="G684" s="17"/>
    </row>
    <row r="685">
      <c r="A685" s="17"/>
      <c r="B685" s="17"/>
      <c r="C685" s="21"/>
      <c r="D685" s="21"/>
      <c r="E685" s="21"/>
      <c r="F685" s="21"/>
      <c r="G685" s="17"/>
    </row>
    <row r="686">
      <c r="A686" s="17"/>
      <c r="B686" s="17"/>
      <c r="C686" s="21"/>
      <c r="D686" s="21"/>
      <c r="E686" s="21"/>
      <c r="F686" s="21"/>
      <c r="G686" s="17"/>
    </row>
    <row r="687">
      <c r="A687" s="17"/>
      <c r="B687" s="17"/>
      <c r="C687" s="21"/>
      <c r="D687" s="21"/>
      <c r="E687" s="21"/>
      <c r="F687" s="21"/>
      <c r="G687" s="17"/>
    </row>
    <row r="688">
      <c r="A688" s="17"/>
      <c r="B688" s="17"/>
      <c r="C688" s="21"/>
      <c r="D688" s="21"/>
      <c r="E688" s="21"/>
      <c r="F688" s="21"/>
      <c r="G688" s="17"/>
    </row>
    <row r="689">
      <c r="A689" s="17"/>
      <c r="B689" s="17"/>
      <c r="C689" s="21"/>
      <c r="D689" s="21"/>
      <c r="E689" s="21"/>
      <c r="F689" s="21"/>
      <c r="G689" s="17"/>
    </row>
    <row r="690">
      <c r="A690" s="17"/>
      <c r="B690" s="17"/>
      <c r="C690" s="21"/>
      <c r="D690" s="21"/>
      <c r="E690" s="21"/>
      <c r="F690" s="21"/>
      <c r="G690" s="17"/>
    </row>
    <row r="691">
      <c r="A691" s="17"/>
      <c r="B691" s="17"/>
      <c r="C691" s="21"/>
      <c r="D691" s="21"/>
      <c r="E691" s="21"/>
      <c r="F691" s="21"/>
      <c r="G691" s="17"/>
    </row>
    <row r="692">
      <c r="A692" s="17"/>
      <c r="B692" s="17"/>
      <c r="C692" s="21"/>
      <c r="D692" s="21"/>
      <c r="E692" s="21"/>
      <c r="F692" s="21"/>
      <c r="G692" s="17"/>
    </row>
    <row r="693">
      <c r="A693" s="17"/>
      <c r="B693" s="17"/>
      <c r="C693" s="21"/>
      <c r="D693" s="21"/>
      <c r="E693" s="21"/>
      <c r="F693" s="21"/>
      <c r="G693" s="17"/>
    </row>
    <row r="694">
      <c r="A694" s="17"/>
      <c r="B694" s="17"/>
      <c r="C694" s="21"/>
      <c r="D694" s="21"/>
      <c r="E694" s="21"/>
      <c r="F694" s="21"/>
      <c r="G694" s="17"/>
    </row>
    <row r="695">
      <c r="A695" s="17"/>
      <c r="B695" s="17"/>
      <c r="C695" s="21"/>
      <c r="D695" s="21"/>
      <c r="E695" s="21"/>
      <c r="F695" s="21"/>
      <c r="G695" s="17"/>
    </row>
    <row r="696">
      <c r="A696" s="17"/>
      <c r="B696" s="17"/>
      <c r="C696" s="21"/>
      <c r="D696" s="21"/>
      <c r="E696" s="21"/>
      <c r="F696" s="21"/>
      <c r="G696" s="17"/>
    </row>
    <row r="697">
      <c r="A697" s="17"/>
      <c r="B697" s="17"/>
      <c r="C697" s="21"/>
      <c r="D697" s="21"/>
      <c r="E697" s="21"/>
      <c r="F697" s="21"/>
      <c r="G697" s="17"/>
    </row>
    <row r="698">
      <c r="A698" s="17"/>
      <c r="B698" s="17"/>
      <c r="C698" s="21"/>
      <c r="D698" s="21"/>
      <c r="E698" s="21"/>
      <c r="F698" s="21"/>
      <c r="G698" s="17"/>
    </row>
    <row r="699">
      <c r="A699" s="17"/>
      <c r="B699" s="17"/>
      <c r="C699" s="21"/>
      <c r="D699" s="21"/>
      <c r="E699" s="21"/>
      <c r="F699" s="21"/>
      <c r="G699" s="17"/>
    </row>
    <row r="700">
      <c r="A700" s="17"/>
      <c r="B700" s="17"/>
      <c r="C700" s="21"/>
      <c r="D700" s="21"/>
      <c r="E700" s="21"/>
      <c r="F700" s="21"/>
      <c r="G700" s="17"/>
    </row>
    <row r="701">
      <c r="A701" s="17"/>
      <c r="B701" s="17"/>
      <c r="C701" s="21"/>
      <c r="D701" s="21"/>
      <c r="E701" s="21"/>
      <c r="F701" s="21"/>
      <c r="G701" s="17"/>
    </row>
    <row r="702">
      <c r="A702" s="17"/>
      <c r="B702" s="17"/>
      <c r="C702" s="21"/>
      <c r="D702" s="21"/>
      <c r="E702" s="21"/>
      <c r="F702" s="21"/>
      <c r="G702" s="17"/>
    </row>
    <row r="703">
      <c r="A703" s="17"/>
      <c r="B703" s="17"/>
      <c r="C703" s="21"/>
      <c r="D703" s="21"/>
      <c r="E703" s="21"/>
      <c r="F703" s="21"/>
      <c r="G703" s="17"/>
    </row>
    <row r="704">
      <c r="A704" s="17"/>
      <c r="B704" s="17"/>
      <c r="C704" s="21"/>
      <c r="D704" s="21"/>
      <c r="E704" s="21"/>
      <c r="F704" s="21"/>
      <c r="G704" s="17"/>
    </row>
    <row r="705">
      <c r="A705" s="17"/>
      <c r="B705" s="17"/>
      <c r="C705" s="21"/>
      <c r="D705" s="21"/>
      <c r="E705" s="21"/>
      <c r="F705" s="21"/>
      <c r="G705" s="17"/>
    </row>
    <row r="706">
      <c r="A706" s="17"/>
      <c r="B706" s="17"/>
      <c r="C706" s="21"/>
      <c r="D706" s="21"/>
      <c r="E706" s="21"/>
      <c r="F706" s="21"/>
      <c r="G706" s="17"/>
    </row>
    <row r="707">
      <c r="A707" s="17"/>
      <c r="B707" s="17"/>
      <c r="C707" s="21"/>
      <c r="D707" s="21"/>
      <c r="E707" s="21"/>
      <c r="F707" s="21"/>
      <c r="G707" s="17"/>
    </row>
    <row r="708">
      <c r="A708" s="17"/>
      <c r="B708" s="17"/>
      <c r="C708" s="21"/>
      <c r="D708" s="21"/>
      <c r="E708" s="21"/>
      <c r="F708" s="21"/>
      <c r="G708" s="17"/>
    </row>
    <row r="709">
      <c r="A709" s="17"/>
      <c r="B709" s="17"/>
      <c r="C709" s="21"/>
      <c r="D709" s="21"/>
      <c r="E709" s="21"/>
      <c r="F709" s="21"/>
      <c r="G709" s="17"/>
    </row>
    <row r="710">
      <c r="A710" s="17"/>
      <c r="B710" s="17"/>
      <c r="C710" s="21"/>
      <c r="D710" s="21"/>
      <c r="E710" s="21"/>
      <c r="F710" s="21"/>
      <c r="G710" s="17"/>
    </row>
    <row r="711">
      <c r="A711" s="17"/>
      <c r="B711" s="17"/>
      <c r="C711" s="21"/>
      <c r="D711" s="21"/>
      <c r="E711" s="21"/>
      <c r="F711" s="21"/>
      <c r="G711" s="17"/>
    </row>
    <row r="712">
      <c r="A712" s="17"/>
      <c r="B712" s="17"/>
      <c r="C712" s="21"/>
      <c r="D712" s="21"/>
      <c r="E712" s="21"/>
      <c r="F712" s="21"/>
      <c r="G712" s="17"/>
    </row>
    <row r="713">
      <c r="A713" s="17"/>
      <c r="B713" s="17"/>
      <c r="C713" s="21"/>
      <c r="D713" s="21"/>
      <c r="E713" s="21"/>
      <c r="F713" s="21"/>
      <c r="G713" s="17"/>
    </row>
    <row r="714">
      <c r="A714" s="17"/>
      <c r="B714" s="17"/>
      <c r="C714" s="21"/>
      <c r="D714" s="21"/>
      <c r="E714" s="21"/>
      <c r="F714" s="21"/>
      <c r="G714" s="17"/>
    </row>
    <row r="715">
      <c r="A715" s="17"/>
      <c r="B715" s="17"/>
      <c r="C715" s="21"/>
      <c r="D715" s="21"/>
      <c r="E715" s="21"/>
      <c r="F715" s="21"/>
      <c r="G715" s="17"/>
    </row>
    <row r="716">
      <c r="A716" s="17"/>
      <c r="B716" s="17"/>
      <c r="C716" s="21"/>
      <c r="D716" s="21"/>
      <c r="E716" s="21"/>
      <c r="F716" s="21"/>
      <c r="G716" s="17"/>
    </row>
    <row r="717">
      <c r="A717" s="17"/>
      <c r="B717" s="17"/>
      <c r="C717" s="21"/>
      <c r="D717" s="21"/>
      <c r="E717" s="21"/>
      <c r="F717" s="21"/>
      <c r="G717" s="17"/>
    </row>
    <row r="718">
      <c r="A718" s="17"/>
      <c r="B718" s="17"/>
      <c r="C718" s="21"/>
      <c r="D718" s="21"/>
      <c r="E718" s="21"/>
      <c r="F718" s="21"/>
      <c r="G718" s="17"/>
    </row>
    <row r="719">
      <c r="A719" s="17"/>
      <c r="B719" s="17"/>
      <c r="C719" s="21"/>
      <c r="D719" s="21"/>
      <c r="E719" s="21"/>
      <c r="F719" s="21"/>
      <c r="G719" s="17"/>
    </row>
    <row r="720">
      <c r="A720" s="17"/>
      <c r="B720" s="17"/>
      <c r="C720" s="21"/>
      <c r="D720" s="21"/>
      <c r="E720" s="21"/>
      <c r="F720" s="21"/>
      <c r="G720" s="17"/>
    </row>
    <row r="721">
      <c r="A721" s="17"/>
      <c r="B721" s="17"/>
      <c r="C721" s="21"/>
      <c r="D721" s="21"/>
      <c r="E721" s="21"/>
      <c r="F721" s="21"/>
      <c r="G721" s="17"/>
    </row>
    <row r="722">
      <c r="A722" s="17"/>
      <c r="B722" s="17"/>
      <c r="C722" s="21"/>
      <c r="D722" s="21"/>
      <c r="E722" s="21"/>
      <c r="F722" s="21"/>
      <c r="G722" s="17"/>
    </row>
    <row r="723">
      <c r="A723" s="17"/>
      <c r="B723" s="17"/>
      <c r="C723" s="21"/>
      <c r="D723" s="21"/>
      <c r="E723" s="21"/>
      <c r="F723" s="21"/>
      <c r="G723" s="17"/>
    </row>
    <row r="724">
      <c r="A724" s="17"/>
      <c r="B724" s="17"/>
      <c r="C724" s="21"/>
      <c r="D724" s="21"/>
      <c r="E724" s="21"/>
      <c r="F724" s="21"/>
      <c r="G724" s="17"/>
    </row>
    <row r="725">
      <c r="A725" s="17"/>
      <c r="B725" s="17"/>
      <c r="C725" s="21"/>
      <c r="D725" s="21"/>
      <c r="E725" s="21"/>
      <c r="F725" s="21"/>
      <c r="G725" s="17"/>
    </row>
    <row r="726">
      <c r="A726" s="17"/>
      <c r="B726" s="17"/>
      <c r="C726" s="21"/>
      <c r="D726" s="21"/>
      <c r="E726" s="21"/>
      <c r="F726" s="21"/>
      <c r="G726" s="17"/>
    </row>
    <row r="727">
      <c r="A727" s="17"/>
      <c r="B727" s="17"/>
      <c r="C727" s="21"/>
      <c r="D727" s="21"/>
      <c r="E727" s="21"/>
      <c r="F727" s="21"/>
      <c r="G727" s="17"/>
    </row>
    <row r="728">
      <c r="A728" s="17"/>
      <c r="B728" s="17"/>
      <c r="C728" s="21"/>
      <c r="D728" s="21"/>
      <c r="E728" s="21"/>
      <c r="F728" s="21"/>
      <c r="G728" s="17"/>
    </row>
    <row r="729">
      <c r="A729" s="17"/>
      <c r="B729" s="17"/>
      <c r="C729" s="21"/>
      <c r="D729" s="21"/>
      <c r="E729" s="21"/>
      <c r="F729" s="21"/>
      <c r="G729" s="17"/>
    </row>
    <row r="730">
      <c r="A730" s="17"/>
      <c r="B730" s="17"/>
      <c r="C730" s="21"/>
      <c r="D730" s="21"/>
      <c r="E730" s="21"/>
      <c r="F730" s="21"/>
      <c r="G730" s="17"/>
    </row>
    <row r="731">
      <c r="A731" s="17"/>
      <c r="B731" s="17"/>
      <c r="C731" s="21"/>
      <c r="D731" s="21"/>
      <c r="E731" s="21"/>
      <c r="F731" s="21"/>
      <c r="G731" s="17"/>
    </row>
    <row r="732">
      <c r="A732" s="17"/>
      <c r="B732" s="17"/>
      <c r="C732" s="21"/>
      <c r="D732" s="21"/>
      <c r="E732" s="21"/>
      <c r="F732" s="21"/>
      <c r="G732" s="17"/>
    </row>
    <row r="733">
      <c r="A733" s="17"/>
      <c r="B733" s="17"/>
      <c r="C733" s="21"/>
      <c r="D733" s="21"/>
      <c r="E733" s="21"/>
      <c r="F733" s="21"/>
      <c r="G733" s="17"/>
    </row>
    <row r="734">
      <c r="A734" s="17"/>
      <c r="B734" s="17"/>
      <c r="C734" s="21"/>
      <c r="D734" s="21"/>
      <c r="E734" s="21"/>
      <c r="F734" s="21"/>
      <c r="G734" s="17"/>
    </row>
    <row r="735">
      <c r="A735" s="17"/>
      <c r="B735" s="17"/>
      <c r="C735" s="21"/>
      <c r="D735" s="21"/>
      <c r="E735" s="21"/>
      <c r="F735" s="21"/>
      <c r="G735" s="17"/>
    </row>
    <row r="736">
      <c r="A736" s="17"/>
      <c r="B736" s="17"/>
      <c r="C736" s="21"/>
      <c r="D736" s="21"/>
      <c r="E736" s="21"/>
      <c r="F736" s="21"/>
      <c r="G736" s="17"/>
    </row>
    <row r="737">
      <c r="A737" s="17"/>
      <c r="B737" s="17"/>
      <c r="C737" s="21"/>
      <c r="D737" s="21"/>
      <c r="E737" s="21"/>
      <c r="F737" s="21"/>
      <c r="G737" s="17"/>
    </row>
    <row r="738">
      <c r="A738" s="17"/>
      <c r="B738" s="17"/>
      <c r="C738" s="21"/>
      <c r="D738" s="21"/>
      <c r="E738" s="21"/>
      <c r="F738" s="21"/>
      <c r="G738" s="17"/>
    </row>
    <row r="739">
      <c r="A739" s="17"/>
      <c r="B739" s="17"/>
      <c r="C739" s="21"/>
      <c r="D739" s="21"/>
      <c r="E739" s="21"/>
      <c r="F739" s="21"/>
      <c r="G739" s="17"/>
    </row>
    <row r="740">
      <c r="A740" s="17"/>
      <c r="B740" s="17"/>
      <c r="C740" s="21"/>
      <c r="D740" s="21"/>
      <c r="E740" s="21"/>
      <c r="F740" s="21"/>
      <c r="G740" s="17"/>
    </row>
    <row r="741">
      <c r="A741" s="17"/>
      <c r="B741" s="17"/>
      <c r="C741" s="21"/>
      <c r="D741" s="21"/>
      <c r="E741" s="21"/>
      <c r="F741" s="21"/>
      <c r="G741" s="17"/>
    </row>
    <row r="742">
      <c r="A742" s="17"/>
      <c r="B742" s="17"/>
      <c r="C742" s="21"/>
      <c r="D742" s="21"/>
      <c r="E742" s="21"/>
      <c r="F742" s="21"/>
      <c r="G742" s="17"/>
    </row>
    <row r="743">
      <c r="A743" s="17"/>
      <c r="B743" s="17"/>
      <c r="C743" s="21"/>
      <c r="D743" s="21"/>
      <c r="E743" s="21"/>
      <c r="F743" s="21"/>
      <c r="G743" s="17"/>
    </row>
    <row r="744">
      <c r="A744" s="17"/>
      <c r="B744" s="17"/>
      <c r="C744" s="21"/>
      <c r="D744" s="21"/>
      <c r="E744" s="21"/>
      <c r="F744" s="21"/>
      <c r="G744" s="17"/>
    </row>
    <row r="745">
      <c r="A745" s="17"/>
      <c r="B745" s="17"/>
      <c r="C745" s="21"/>
      <c r="D745" s="21"/>
      <c r="E745" s="21"/>
      <c r="F745" s="21"/>
      <c r="G745" s="17"/>
    </row>
    <row r="746">
      <c r="A746" s="17"/>
      <c r="B746" s="17"/>
      <c r="C746" s="21"/>
      <c r="D746" s="21"/>
      <c r="E746" s="21"/>
      <c r="F746" s="21"/>
      <c r="G746" s="17"/>
    </row>
    <row r="747">
      <c r="A747" s="17"/>
      <c r="B747" s="17"/>
      <c r="C747" s="21"/>
      <c r="D747" s="21"/>
      <c r="E747" s="21"/>
      <c r="F747" s="21"/>
      <c r="G747" s="17"/>
    </row>
    <row r="748">
      <c r="A748" s="17"/>
      <c r="B748" s="17"/>
      <c r="C748" s="21"/>
      <c r="D748" s="21"/>
      <c r="E748" s="21"/>
      <c r="F748" s="21"/>
      <c r="G748" s="17"/>
    </row>
    <row r="749">
      <c r="A749" s="17"/>
      <c r="B749" s="17"/>
      <c r="C749" s="21"/>
      <c r="D749" s="21"/>
      <c r="E749" s="21"/>
      <c r="F749" s="21"/>
      <c r="G749" s="17"/>
    </row>
    <row r="750">
      <c r="A750" s="17"/>
      <c r="B750" s="17"/>
      <c r="C750" s="21"/>
      <c r="D750" s="21"/>
      <c r="E750" s="21"/>
      <c r="F750" s="21"/>
      <c r="G750" s="17"/>
    </row>
    <row r="751">
      <c r="A751" s="17"/>
      <c r="B751" s="17"/>
      <c r="C751" s="21"/>
      <c r="D751" s="21"/>
      <c r="E751" s="21"/>
      <c r="F751" s="21"/>
      <c r="G751" s="17"/>
    </row>
    <row r="752">
      <c r="A752" s="17"/>
      <c r="B752" s="17"/>
      <c r="C752" s="21"/>
      <c r="D752" s="21"/>
      <c r="E752" s="21"/>
      <c r="F752" s="21"/>
      <c r="G752" s="17"/>
    </row>
    <row r="753">
      <c r="A753" s="17"/>
      <c r="B753" s="17"/>
      <c r="C753" s="21"/>
      <c r="D753" s="21"/>
      <c r="E753" s="21"/>
      <c r="F753" s="21"/>
      <c r="G753" s="17"/>
    </row>
    <row r="754">
      <c r="A754" s="17"/>
      <c r="B754" s="17"/>
      <c r="C754" s="21"/>
      <c r="D754" s="21"/>
      <c r="E754" s="21"/>
      <c r="F754" s="21"/>
      <c r="G754" s="17"/>
    </row>
    <row r="755">
      <c r="A755" s="17"/>
      <c r="B755" s="17"/>
      <c r="C755" s="21"/>
      <c r="D755" s="21"/>
      <c r="E755" s="21"/>
      <c r="F755" s="21"/>
      <c r="G755" s="17"/>
    </row>
    <row r="756">
      <c r="A756" s="17"/>
      <c r="B756" s="17"/>
      <c r="C756" s="21"/>
      <c r="D756" s="21"/>
      <c r="E756" s="21"/>
      <c r="F756" s="21"/>
      <c r="G756" s="17"/>
    </row>
    <row r="757">
      <c r="A757" s="17"/>
      <c r="B757" s="17"/>
      <c r="C757" s="21"/>
      <c r="D757" s="21"/>
      <c r="E757" s="21"/>
      <c r="F757" s="21"/>
      <c r="G757" s="17"/>
    </row>
    <row r="758">
      <c r="A758" s="17"/>
      <c r="B758" s="17"/>
      <c r="C758" s="21"/>
      <c r="D758" s="21"/>
      <c r="E758" s="21"/>
      <c r="F758" s="21"/>
      <c r="G758" s="17"/>
    </row>
    <row r="759">
      <c r="A759" s="17"/>
      <c r="B759" s="17"/>
      <c r="C759" s="21"/>
      <c r="D759" s="21"/>
      <c r="E759" s="21"/>
      <c r="F759" s="21"/>
      <c r="G759" s="17"/>
    </row>
    <row r="760">
      <c r="A760" s="17"/>
      <c r="B760" s="17"/>
      <c r="C760" s="21"/>
      <c r="D760" s="21"/>
      <c r="E760" s="21"/>
      <c r="F760" s="21"/>
      <c r="G760" s="17"/>
    </row>
    <row r="761">
      <c r="A761" s="17"/>
      <c r="B761" s="17"/>
      <c r="C761" s="21"/>
      <c r="D761" s="21"/>
      <c r="E761" s="21"/>
      <c r="F761" s="21"/>
      <c r="G761" s="17"/>
    </row>
    <row r="762">
      <c r="A762" s="17"/>
      <c r="B762" s="17"/>
      <c r="C762" s="21"/>
      <c r="D762" s="21"/>
      <c r="E762" s="21"/>
      <c r="F762" s="21"/>
      <c r="G762" s="17"/>
    </row>
    <row r="763">
      <c r="A763" s="17"/>
      <c r="B763" s="17"/>
      <c r="C763" s="21"/>
      <c r="D763" s="21"/>
      <c r="E763" s="21"/>
      <c r="F763" s="21"/>
      <c r="G763" s="17"/>
    </row>
    <row r="764">
      <c r="A764" s="17"/>
      <c r="B764" s="17"/>
      <c r="C764" s="21"/>
      <c r="D764" s="21"/>
      <c r="E764" s="21"/>
      <c r="F764" s="21"/>
      <c r="G764" s="17"/>
    </row>
    <row r="765">
      <c r="A765" s="17"/>
      <c r="B765" s="17"/>
      <c r="C765" s="21"/>
      <c r="D765" s="21"/>
      <c r="E765" s="21"/>
      <c r="F765" s="21"/>
      <c r="G765" s="17"/>
    </row>
    <row r="766">
      <c r="A766" s="17"/>
      <c r="B766" s="17"/>
      <c r="C766" s="21"/>
      <c r="D766" s="21"/>
      <c r="E766" s="21"/>
      <c r="F766" s="21"/>
      <c r="G766" s="17"/>
    </row>
    <row r="767">
      <c r="A767" s="17"/>
      <c r="B767" s="17"/>
      <c r="C767" s="21"/>
      <c r="D767" s="21"/>
      <c r="E767" s="21"/>
      <c r="F767" s="21"/>
      <c r="G767" s="17"/>
    </row>
    <row r="768">
      <c r="A768" s="17"/>
      <c r="B768" s="17"/>
      <c r="C768" s="21"/>
      <c r="D768" s="21"/>
      <c r="E768" s="21"/>
      <c r="F768" s="21"/>
      <c r="G768" s="17"/>
    </row>
    <row r="769">
      <c r="A769" s="17"/>
      <c r="B769" s="17"/>
      <c r="C769" s="21"/>
      <c r="D769" s="21"/>
      <c r="E769" s="21"/>
      <c r="F769" s="21"/>
      <c r="G769" s="17"/>
    </row>
    <row r="770">
      <c r="A770" s="17"/>
      <c r="B770" s="17"/>
      <c r="C770" s="21"/>
      <c r="D770" s="21"/>
      <c r="E770" s="21"/>
      <c r="F770" s="21"/>
      <c r="G770" s="17"/>
    </row>
    <row r="771">
      <c r="A771" s="17"/>
      <c r="B771" s="17"/>
      <c r="C771" s="21"/>
      <c r="D771" s="21"/>
      <c r="E771" s="21"/>
      <c r="F771" s="21"/>
      <c r="G771" s="17"/>
    </row>
    <row r="772">
      <c r="A772" s="17"/>
      <c r="B772" s="17"/>
      <c r="C772" s="21"/>
      <c r="D772" s="21"/>
      <c r="E772" s="21"/>
      <c r="F772" s="21"/>
      <c r="G772" s="17"/>
    </row>
    <row r="773">
      <c r="A773" s="17"/>
      <c r="B773" s="17"/>
      <c r="C773" s="21"/>
      <c r="D773" s="21"/>
      <c r="E773" s="21"/>
      <c r="F773" s="21"/>
      <c r="G773" s="17"/>
    </row>
    <row r="774">
      <c r="A774" s="17"/>
      <c r="B774" s="17"/>
      <c r="C774" s="21"/>
      <c r="D774" s="21"/>
      <c r="E774" s="21"/>
      <c r="F774" s="21"/>
      <c r="G774" s="17"/>
    </row>
    <row r="775">
      <c r="A775" s="17"/>
      <c r="B775" s="17"/>
      <c r="C775" s="21"/>
      <c r="D775" s="21"/>
      <c r="E775" s="21"/>
      <c r="F775" s="21"/>
      <c r="G775" s="17"/>
    </row>
    <row r="776">
      <c r="A776" s="17"/>
      <c r="B776" s="17"/>
      <c r="C776" s="21"/>
      <c r="D776" s="21"/>
      <c r="E776" s="21"/>
      <c r="F776" s="21"/>
      <c r="G776" s="17"/>
    </row>
    <row r="777">
      <c r="A777" s="17"/>
      <c r="B777" s="17"/>
      <c r="C777" s="21"/>
      <c r="D777" s="21"/>
      <c r="E777" s="21"/>
      <c r="F777" s="21"/>
      <c r="G777" s="17"/>
    </row>
    <row r="778">
      <c r="A778" s="17"/>
      <c r="B778" s="17"/>
      <c r="C778" s="21"/>
      <c r="D778" s="21"/>
      <c r="E778" s="21"/>
      <c r="F778" s="21"/>
      <c r="G778" s="17"/>
    </row>
    <row r="779">
      <c r="A779" s="17"/>
      <c r="B779" s="17"/>
      <c r="C779" s="21"/>
      <c r="D779" s="21"/>
      <c r="E779" s="21"/>
      <c r="F779" s="21"/>
      <c r="G779" s="17"/>
    </row>
    <row r="780">
      <c r="A780" s="17"/>
      <c r="B780" s="17"/>
      <c r="C780" s="21"/>
      <c r="D780" s="21"/>
      <c r="E780" s="21"/>
      <c r="F780" s="21"/>
      <c r="G780" s="17"/>
    </row>
    <row r="781">
      <c r="A781" s="17"/>
      <c r="B781" s="17"/>
      <c r="C781" s="21"/>
      <c r="D781" s="21"/>
      <c r="E781" s="21"/>
      <c r="F781" s="21"/>
      <c r="G781" s="17"/>
    </row>
    <row r="782">
      <c r="A782" s="17"/>
      <c r="B782" s="17"/>
      <c r="C782" s="21"/>
      <c r="D782" s="21"/>
      <c r="E782" s="21"/>
      <c r="F782" s="21"/>
      <c r="G782" s="17"/>
    </row>
    <row r="783">
      <c r="A783" s="17"/>
      <c r="B783" s="17"/>
      <c r="C783" s="21"/>
      <c r="D783" s="21"/>
      <c r="E783" s="21"/>
      <c r="F783" s="21"/>
      <c r="G783" s="17"/>
    </row>
    <row r="784">
      <c r="A784" s="17"/>
      <c r="B784" s="17"/>
      <c r="C784" s="21"/>
      <c r="D784" s="21"/>
      <c r="E784" s="21"/>
      <c r="F784" s="21"/>
      <c r="G784" s="17"/>
    </row>
    <row r="785">
      <c r="A785" s="17"/>
      <c r="B785" s="17"/>
      <c r="C785" s="21"/>
      <c r="D785" s="21"/>
      <c r="E785" s="21"/>
      <c r="F785" s="21"/>
      <c r="G785" s="17"/>
    </row>
    <row r="786">
      <c r="A786" s="17"/>
      <c r="B786" s="17"/>
      <c r="C786" s="21"/>
      <c r="D786" s="21"/>
      <c r="E786" s="21"/>
      <c r="F786" s="21"/>
      <c r="G786" s="17"/>
    </row>
    <row r="787">
      <c r="A787" s="17"/>
      <c r="B787" s="17"/>
      <c r="C787" s="21"/>
      <c r="D787" s="21"/>
      <c r="E787" s="21"/>
      <c r="F787" s="21"/>
      <c r="G787" s="17"/>
    </row>
    <row r="788">
      <c r="A788" s="17"/>
      <c r="B788" s="17"/>
      <c r="C788" s="21"/>
      <c r="D788" s="21"/>
      <c r="E788" s="21"/>
      <c r="F788" s="21"/>
      <c r="G788" s="17"/>
    </row>
    <row r="789">
      <c r="A789" s="17"/>
      <c r="B789" s="17"/>
      <c r="C789" s="21"/>
      <c r="D789" s="21"/>
      <c r="E789" s="21"/>
      <c r="F789" s="21"/>
      <c r="G789" s="17"/>
    </row>
    <row r="790">
      <c r="A790" s="17"/>
      <c r="B790" s="17"/>
      <c r="C790" s="21"/>
      <c r="D790" s="21"/>
      <c r="E790" s="21"/>
      <c r="F790" s="21"/>
      <c r="G790" s="17"/>
    </row>
    <row r="791">
      <c r="A791" s="17"/>
      <c r="B791" s="17"/>
      <c r="C791" s="21"/>
      <c r="D791" s="21"/>
      <c r="E791" s="21"/>
      <c r="F791" s="21"/>
      <c r="G791" s="17"/>
    </row>
    <row r="792">
      <c r="A792" s="17"/>
      <c r="B792" s="17"/>
      <c r="C792" s="21"/>
      <c r="D792" s="21"/>
      <c r="E792" s="21"/>
      <c r="F792" s="21"/>
      <c r="G792" s="17"/>
    </row>
    <row r="793">
      <c r="A793" s="17"/>
      <c r="B793" s="17"/>
      <c r="C793" s="21"/>
      <c r="D793" s="21"/>
      <c r="E793" s="21"/>
      <c r="F793" s="21"/>
      <c r="G793" s="17"/>
    </row>
    <row r="794">
      <c r="A794" s="17"/>
      <c r="B794" s="17"/>
      <c r="C794" s="21"/>
      <c r="D794" s="21"/>
      <c r="E794" s="21"/>
      <c r="F794" s="21"/>
      <c r="G794" s="17"/>
    </row>
    <row r="795">
      <c r="A795" s="17"/>
      <c r="B795" s="17"/>
      <c r="C795" s="21"/>
      <c r="D795" s="21"/>
      <c r="E795" s="21"/>
      <c r="F795" s="21"/>
      <c r="G795" s="17"/>
    </row>
    <row r="796">
      <c r="A796" s="17"/>
      <c r="B796" s="17"/>
      <c r="C796" s="21"/>
      <c r="D796" s="21"/>
      <c r="E796" s="21"/>
      <c r="F796" s="21"/>
      <c r="G796" s="17"/>
    </row>
    <row r="797">
      <c r="A797" s="17"/>
      <c r="B797" s="17"/>
      <c r="C797" s="21"/>
      <c r="D797" s="21"/>
      <c r="E797" s="21"/>
      <c r="F797" s="21"/>
      <c r="G797" s="17"/>
    </row>
    <row r="798">
      <c r="A798" s="17"/>
      <c r="B798" s="17"/>
      <c r="C798" s="21"/>
      <c r="D798" s="21"/>
      <c r="E798" s="21"/>
      <c r="F798" s="21"/>
      <c r="G798" s="17"/>
    </row>
    <row r="799">
      <c r="A799" s="17"/>
      <c r="B799" s="17"/>
      <c r="C799" s="21"/>
      <c r="D799" s="21"/>
      <c r="E799" s="21"/>
      <c r="F799" s="21"/>
      <c r="G799" s="17"/>
    </row>
    <row r="800">
      <c r="A800" s="17"/>
      <c r="B800" s="17"/>
      <c r="C800" s="21"/>
      <c r="D800" s="21"/>
      <c r="E800" s="21"/>
      <c r="F800" s="21"/>
      <c r="G800" s="17"/>
    </row>
    <row r="801">
      <c r="A801" s="17"/>
      <c r="B801" s="17"/>
      <c r="C801" s="21"/>
      <c r="D801" s="21"/>
      <c r="E801" s="21"/>
      <c r="F801" s="21"/>
      <c r="G801" s="17"/>
    </row>
    <row r="802">
      <c r="A802" s="17"/>
      <c r="B802" s="17"/>
      <c r="C802" s="21"/>
      <c r="D802" s="21"/>
      <c r="E802" s="21"/>
      <c r="F802" s="21"/>
      <c r="G802" s="17"/>
    </row>
    <row r="803">
      <c r="A803" s="17"/>
      <c r="B803" s="17"/>
      <c r="C803" s="21"/>
      <c r="D803" s="21"/>
      <c r="E803" s="21"/>
      <c r="F803" s="21"/>
      <c r="G803" s="17"/>
    </row>
    <row r="804">
      <c r="A804" s="17"/>
      <c r="B804" s="17"/>
      <c r="C804" s="21"/>
      <c r="D804" s="21"/>
      <c r="E804" s="21"/>
      <c r="F804" s="21"/>
      <c r="G804" s="17"/>
    </row>
    <row r="805">
      <c r="A805" s="17"/>
      <c r="B805" s="17"/>
      <c r="C805" s="21"/>
      <c r="D805" s="21"/>
      <c r="E805" s="21"/>
      <c r="F805" s="21"/>
      <c r="G805" s="17"/>
    </row>
    <row r="806">
      <c r="A806" s="17"/>
      <c r="B806" s="17"/>
      <c r="C806" s="21"/>
      <c r="D806" s="21"/>
      <c r="E806" s="21"/>
      <c r="F806" s="21"/>
      <c r="G806" s="17"/>
    </row>
    <row r="807">
      <c r="A807" s="17"/>
      <c r="B807" s="17"/>
      <c r="C807" s="21"/>
      <c r="D807" s="21"/>
      <c r="E807" s="21"/>
      <c r="F807" s="21"/>
      <c r="G807" s="17"/>
    </row>
    <row r="808">
      <c r="A808" s="17"/>
      <c r="B808" s="17"/>
      <c r="C808" s="21"/>
      <c r="D808" s="21"/>
      <c r="E808" s="21"/>
      <c r="F808" s="21"/>
      <c r="G808" s="17"/>
    </row>
    <row r="809">
      <c r="A809" s="17"/>
      <c r="B809" s="17"/>
      <c r="C809" s="21"/>
      <c r="D809" s="21"/>
      <c r="E809" s="21"/>
      <c r="F809" s="21"/>
      <c r="G809" s="17"/>
    </row>
    <row r="810">
      <c r="A810" s="17"/>
      <c r="B810" s="17"/>
      <c r="C810" s="21"/>
      <c r="D810" s="21"/>
      <c r="E810" s="21"/>
      <c r="F810" s="21"/>
      <c r="G810" s="17"/>
    </row>
    <row r="811">
      <c r="A811" s="17"/>
      <c r="B811" s="17"/>
      <c r="C811" s="21"/>
      <c r="D811" s="21"/>
      <c r="E811" s="21"/>
      <c r="F811" s="21"/>
      <c r="G811" s="17"/>
    </row>
    <row r="812">
      <c r="A812" s="17"/>
      <c r="B812" s="17"/>
      <c r="C812" s="21"/>
      <c r="D812" s="21"/>
      <c r="E812" s="21"/>
      <c r="F812" s="21"/>
      <c r="G812" s="17"/>
    </row>
    <row r="813">
      <c r="A813" s="17"/>
      <c r="B813" s="17"/>
      <c r="C813" s="21"/>
      <c r="D813" s="21"/>
      <c r="E813" s="21"/>
      <c r="F813" s="21"/>
      <c r="G813" s="17"/>
    </row>
    <row r="814">
      <c r="A814" s="17"/>
      <c r="B814" s="17"/>
      <c r="C814" s="21"/>
      <c r="D814" s="21"/>
      <c r="E814" s="21"/>
      <c r="F814" s="21"/>
      <c r="G814" s="17"/>
    </row>
    <row r="815">
      <c r="A815" s="17"/>
      <c r="B815" s="17"/>
      <c r="C815" s="21"/>
      <c r="D815" s="21"/>
      <c r="E815" s="21"/>
      <c r="F815" s="21"/>
      <c r="G815" s="17"/>
    </row>
    <row r="816">
      <c r="A816" s="17"/>
      <c r="B816" s="17"/>
      <c r="C816" s="21"/>
      <c r="D816" s="21"/>
      <c r="E816" s="21"/>
      <c r="F816" s="21"/>
      <c r="G816" s="17"/>
    </row>
    <row r="817">
      <c r="A817" s="17"/>
      <c r="B817" s="17"/>
      <c r="C817" s="21"/>
      <c r="D817" s="21"/>
      <c r="E817" s="21"/>
      <c r="F817" s="21"/>
      <c r="G817" s="17"/>
    </row>
    <row r="818">
      <c r="A818" s="17"/>
      <c r="B818" s="17"/>
      <c r="C818" s="21"/>
      <c r="D818" s="21"/>
      <c r="E818" s="21"/>
      <c r="F818" s="21"/>
      <c r="G818" s="17"/>
    </row>
    <row r="819">
      <c r="A819" s="17"/>
      <c r="B819" s="17"/>
      <c r="C819" s="21"/>
      <c r="D819" s="21"/>
      <c r="E819" s="21"/>
      <c r="F819" s="21"/>
      <c r="G819" s="17"/>
    </row>
    <row r="820">
      <c r="A820" s="17"/>
      <c r="B820" s="17"/>
      <c r="C820" s="21"/>
      <c r="D820" s="21"/>
      <c r="E820" s="21"/>
      <c r="F820" s="21"/>
      <c r="G820" s="17"/>
    </row>
    <row r="821">
      <c r="A821" s="17"/>
      <c r="B821" s="17"/>
      <c r="C821" s="21"/>
      <c r="D821" s="21"/>
      <c r="E821" s="21"/>
      <c r="F821" s="21"/>
      <c r="G821" s="17"/>
    </row>
    <row r="822">
      <c r="A822" s="17"/>
      <c r="B822" s="17"/>
      <c r="C822" s="21"/>
      <c r="D822" s="21"/>
      <c r="E822" s="21"/>
      <c r="F822" s="21"/>
      <c r="G822" s="17"/>
    </row>
    <row r="823">
      <c r="A823" s="17"/>
      <c r="B823" s="17"/>
      <c r="C823" s="21"/>
      <c r="D823" s="21"/>
      <c r="E823" s="21"/>
      <c r="F823" s="21"/>
      <c r="G823" s="17"/>
    </row>
    <row r="824">
      <c r="A824" s="17"/>
      <c r="B824" s="17"/>
      <c r="C824" s="21"/>
      <c r="D824" s="21"/>
      <c r="E824" s="21"/>
      <c r="F824" s="21"/>
      <c r="G824" s="17"/>
    </row>
    <row r="825">
      <c r="A825" s="17"/>
      <c r="B825" s="17"/>
      <c r="C825" s="21"/>
      <c r="D825" s="21"/>
      <c r="E825" s="21"/>
      <c r="F825" s="21"/>
      <c r="G825" s="17"/>
    </row>
    <row r="826">
      <c r="A826" s="17"/>
      <c r="B826" s="17"/>
      <c r="C826" s="21"/>
      <c r="D826" s="21"/>
      <c r="E826" s="21"/>
      <c r="F826" s="21"/>
      <c r="G826" s="17"/>
    </row>
    <row r="827">
      <c r="A827" s="17"/>
      <c r="B827" s="17"/>
      <c r="C827" s="21"/>
      <c r="D827" s="21"/>
      <c r="E827" s="21"/>
      <c r="F827" s="21"/>
      <c r="G827" s="17"/>
    </row>
    <row r="828">
      <c r="A828" s="17"/>
      <c r="B828" s="17"/>
      <c r="C828" s="21"/>
      <c r="D828" s="21"/>
      <c r="E828" s="21"/>
      <c r="F828" s="21"/>
      <c r="G828" s="17"/>
    </row>
    <row r="829">
      <c r="A829" s="17"/>
      <c r="B829" s="17"/>
      <c r="C829" s="21"/>
      <c r="D829" s="21"/>
      <c r="E829" s="21"/>
      <c r="F829" s="21"/>
      <c r="G829" s="17"/>
    </row>
    <row r="830">
      <c r="A830" s="17"/>
      <c r="B830" s="17"/>
      <c r="C830" s="21"/>
      <c r="D830" s="21"/>
      <c r="E830" s="21"/>
      <c r="F830" s="21"/>
      <c r="G830" s="17"/>
    </row>
    <row r="831">
      <c r="A831" s="17"/>
      <c r="B831" s="17"/>
      <c r="C831" s="21"/>
      <c r="D831" s="21"/>
      <c r="E831" s="21"/>
      <c r="F831" s="21"/>
      <c r="G831" s="17"/>
    </row>
    <row r="832">
      <c r="A832" s="17"/>
      <c r="B832" s="17"/>
      <c r="C832" s="21"/>
      <c r="D832" s="21"/>
      <c r="E832" s="21"/>
      <c r="F832" s="21"/>
      <c r="G832" s="17"/>
    </row>
    <row r="833">
      <c r="A833" s="17"/>
      <c r="B833" s="17"/>
      <c r="C833" s="21"/>
      <c r="D833" s="21"/>
      <c r="E833" s="21"/>
      <c r="F833" s="21"/>
      <c r="G833" s="17"/>
    </row>
    <row r="834">
      <c r="A834" s="17"/>
      <c r="B834" s="17"/>
      <c r="C834" s="21"/>
      <c r="D834" s="21"/>
      <c r="E834" s="21"/>
      <c r="F834" s="21"/>
      <c r="G834" s="17"/>
    </row>
    <row r="835">
      <c r="A835" s="17"/>
      <c r="B835" s="17"/>
      <c r="C835" s="21"/>
      <c r="D835" s="21"/>
      <c r="E835" s="21"/>
      <c r="F835" s="21"/>
      <c r="G835" s="17"/>
    </row>
    <row r="836">
      <c r="A836" s="17"/>
      <c r="B836" s="17"/>
      <c r="C836" s="21"/>
      <c r="D836" s="21"/>
      <c r="E836" s="21"/>
      <c r="F836" s="21"/>
      <c r="G836" s="17"/>
    </row>
    <row r="837">
      <c r="A837" s="17"/>
      <c r="B837" s="17"/>
      <c r="C837" s="21"/>
      <c r="D837" s="21"/>
      <c r="E837" s="21"/>
      <c r="F837" s="21"/>
      <c r="G837" s="17"/>
    </row>
    <row r="838">
      <c r="A838" s="17"/>
      <c r="B838" s="17"/>
      <c r="C838" s="21"/>
      <c r="D838" s="21"/>
      <c r="E838" s="21"/>
      <c r="F838" s="21"/>
      <c r="G838" s="17"/>
    </row>
    <row r="839">
      <c r="A839" s="17"/>
      <c r="B839" s="17"/>
      <c r="C839" s="21"/>
      <c r="D839" s="21"/>
      <c r="E839" s="21"/>
      <c r="F839" s="21"/>
      <c r="G839" s="17"/>
    </row>
    <row r="840">
      <c r="A840" s="17"/>
      <c r="B840" s="17"/>
      <c r="C840" s="21"/>
      <c r="D840" s="21"/>
      <c r="E840" s="21"/>
      <c r="F840" s="21"/>
      <c r="G840" s="17"/>
    </row>
    <row r="841">
      <c r="A841" s="17"/>
      <c r="B841" s="17"/>
      <c r="C841" s="21"/>
      <c r="D841" s="21"/>
      <c r="E841" s="21"/>
      <c r="F841" s="21"/>
      <c r="G841" s="17"/>
    </row>
    <row r="842">
      <c r="A842" s="17"/>
      <c r="B842" s="17"/>
      <c r="C842" s="21"/>
      <c r="D842" s="21"/>
      <c r="E842" s="21"/>
      <c r="F842" s="21"/>
      <c r="G842" s="17"/>
    </row>
    <row r="843">
      <c r="A843" s="17"/>
      <c r="B843" s="17"/>
      <c r="C843" s="21"/>
      <c r="D843" s="21"/>
      <c r="E843" s="21"/>
      <c r="F843" s="21"/>
      <c r="G843" s="17"/>
    </row>
    <row r="844">
      <c r="A844" s="17"/>
      <c r="B844" s="17"/>
      <c r="C844" s="21"/>
      <c r="D844" s="21"/>
      <c r="E844" s="21"/>
      <c r="F844" s="21"/>
      <c r="G844" s="17"/>
    </row>
    <row r="845">
      <c r="A845" s="17"/>
      <c r="B845" s="17"/>
      <c r="C845" s="21"/>
      <c r="D845" s="21"/>
      <c r="E845" s="21"/>
      <c r="F845" s="21"/>
      <c r="G845" s="17"/>
    </row>
    <row r="846">
      <c r="A846" s="17"/>
      <c r="B846" s="17"/>
      <c r="C846" s="21"/>
      <c r="D846" s="21"/>
      <c r="E846" s="21"/>
      <c r="F846" s="21"/>
      <c r="G846" s="17"/>
    </row>
    <row r="847">
      <c r="A847" s="17"/>
      <c r="B847" s="17"/>
      <c r="C847" s="21"/>
      <c r="D847" s="21"/>
      <c r="E847" s="21"/>
      <c r="F847" s="21"/>
      <c r="G847" s="17"/>
    </row>
    <row r="848">
      <c r="A848" s="17"/>
      <c r="B848" s="17"/>
      <c r="C848" s="21"/>
      <c r="D848" s="21"/>
      <c r="E848" s="21"/>
      <c r="F848" s="21"/>
      <c r="G848" s="17"/>
    </row>
    <row r="849">
      <c r="A849" s="17"/>
      <c r="B849" s="17"/>
      <c r="C849" s="21"/>
      <c r="D849" s="21"/>
      <c r="E849" s="21"/>
      <c r="F849" s="21"/>
      <c r="G849" s="17"/>
    </row>
    <row r="850">
      <c r="A850" s="17"/>
      <c r="B850" s="17"/>
      <c r="C850" s="21"/>
      <c r="D850" s="21"/>
      <c r="E850" s="21"/>
      <c r="F850" s="21"/>
      <c r="G850" s="17"/>
    </row>
    <row r="851">
      <c r="A851" s="17"/>
      <c r="B851" s="17"/>
      <c r="C851" s="21"/>
      <c r="D851" s="21"/>
      <c r="E851" s="21"/>
      <c r="F851" s="21"/>
      <c r="G851" s="17"/>
    </row>
    <row r="852">
      <c r="A852" s="17"/>
      <c r="B852" s="17"/>
      <c r="C852" s="21"/>
      <c r="D852" s="21"/>
      <c r="E852" s="21"/>
      <c r="F852" s="21"/>
      <c r="G852" s="17"/>
    </row>
    <row r="853">
      <c r="A853" s="17"/>
      <c r="B853" s="17"/>
      <c r="C853" s="21"/>
      <c r="D853" s="21"/>
      <c r="E853" s="21"/>
      <c r="F853" s="21"/>
      <c r="G853" s="17"/>
    </row>
    <row r="854">
      <c r="A854" s="17"/>
      <c r="B854" s="17"/>
      <c r="C854" s="21"/>
      <c r="D854" s="21"/>
      <c r="E854" s="21"/>
      <c r="F854" s="21"/>
      <c r="G854" s="17"/>
    </row>
    <row r="855">
      <c r="A855" s="17"/>
      <c r="B855" s="17"/>
      <c r="C855" s="21"/>
      <c r="D855" s="21"/>
      <c r="E855" s="21"/>
      <c r="F855" s="21"/>
      <c r="G855" s="17"/>
    </row>
    <row r="856">
      <c r="A856" s="17"/>
      <c r="B856" s="17"/>
      <c r="C856" s="21"/>
      <c r="D856" s="21"/>
      <c r="E856" s="21"/>
      <c r="F856" s="21"/>
      <c r="G856" s="17"/>
    </row>
    <row r="857">
      <c r="A857" s="17"/>
      <c r="B857" s="17"/>
      <c r="C857" s="21"/>
      <c r="D857" s="21"/>
      <c r="E857" s="21"/>
      <c r="F857" s="21"/>
      <c r="G857" s="17"/>
    </row>
    <row r="858">
      <c r="A858" s="17"/>
      <c r="B858" s="17"/>
      <c r="C858" s="21"/>
      <c r="D858" s="21"/>
      <c r="E858" s="21"/>
      <c r="F858" s="21"/>
      <c r="G858" s="17"/>
    </row>
    <row r="859">
      <c r="A859" s="17"/>
      <c r="B859" s="17"/>
      <c r="C859" s="21"/>
      <c r="D859" s="21"/>
      <c r="E859" s="21"/>
      <c r="F859" s="21"/>
      <c r="G859" s="17"/>
    </row>
    <row r="860">
      <c r="A860" s="17"/>
      <c r="B860" s="17"/>
      <c r="C860" s="21"/>
      <c r="D860" s="21"/>
      <c r="E860" s="21"/>
      <c r="F860" s="21"/>
      <c r="G860" s="17"/>
    </row>
    <row r="861">
      <c r="A861" s="17"/>
      <c r="B861" s="17"/>
      <c r="C861" s="21"/>
      <c r="D861" s="21"/>
      <c r="E861" s="21"/>
      <c r="F861" s="21"/>
      <c r="G861" s="17"/>
    </row>
    <row r="862">
      <c r="A862" s="17"/>
      <c r="B862" s="17"/>
      <c r="C862" s="21"/>
      <c r="D862" s="21"/>
      <c r="E862" s="21"/>
      <c r="F862" s="21"/>
      <c r="G862" s="17"/>
    </row>
    <row r="863">
      <c r="A863" s="17"/>
      <c r="B863" s="17"/>
      <c r="C863" s="21"/>
      <c r="D863" s="21"/>
      <c r="E863" s="21"/>
      <c r="F863" s="21"/>
      <c r="G863" s="17"/>
    </row>
    <row r="864">
      <c r="A864" s="17"/>
      <c r="B864" s="17"/>
      <c r="C864" s="21"/>
      <c r="D864" s="21"/>
      <c r="E864" s="21"/>
      <c r="F864" s="21"/>
      <c r="G864" s="17"/>
    </row>
    <row r="865">
      <c r="A865" s="17"/>
      <c r="B865" s="17"/>
      <c r="C865" s="21"/>
      <c r="D865" s="21"/>
      <c r="E865" s="21"/>
      <c r="F865" s="21"/>
      <c r="G865" s="17"/>
    </row>
    <row r="866">
      <c r="A866" s="17"/>
      <c r="B866" s="17"/>
      <c r="C866" s="21"/>
      <c r="D866" s="21"/>
      <c r="E866" s="21"/>
      <c r="F866" s="21"/>
      <c r="G866" s="17"/>
    </row>
    <row r="867">
      <c r="A867" s="17"/>
      <c r="B867" s="17"/>
      <c r="C867" s="21"/>
      <c r="D867" s="21"/>
      <c r="E867" s="21"/>
      <c r="F867" s="21"/>
      <c r="G867" s="17"/>
    </row>
    <row r="868">
      <c r="A868" s="17"/>
      <c r="B868" s="17"/>
      <c r="C868" s="21"/>
      <c r="D868" s="21"/>
      <c r="E868" s="21"/>
      <c r="F868" s="21"/>
      <c r="G868" s="17"/>
    </row>
    <row r="869">
      <c r="A869" s="17"/>
      <c r="B869" s="17"/>
      <c r="C869" s="21"/>
      <c r="D869" s="21"/>
      <c r="E869" s="21"/>
      <c r="F869" s="21"/>
      <c r="G869" s="17"/>
    </row>
    <row r="870">
      <c r="A870" s="17"/>
      <c r="B870" s="17"/>
      <c r="C870" s="21"/>
      <c r="D870" s="21"/>
      <c r="E870" s="21"/>
      <c r="F870" s="21"/>
      <c r="G870" s="17"/>
    </row>
    <row r="871">
      <c r="A871" s="17"/>
      <c r="B871" s="17"/>
      <c r="C871" s="21"/>
      <c r="D871" s="21"/>
      <c r="E871" s="21"/>
      <c r="F871" s="21"/>
      <c r="G871" s="17"/>
    </row>
    <row r="872">
      <c r="A872" s="17"/>
      <c r="B872" s="17"/>
      <c r="C872" s="21"/>
      <c r="D872" s="21"/>
      <c r="E872" s="21"/>
      <c r="F872" s="21"/>
      <c r="G872" s="17"/>
    </row>
    <row r="873">
      <c r="A873" s="17"/>
      <c r="B873" s="17"/>
      <c r="C873" s="21"/>
      <c r="D873" s="21"/>
      <c r="E873" s="21"/>
      <c r="F873" s="21"/>
      <c r="G873" s="17"/>
    </row>
    <row r="874">
      <c r="A874" s="17"/>
      <c r="B874" s="17"/>
      <c r="C874" s="21"/>
      <c r="D874" s="21"/>
      <c r="E874" s="21"/>
      <c r="F874" s="21"/>
      <c r="G874" s="17"/>
    </row>
    <row r="875">
      <c r="A875" s="17"/>
      <c r="B875" s="17"/>
      <c r="C875" s="21"/>
      <c r="D875" s="21"/>
      <c r="E875" s="21"/>
      <c r="F875" s="21"/>
      <c r="G875" s="17"/>
    </row>
    <row r="876">
      <c r="A876" s="17"/>
      <c r="B876" s="17"/>
      <c r="C876" s="21"/>
      <c r="D876" s="21"/>
      <c r="E876" s="21"/>
      <c r="F876" s="21"/>
      <c r="G876" s="17"/>
    </row>
    <row r="877">
      <c r="A877" s="17"/>
      <c r="B877" s="17"/>
      <c r="C877" s="21"/>
      <c r="D877" s="21"/>
      <c r="E877" s="21"/>
      <c r="F877" s="21"/>
      <c r="G877" s="17"/>
    </row>
    <row r="878">
      <c r="A878" s="17"/>
      <c r="B878" s="17"/>
      <c r="C878" s="21"/>
      <c r="D878" s="21"/>
      <c r="E878" s="21"/>
      <c r="F878" s="21"/>
      <c r="G878" s="17"/>
    </row>
    <row r="879">
      <c r="A879" s="17"/>
      <c r="B879" s="17"/>
      <c r="C879" s="21"/>
      <c r="D879" s="21"/>
      <c r="E879" s="21"/>
      <c r="F879" s="21"/>
      <c r="G879" s="17"/>
    </row>
    <row r="880">
      <c r="A880" s="17"/>
      <c r="B880" s="17"/>
      <c r="C880" s="21"/>
      <c r="D880" s="21"/>
      <c r="E880" s="21"/>
      <c r="F880" s="21"/>
      <c r="G880" s="17"/>
    </row>
    <row r="881">
      <c r="A881" s="17"/>
      <c r="B881" s="17"/>
      <c r="C881" s="21"/>
      <c r="D881" s="21"/>
      <c r="E881" s="21"/>
      <c r="F881" s="21"/>
      <c r="G881" s="17"/>
    </row>
    <row r="882">
      <c r="A882" s="17"/>
      <c r="B882" s="17"/>
      <c r="C882" s="21"/>
      <c r="D882" s="21"/>
      <c r="E882" s="21"/>
      <c r="F882" s="21"/>
      <c r="G882" s="17"/>
    </row>
    <row r="883">
      <c r="A883" s="17"/>
      <c r="B883" s="17"/>
      <c r="C883" s="21"/>
      <c r="D883" s="21"/>
      <c r="E883" s="21"/>
      <c r="F883" s="21"/>
      <c r="G883" s="17"/>
    </row>
    <row r="884">
      <c r="A884" s="17"/>
      <c r="B884" s="17"/>
      <c r="C884" s="21"/>
      <c r="D884" s="21"/>
      <c r="E884" s="21"/>
      <c r="F884" s="21"/>
      <c r="G884" s="17"/>
    </row>
    <row r="885">
      <c r="A885" s="17"/>
      <c r="B885" s="17"/>
      <c r="C885" s="21"/>
      <c r="D885" s="21"/>
      <c r="E885" s="21"/>
      <c r="F885" s="21"/>
      <c r="G885" s="17"/>
    </row>
    <row r="886">
      <c r="A886" s="17"/>
      <c r="B886" s="17"/>
      <c r="C886" s="21"/>
      <c r="D886" s="21"/>
      <c r="E886" s="21"/>
      <c r="F886" s="21"/>
      <c r="G886" s="17"/>
    </row>
    <row r="887">
      <c r="A887" s="17"/>
      <c r="B887" s="17"/>
      <c r="C887" s="21"/>
      <c r="D887" s="21"/>
      <c r="E887" s="21"/>
      <c r="F887" s="21"/>
      <c r="G887" s="17"/>
    </row>
    <row r="888">
      <c r="A888" s="17"/>
      <c r="B888" s="17"/>
      <c r="C888" s="21"/>
      <c r="D888" s="21"/>
      <c r="E888" s="21"/>
      <c r="F888" s="21"/>
      <c r="G888" s="17"/>
    </row>
    <row r="889">
      <c r="A889" s="17"/>
      <c r="B889" s="17"/>
      <c r="C889" s="21"/>
      <c r="D889" s="21"/>
      <c r="E889" s="21"/>
      <c r="F889" s="21"/>
      <c r="G889" s="17"/>
    </row>
    <row r="890">
      <c r="A890" s="17"/>
      <c r="B890" s="17"/>
      <c r="C890" s="21"/>
      <c r="D890" s="21"/>
      <c r="E890" s="21"/>
      <c r="F890" s="21"/>
      <c r="G890" s="17"/>
    </row>
    <row r="891">
      <c r="A891" s="17"/>
      <c r="B891" s="17"/>
      <c r="C891" s="21"/>
      <c r="D891" s="21"/>
      <c r="E891" s="21"/>
      <c r="F891" s="21"/>
      <c r="G891" s="17"/>
    </row>
    <row r="892">
      <c r="A892" s="17"/>
      <c r="B892" s="17"/>
      <c r="C892" s="21"/>
      <c r="D892" s="21"/>
      <c r="E892" s="21"/>
      <c r="F892" s="21"/>
      <c r="G892" s="17"/>
    </row>
    <row r="893">
      <c r="A893" s="17"/>
      <c r="B893" s="17"/>
      <c r="C893" s="21"/>
      <c r="D893" s="21"/>
      <c r="E893" s="21"/>
      <c r="F893" s="21"/>
      <c r="G893" s="17"/>
    </row>
    <row r="894">
      <c r="A894" s="17"/>
      <c r="B894" s="17"/>
      <c r="C894" s="21"/>
      <c r="D894" s="21"/>
      <c r="E894" s="21"/>
      <c r="F894" s="21"/>
      <c r="G894" s="17"/>
    </row>
    <row r="895">
      <c r="A895" s="17"/>
      <c r="B895" s="17"/>
      <c r="C895" s="21"/>
      <c r="D895" s="21"/>
      <c r="E895" s="21"/>
      <c r="F895" s="21"/>
      <c r="G895" s="17"/>
    </row>
    <row r="896">
      <c r="A896" s="17"/>
      <c r="B896" s="17"/>
      <c r="C896" s="21"/>
      <c r="D896" s="21"/>
      <c r="E896" s="21"/>
      <c r="F896" s="21"/>
      <c r="G896" s="17"/>
    </row>
    <row r="897">
      <c r="A897" s="17"/>
      <c r="B897" s="17"/>
      <c r="C897" s="21"/>
      <c r="D897" s="21"/>
      <c r="E897" s="21"/>
      <c r="F897" s="21"/>
      <c r="G897" s="17"/>
    </row>
    <row r="898">
      <c r="A898" s="17"/>
      <c r="B898" s="17"/>
      <c r="C898" s="21"/>
      <c r="D898" s="21"/>
      <c r="E898" s="21"/>
      <c r="F898" s="21"/>
      <c r="G898" s="17"/>
    </row>
    <row r="899">
      <c r="A899" s="17"/>
      <c r="B899" s="17"/>
      <c r="C899" s="21"/>
      <c r="D899" s="21"/>
      <c r="E899" s="21"/>
      <c r="F899" s="21"/>
      <c r="G899" s="17"/>
    </row>
    <row r="900">
      <c r="A900" s="17"/>
      <c r="B900" s="17"/>
      <c r="C900" s="21"/>
      <c r="D900" s="21"/>
      <c r="E900" s="21"/>
      <c r="F900" s="21"/>
      <c r="G900" s="17"/>
    </row>
    <row r="901">
      <c r="A901" s="17"/>
      <c r="B901" s="17"/>
      <c r="C901" s="21"/>
      <c r="D901" s="21"/>
      <c r="E901" s="21"/>
      <c r="F901" s="21"/>
      <c r="G901" s="17"/>
    </row>
    <row r="902">
      <c r="A902" s="17"/>
      <c r="B902" s="17"/>
      <c r="C902" s="21"/>
      <c r="D902" s="21"/>
      <c r="E902" s="21"/>
      <c r="F902" s="21"/>
      <c r="G902" s="17"/>
    </row>
    <row r="903">
      <c r="A903" s="17"/>
      <c r="B903" s="17"/>
      <c r="C903" s="21"/>
      <c r="D903" s="21"/>
      <c r="E903" s="21"/>
      <c r="F903" s="21"/>
      <c r="G903" s="17"/>
    </row>
    <row r="904">
      <c r="A904" s="17"/>
      <c r="B904" s="17"/>
      <c r="C904" s="21"/>
      <c r="D904" s="21"/>
      <c r="E904" s="21"/>
      <c r="F904" s="21"/>
      <c r="G904" s="17"/>
    </row>
    <row r="905">
      <c r="A905" s="17"/>
      <c r="B905" s="17"/>
      <c r="C905" s="21"/>
      <c r="D905" s="21"/>
      <c r="E905" s="21"/>
      <c r="F905" s="21"/>
      <c r="G905" s="17"/>
    </row>
    <row r="906">
      <c r="A906" s="17"/>
      <c r="B906" s="17"/>
      <c r="C906" s="21"/>
      <c r="D906" s="21"/>
      <c r="E906" s="21"/>
      <c r="F906" s="21"/>
      <c r="G906" s="17"/>
    </row>
    <row r="907">
      <c r="A907" s="17"/>
      <c r="B907" s="17"/>
      <c r="C907" s="21"/>
      <c r="D907" s="21"/>
      <c r="E907" s="21"/>
      <c r="F907" s="21"/>
      <c r="G907" s="17"/>
    </row>
    <row r="908">
      <c r="A908" s="17"/>
      <c r="B908" s="17"/>
      <c r="C908" s="21"/>
      <c r="D908" s="21"/>
      <c r="E908" s="21"/>
      <c r="F908" s="21"/>
      <c r="G908" s="17"/>
    </row>
    <row r="909">
      <c r="A909" s="17"/>
      <c r="B909" s="17"/>
      <c r="C909" s="21"/>
      <c r="D909" s="21"/>
      <c r="E909" s="21"/>
      <c r="F909" s="21"/>
      <c r="G909" s="17"/>
    </row>
    <row r="910">
      <c r="A910" s="17"/>
      <c r="B910" s="17"/>
      <c r="C910" s="21"/>
      <c r="D910" s="21"/>
      <c r="E910" s="21"/>
      <c r="F910" s="21"/>
      <c r="G910" s="17"/>
    </row>
    <row r="911">
      <c r="A911" s="17"/>
      <c r="B911" s="17"/>
      <c r="C911" s="21"/>
      <c r="D911" s="21"/>
      <c r="E911" s="21"/>
      <c r="F911" s="21"/>
      <c r="G911" s="17"/>
    </row>
    <row r="912">
      <c r="A912" s="17"/>
      <c r="B912" s="17"/>
      <c r="C912" s="21"/>
      <c r="D912" s="21"/>
      <c r="E912" s="21"/>
      <c r="F912" s="21"/>
      <c r="G912" s="17"/>
    </row>
    <row r="913">
      <c r="A913" s="17"/>
      <c r="B913" s="17"/>
      <c r="C913" s="21"/>
      <c r="D913" s="21"/>
      <c r="E913" s="21"/>
      <c r="F913" s="21"/>
      <c r="G913" s="17"/>
    </row>
    <row r="914">
      <c r="A914" s="17"/>
      <c r="B914" s="17"/>
      <c r="C914" s="21"/>
      <c r="D914" s="21"/>
      <c r="E914" s="21"/>
      <c r="F914" s="21"/>
      <c r="G914" s="17"/>
    </row>
    <row r="915">
      <c r="A915" s="17"/>
      <c r="B915" s="17"/>
      <c r="C915" s="21"/>
      <c r="D915" s="21"/>
      <c r="E915" s="21"/>
      <c r="F915" s="21"/>
      <c r="G915" s="17"/>
    </row>
    <row r="916">
      <c r="A916" s="17"/>
      <c r="B916" s="17"/>
      <c r="C916" s="21"/>
      <c r="D916" s="21"/>
      <c r="E916" s="21"/>
      <c r="F916" s="21"/>
      <c r="G916" s="17"/>
    </row>
    <row r="917">
      <c r="A917" s="17"/>
      <c r="B917" s="17"/>
      <c r="C917" s="21"/>
      <c r="D917" s="21"/>
      <c r="E917" s="21"/>
      <c r="F917" s="21"/>
      <c r="G917" s="17"/>
    </row>
    <row r="918">
      <c r="A918" s="17"/>
      <c r="B918" s="17"/>
      <c r="C918" s="21"/>
      <c r="D918" s="21"/>
      <c r="E918" s="21"/>
      <c r="F918" s="21"/>
      <c r="G918" s="17"/>
    </row>
    <row r="919">
      <c r="A919" s="17"/>
      <c r="B919" s="17"/>
      <c r="C919" s="21"/>
      <c r="D919" s="21"/>
      <c r="E919" s="21"/>
      <c r="F919" s="21"/>
      <c r="G919" s="17"/>
    </row>
    <row r="920">
      <c r="A920" s="17"/>
      <c r="B920" s="17"/>
      <c r="C920" s="21"/>
      <c r="D920" s="21"/>
      <c r="E920" s="21"/>
      <c r="F920" s="21"/>
      <c r="G920" s="17"/>
    </row>
    <row r="921">
      <c r="A921" s="17"/>
      <c r="B921" s="17"/>
      <c r="C921" s="21"/>
      <c r="D921" s="21"/>
      <c r="E921" s="21"/>
      <c r="F921" s="21"/>
      <c r="G921" s="17"/>
    </row>
    <row r="922">
      <c r="A922" s="17"/>
      <c r="B922" s="17"/>
      <c r="C922" s="21"/>
      <c r="D922" s="21"/>
      <c r="E922" s="21"/>
      <c r="F922" s="21"/>
      <c r="G922" s="17"/>
    </row>
    <row r="923">
      <c r="A923" s="17"/>
      <c r="B923" s="17"/>
      <c r="C923" s="21"/>
      <c r="D923" s="21"/>
      <c r="E923" s="21"/>
      <c r="F923" s="21"/>
      <c r="G923" s="17"/>
    </row>
    <row r="924">
      <c r="A924" s="17"/>
      <c r="B924" s="17"/>
      <c r="C924" s="21"/>
      <c r="D924" s="21"/>
      <c r="E924" s="21"/>
      <c r="F924" s="21"/>
      <c r="G924" s="17"/>
    </row>
    <row r="925">
      <c r="A925" s="17"/>
      <c r="B925" s="17"/>
      <c r="C925" s="21"/>
      <c r="D925" s="21"/>
      <c r="E925" s="21"/>
      <c r="F925" s="21"/>
      <c r="G925" s="17"/>
    </row>
    <row r="926">
      <c r="A926" s="17"/>
      <c r="B926" s="17"/>
      <c r="C926" s="21"/>
      <c r="D926" s="21"/>
      <c r="E926" s="21"/>
      <c r="F926" s="21"/>
      <c r="G926" s="17"/>
    </row>
    <row r="927">
      <c r="A927" s="17"/>
      <c r="B927" s="17"/>
      <c r="C927" s="21"/>
      <c r="D927" s="21"/>
      <c r="E927" s="21"/>
      <c r="F927" s="21"/>
      <c r="G927" s="17"/>
    </row>
    <row r="928">
      <c r="A928" s="17"/>
      <c r="B928" s="17"/>
      <c r="C928" s="21"/>
      <c r="D928" s="21"/>
      <c r="E928" s="21"/>
      <c r="F928" s="21"/>
      <c r="G928" s="17"/>
    </row>
    <row r="929">
      <c r="A929" s="17"/>
      <c r="B929" s="17"/>
      <c r="C929" s="21"/>
      <c r="D929" s="21"/>
      <c r="E929" s="21"/>
      <c r="F929" s="21"/>
      <c r="G929" s="17"/>
    </row>
    <row r="930">
      <c r="A930" s="17"/>
      <c r="B930" s="17"/>
      <c r="C930" s="21"/>
      <c r="D930" s="21"/>
      <c r="E930" s="21"/>
      <c r="F930" s="21"/>
      <c r="G930" s="17"/>
    </row>
    <row r="931">
      <c r="A931" s="17"/>
      <c r="B931" s="17"/>
      <c r="C931" s="21"/>
      <c r="D931" s="21"/>
      <c r="E931" s="21"/>
      <c r="F931" s="21"/>
      <c r="G931" s="17"/>
    </row>
    <row r="932">
      <c r="A932" s="17"/>
      <c r="B932" s="17"/>
      <c r="C932" s="21"/>
      <c r="D932" s="21"/>
      <c r="E932" s="21"/>
      <c r="F932" s="21"/>
      <c r="G932" s="17"/>
    </row>
    <row r="933">
      <c r="A933" s="17"/>
      <c r="B933" s="17"/>
      <c r="C933" s="21"/>
      <c r="D933" s="21"/>
      <c r="E933" s="21"/>
      <c r="F933" s="21"/>
      <c r="G933" s="17"/>
    </row>
    <row r="934">
      <c r="A934" s="17"/>
      <c r="B934" s="17"/>
      <c r="C934" s="21"/>
      <c r="D934" s="21"/>
      <c r="E934" s="21"/>
      <c r="F934" s="21"/>
      <c r="G934" s="17"/>
    </row>
    <row r="935">
      <c r="A935" s="17"/>
      <c r="B935" s="17"/>
      <c r="C935" s="21"/>
      <c r="D935" s="21"/>
      <c r="E935" s="21"/>
      <c r="F935" s="21"/>
      <c r="G935" s="17"/>
    </row>
    <row r="936">
      <c r="A936" s="17"/>
      <c r="B936" s="17"/>
      <c r="C936" s="21"/>
      <c r="D936" s="21"/>
      <c r="E936" s="21"/>
      <c r="F936" s="21"/>
      <c r="G936" s="17"/>
    </row>
    <row r="937">
      <c r="A937" s="17"/>
      <c r="B937" s="17"/>
      <c r="C937" s="21"/>
      <c r="D937" s="21"/>
      <c r="E937" s="21"/>
      <c r="F937" s="21"/>
      <c r="G937" s="17"/>
    </row>
    <row r="938">
      <c r="A938" s="17"/>
      <c r="B938" s="17"/>
      <c r="C938" s="21"/>
      <c r="D938" s="21"/>
      <c r="E938" s="21"/>
      <c r="F938" s="21"/>
      <c r="G938" s="17"/>
    </row>
    <row r="939">
      <c r="A939" s="17"/>
      <c r="B939" s="17"/>
      <c r="C939" s="21"/>
      <c r="D939" s="21"/>
      <c r="E939" s="21"/>
      <c r="F939" s="21"/>
      <c r="G939" s="17"/>
    </row>
    <row r="940">
      <c r="A940" s="17"/>
      <c r="B940" s="17"/>
      <c r="C940" s="21"/>
      <c r="D940" s="21"/>
      <c r="E940" s="21"/>
      <c r="F940" s="21"/>
      <c r="G940" s="17"/>
    </row>
    <row r="941">
      <c r="A941" s="17"/>
      <c r="B941" s="17"/>
      <c r="C941" s="21"/>
      <c r="D941" s="21"/>
      <c r="E941" s="21"/>
      <c r="F941" s="21"/>
      <c r="G941" s="17"/>
    </row>
    <row r="942">
      <c r="A942" s="17"/>
      <c r="B942" s="17"/>
      <c r="C942" s="21"/>
      <c r="D942" s="21"/>
      <c r="E942" s="21"/>
      <c r="F942" s="21"/>
      <c r="G942" s="17"/>
    </row>
    <row r="943">
      <c r="A943" s="17"/>
      <c r="B943" s="17"/>
      <c r="C943" s="21"/>
      <c r="D943" s="21"/>
      <c r="E943" s="21"/>
      <c r="F943" s="21"/>
      <c r="G943" s="17"/>
    </row>
    <row r="944">
      <c r="A944" s="17"/>
      <c r="B944" s="17"/>
      <c r="C944" s="21"/>
      <c r="D944" s="21"/>
      <c r="E944" s="21"/>
      <c r="F944" s="21"/>
      <c r="G944" s="17"/>
    </row>
    <row r="945">
      <c r="A945" s="17"/>
      <c r="B945" s="17"/>
      <c r="C945" s="21"/>
      <c r="D945" s="21"/>
      <c r="E945" s="21"/>
      <c r="F945" s="21"/>
      <c r="G945" s="17"/>
    </row>
    <row r="946">
      <c r="A946" s="17"/>
      <c r="B946" s="17"/>
      <c r="C946" s="21"/>
      <c r="D946" s="21"/>
      <c r="E946" s="21"/>
      <c r="F946" s="21"/>
      <c r="G946" s="17"/>
    </row>
    <row r="947">
      <c r="A947" s="17"/>
      <c r="B947" s="17"/>
      <c r="C947" s="21"/>
      <c r="D947" s="21"/>
      <c r="E947" s="21"/>
      <c r="F947" s="21"/>
      <c r="G947" s="17"/>
    </row>
    <row r="948">
      <c r="A948" s="17"/>
      <c r="B948" s="17"/>
      <c r="C948" s="21"/>
      <c r="D948" s="21"/>
      <c r="E948" s="21"/>
      <c r="F948" s="21"/>
      <c r="G948" s="17"/>
    </row>
    <row r="949">
      <c r="A949" s="17"/>
      <c r="B949" s="17"/>
      <c r="C949" s="21"/>
      <c r="D949" s="21"/>
      <c r="E949" s="21"/>
      <c r="F949" s="21"/>
      <c r="G949" s="17"/>
    </row>
    <row r="950">
      <c r="A950" s="17"/>
      <c r="B950" s="17"/>
      <c r="C950" s="21"/>
      <c r="D950" s="21"/>
      <c r="E950" s="21"/>
      <c r="F950" s="21"/>
      <c r="G950" s="17"/>
    </row>
    <row r="951">
      <c r="A951" s="17"/>
      <c r="B951" s="17"/>
      <c r="C951" s="21"/>
      <c r="D951" s="21"/>
      <c r="E951" s="21"/>
      <c r="F951" s="21"/>
      <c r="G951" s="17"/>
    </row>
    <row r="952">
      <c r="A952" s="17"/>
      <c r="B952" s="17"/>
      <c r="C952" s="21"/>
      <c r="D952" s="21"/>
      <c r="E952" s="21"/>
      <c r="F952" s="21"/>
      <c r="G952" s="17"/>
    </row>
    <row r="953">
      <c r="A953" s="17"/>
      <c r="B953" s="17"/>
      <c r="C953" s="21"/>
      <c r="D953" s="21"/>
      <c r="E953" s="21"/>
      <c r="F953" s="21"/>
      <c r="G953" s="17"/>
    </row>
    <row r="954">
      <c r="A954" s="17"/>
      <c r="B954" s="17"/>
      <c r="C954" s="21"/>
      <c r="D954" s="21"/>
      <c r="E954" s="21"/>
      <c r="F954" s="21"/>
      <c r="G954" s="17"/>
    </row>
    <row r="955">
      <c r="A955" s="17"/>
      <c r="B955" s="17"/>
      <c r="C955" s="21"/>
      <c r="D955" s="21"/>
      <c r="E955" s="21"/>
      <c r="F955" s="21"/>
      <c r="G955" s="17"/>
    </row>
    <row r="956">
      <c r="A956" s="17"/>
      <c r="B956" s="17"/>
      <c r="C956" s="21"/>
      <c r="D956" s="21"/>
      <c r="E956" s="21"/>
      <c r="F956" s="21"/>
      <c r="G956" s="17"/>
    </row>
    <row r="957">
      <c r="A957" s="17"/>
      <c r="B957" s="17"/>
      <c r="C957" s="21"/>
      <c r="D957" s="21"/>
      <c r="E957" s="21"/>
      <c r="F957" s="21"/>
      <c r="G957" s="17"/>
    </row>
    <row r="958">
      <c r="A958" s="17"/>
      <c r="B958" s="17"/>
      <c r="C958" s="21"/>
      <c r="D958" s="21"/>
      <c r="E958" s="21"/>
      <c r="F958" s="21"/>
      <c r="G958" s="17"/>
    </row>
    <row r="959">
      <c r="A959" s="17"/>
      <c r="B959" s="17"/>
      <c r="C959" s="21"/>
      <c r="D959" s="21"/>
      <c r="E959" s="21"/>
      <c r="F959" s="21"/>
      <c r="G959" s="17"/>
    </row>
    <row r="960">
      <c r="A960" s="17"/>
      <c r="B960" s="17"/>
      <c r="C960" s="21"/>
      <c r="D960" s="21"/>
      <c r="E960" s="21"/>
      <c r="F960" s="21"/>
      <c r="G960" s="17"/>
    </row>
    <row r="961">
      <c r="A961" s="17"/>
      <c r="B961" s="17"/>
      <c r="C961" s="21"/>
      <c r="D961" s="21"/>
      <c r="E961" s="21"/>
      <c r="F961" s="21"/>
      <c r="G961" s="17"/>
    </row>
    <row r="962">
      <c r="A962" s="17"/>
      <c r="B962" s="17"/>
      <c r="C962" s="21"/>
      <c r="D962" s="21"/>
      <c r="E962" s="21"/>
      <c r="F962" s="21"/>
      <c r="G962" s="17"/>
    </row>
    <row r="963">
      <c r="A963" s="17"/>
      <c r="B963" s="17"/>
      <c r="C963" s="21"/>
      <c r="D963" s="21"/>
      <c r="E963" s="21"/>
      <c r="F963" s="21"/>
      <c r="G963" s="17"/>
    </row>
    <row r="964">
      <c r="A964" s="17"/>
      <c r="B964" s="17"/>
      <c r="C964" s="21"/>
      <c r="D964" s="21"/>
      <c r="E964" s="21"/>
      <c r="F964" s="21"/>
      <c r="G964" s="17"/>
    </row>
    <row r="965">
      <c r="A965" s="17"/>
      <c r="B965" s="17"/>
      <c r="C965" s="21"/>
      <c r="D965" s="21"/>
      <c r="E965" s="21"/>
      <c r="F965" s="21"/>
      <c r="G965" s="17"/>
    </row>
    <row r="966">
      <c r="A966" s="17"/>
      <c r="B966" s="17"/>
      <c r="C966" s="21"/>
      <c r="D966" s="21"/>
      <c r="E966" s="21"/>
      <c r="F966" s="21"/>
      <c r="G966" s="17"/>
    </row>
    <row r="967">
      <c r="A967" s="17"/>
      <c r="B967" s="17"/>
      <c r="C967" s="21"/>
      <c r="D967" s="21"/>
      <c r="E967" s="21"/>
      <c r="F967" s="21"/>
      <c r="G967" s="17"/>
    </row>
    <row r="968">
      <c r="A968" s="17"/>
      <c r="B968" s="17"/>
      <c r="C968" s="21"/>
      <c r="D968" s="21"/>
      <c r="E968" s="21"/>
      <c r="F968" s="21"/>
      <c r="G968" s="17"/>
    </row>
    <row r="969">
      <c r="A969" s="17"/>
      <c r="B969" s="17"/>
      <c r="C969" s="21"/>
      <c r="D969" s="21"/>
      <c r="E969" s="21"/>
      <c r="F969" s="21"/>
      <c r="G969" s="17"/>
    </row>
    <row r="970">
      <c r="A970" s="17"/>
      <c r="B970" s="17"/>
      <c r="C970" s="21"/>
      <c r="D970" s="21"/>
      <c r="E970" s="21"/>
      <c r="F970" s="21"/>
      <c r="G970" s="17"/>
    </row>
    <row r="971">
      <c r="A971" s="17"/>
      <c r="B971" s="17"/>
      <c r="C971" s="21"/>
      <c r="D971" s="21"/>
      <c r="E971" s="21"/>
      <c r="F971" s="21"/>
      <c r="G971" s="17"/>
    </row>
    <row r="972">
      <c r="A972" s="17"/>
      <c r="B972" s="17"/>
      <c r="C972" s="21"/>
      <c r="D972" s="21"/>
      <c r="E972" s="21"/>
      <c r="F972" s="21"/>
      <c r="G972" s="17"/>
    </row>
    <row r="973">
      <c r="A973" s="17"/>
      <c r="B973" s="17"/>
      <c r="C973" s="21"/>
      <c r="D973" s="21"/>
      <c r="E973" s="21"/>
      <c r="F973" s="21"/>
      <c r="G973" s="17"/>
    </row>
    <row r="974">
      <c r="A974" s="17"/>
      <c r="B974" s="17"/>
      <c r="C974" s="21"/>
      <c r="D974" s="21"/>
      <c r="E974" s="21"/>
      <c r="F974" s="21"/>
      <c r="G974" s="17"/>
    </row>
    <row r="975">
      <c r="A975" s="17"/>
      <c r="B975" s="17"/>
      <c r="C975" s="21"/>
      <c r="D975" s="21"/>
      <c r="E975" s="21"/>
      <c r="F975" s="21"/>
      <c r="G975" s="17"/>
    </row>
    <row r="976">
      <c r="A976" s="17"/>
      <c r="B976" s="17"/>
      <c r="C976" s="21"/>
      <c r="D976" s="21"/>
      <c r="E976" s="21"/>
      <c r="F976" s="21"/>
      <c r="G976" s="17"/>
    </row>
    <row r="977">
      <c r="A977" s="17"/>
      <c r="B977" s="17"/>
      <c r="C977" s="21"/>
      <c r="D977" s="21"/>
      <c r="E977" s="21"/>
      <c r="F977" s="21"/>
      <c r="G977" s="17"/>
    </row>
    <row r="978">
      <c r="A978" s="17"/>
      <c r="B978" s="17"/>
      <c r="C978" s="21"/>
      <c r="D978" s="21"/>
      <c r="E978" s="21"/>
      <c r="F978" s="21"/>
      <c r="G978" s="17"/>
    </row>
    <row r="979">
      <c r="A979" s="17"/>
      <c r="B979" s="17"/>
      <c r="C979" s="21"/>
      <c r="D979" s="21"/>
      <c r="E979" s="21"/>
      <c r="F979" s="21"/>
      <c r="G979" s="17"/>
    </row>
    <row r="980">
      <c r="A980" s="17"/>
      <c r="B980" s="17"/>
      <c r="C980" s="21"/>
      <c r="D980" s="21"/>
      <c r="E980" s="21"/>
      <c r="F980" s="21"/>
      <c r="G980" s="17"/>
    </row>
    <row r="981">
      <c r="A981" s="17"/>
      <c r="B981" s="17"/>
      <c r="C981" s="21"/>
      <c r="D981" s="21"/>
      <c r="E981" s="21"/>
      <c r="F981" s="21"/>
      <c r="G981" s="17"/>
    </row>
    <row r="982">
      <c r="A982" s="17"/>
      <c r="B982" s="17"/>
      <c r="C982" s="21"/>
      <c r="D982" s="21"/>
      <c r="E982" s="21"/>
      <c r="F982" s="21"/>
      <c r="G982" s="17"/>
    </row>
    <row r="983">
      <c r="A983" s="17"/>
      <c r="B983" s="17"/>
      <c r="C983" s="21"/>
      <c r="D983" s="21"/>
      <c r="E983" s="21"/>
      <c r="F983" s="21"/>
      <c r="G983" s="17"/>
    </row>
    <row r="984">
      <c r="A984" s="17"/>
      <c r="B984" s="17"/>
      <c r="C984" s="21"/>
      <c r="D984" s="21"/>
      <c r="E984" s="21"/>
      <c r="F984" s="21"/>
      <c r="G984" s="17"/>
    </row>
    <row r="985">
      <c r="A985" s="17"/>
      <c r="B985" s="17"/>
      <c r="C985" s="21"/>
      <c r="D985" s="21"/>
      <c r="E985" s="21"/>
      <c r="F985" s="21"/>
      <c r="G985" s="17"/>
    </row>
    <row r="986">
      <c r="A986" s="17"/>
      <c r="B986" s="17"/>
      <c r="C986" s="21"/>
      <c r="D986" s="21"/>
      <c r="E986" s="21"/>
      <c r="F986" s="21"/>
      <c r="G986" s="17"/>
    </row>
    <row r="987">
      <c r="A987" s="17"/>
      <c r="B987" s="17"/>
      <c r="C987" s="21"/>
      <c r="D987" s="21"/>
      <c r="E987" s="21"/>
      <c r="F987" s="21"/>
      <c r="G987" s="17"/>
    </row>
    <row r="988">
      <c r="A988" s="17"/>
      <c r="B988" s="17"/>
      <c r="C988" s="21"/>
      <c r="D988" s="21"/>
      <c r="E988" s="21"/>
      <c r="F988" s="21"/>
      <c r="G988" s="17"/>
    </row>
    <row r="989">
      <c r="A989" s="17"/>
      <c r="B989" s="17"/>
      <c r="C989" s="21"/>
      <c r="D989" s="21"/>
      <c r="E989" s="21"/>
      <c r="F989" s="21"/>
      <c r="G989" s="17"/>
    </row>
    <row r="990">
      <c r="A990" s="17"/>
      <c r="B990" s="17"/>
      <c r="C990" s="21"/>
      <c r="D990" s="21"/>
      <c r="E990" s="21"/>
      <c r="F990" s="21"/>
      <c r="G990" s="17"/>
    </row>
    <row r="991">
      <c r="A991" s="17"/>
      <c r="B991" s="17"/>
      <c r="C991" s="21"/>
      <c r="D991" s="21"/>
      <c r="E991" s="21"/>
      <c r="F991" s="21"/>
      <c r="G991" s="17"/>
    </row>
    <row r="992">
      <c r="A992" s="17"/>
      <c r="B992" s="17"/>
      <c r="C992" s="21"/>
      <c r="D992" s="21"/>
      <c r="E992" s="21"/>
      <c r="F992" s="21"/>
      <c r="G992" s="17"/>
    </row>
    <row r="993">
      <c r="A993" s="17"/>
      <c r="B993" s="17"/>
      <c r="C993" s="21"/>
      <c r="D993" s="21"/>
      <c r="E993" s="21"/>
      <c r="F993" s="21"/>
      <c r="G993" s="17"/>
    </row>
    <row r="994">
      <c r="A994" s="17"/>
      <c r="B994" s="17"/>
      <c r="C994" s="21"/>
      <c r="D994" s="21"/>
      <c r="E994" s="21"/>
      <c r="F994" s="21"/>
      <c r="G994" s="17"/>
    </row>
    <row r="995">
      <c r="A995" s="17"/>
      <c r="B995" s="17"/>
      <c r="C995" s="21"/>
      <c r="D995" s="21"/>
      <c r="E995" s="21"/>
      <c r="F995" s="21"/>
      <c r="G995" s="17"/>
    </row>
    <row r="996">
      <c r="A996" s="17"/>
      <c r="B996" s="17"/>
      <c r="C996" s="21"/>
      <c r="D996" s="21"/>
      <c r="E996" s="21"/>
      <c r="F996" s="21"/>
      <c r="G996" s="17"/>
    </row>
    <row r="997">
      <c r="A997" s="17"/>
      <c r="B997" s="17"/>
      <c r="C997" s="21"/>
      <c r="D997" s="21"/>
      <c r="E997" s="21"/>
      <c r="F997" s="21"/>
      <c r="G997" s="17"/>
    </row>
    <row r="998">
      <c r="A998" s="17"/>
      <c r="B998" s="17"/>
      <c r="C998" s="21"/>
      <c r="D998" s="21"/>
      <c r="E998" s="21"/>
      <c r="F998" s="21"/>
      <c r="G998" s="17"/>
    </row>
    <row r="999">
      <c r="A999" s="17"/>
      <c r="B999" s="17"/>
      <c r="C999" s="21"/>
      <c r="D999" s="21"/>
      <c r="E999" s="21"/>
      <c r="F999" s="21"/>
      <c r="G999" s="17"/>
    </row>
    <row r="1000">
      <c r="A1000" s="17"/>
      <c r="B1000" s="17"/>
      <c r="C1000" s="21"/>
      <c r="D1000" s="21"/>
      <c r="E1000" s="21"/>
      <c r="F1000" s="21"/>
      <c r="G1000" s="17"/>
    </row>
    <row r="1001">
      <c r="A1001" s="17"/>
      <c r="B1001" s="17"/>
      <c r="C1001" s="21"/>
      <c r="D1001" s="21"/>
      <c r="E1001" s="21"/>
      <c r="F1001" s="21"/>
      <c r="G1001" s="17"/>
    </row>
    <row r="1002">
      <c r="A1002" s="17"/>
      <c r="B1002" s="17"/>
      <c r="C1002" s="21"/>
      <c r="D1002" s="21"/>
      <c r="E1002" s="21"/>
      <c r="F1002" s="21"/>
      <c r="G1002" s="17"/>
    </row>
    <row r="1003">
      <c r="A1003" s="17"/>
      <c r="B1003" s="17"/>
      <c r="C1003" s="21"/>
      <c r="D1003" s="21"/>
      <c r="E1003" s="21"/>
      <c r="F1003" s="21"/>
      <c r="G1003" s="17"/>
    </row>
    <row r="1004">
      <c r="A1004" s="17"/>
      <c r="B1004" s="17"/>
      <c r="C1004" s="21"/>
      <c r="D1004" s="21"/>
      <c r="E1004" s="21"/>
      <c r="F1004" s="21"/>
      <c r="G1004" s="17"/>
    </row>
    <row r="1005">
      <c r="A1005" s="17"/>
      <c r="B1005" s="17"/>
      <c r="C1005" s="21"/>
      <c r="D1005" s="21"/>
      <c r="E1005" s="21"/>
      <c r="F1005" s="21"/>
      <c r="G1005" s="17"/>
    </row>
    <row r="1006">
      <c r="A1006" s="17"/>
      <c r="B1006" s="17"/>
      <c r="C1006" s="21"/>
      <c r="D1006" s="21"/>
      <c r="E1006" s="21"/>
      <c r="F1006" s="21"/>
      <c r="G1006" s="17"/>
    </row>
    <row r="1007">
      <c r="A1007" s="17"/>
      <c r="B1007" s="17"/>
      <c r="C1007" s="21"/>
      <c r="D1007" s="21"/>
      <c r="E1007" s="21"/>
      <c r="F1007" s="21"/>
      <c r="G1007" s="17"/>
    </row>
    <row r="1008">
      <c r="A1008" s="17"/>
      <c r="B1008" s="17"/>
      <c r="C1008" s="21"/>
      <c r="D1008" s="21"/>
      <c r="E1008" s="21"/>
      <c r="F1008" s="21"/>
      <c r="G1008" s="17"/>
    </row>
    <row r="1009">
      <c r="A1009" s="17"/>
      <c r="B1009" s="17"/>
      <c r="C1009" s="21"/>
      <c r="D1009" s="21"/>
      <c r="E1009" s="21"/>
      <c r="F1009" s="21"/>
      <c r="G1009" s="17"/>
    </row>
    <row r="1010">
      <c r="A1010" s="17"/>
      <c r="B1010" s="17"/>
      <c r="C1010" s="21"/>
      <c r="D1010" s="21"/>
      <c r="E1010" s="21"/>
      <c r="F1010" s="21"/>
      <c r="G1010" s="17"/>
    </row>
    <row r="1011">
      <c r="A1011" s="17"/>
      <c r="B1011" s="17"/>
      <c r="C1011" s="21"/>
      <c r="D1011" s="21"/>
      <c r="E1011" s="21"/>
      <c r="F1011" s="21"/>
      <c r="G1011" s="17"/>
    </row>
    <row r="1012">
      <c r="A1012" s="17"/>
      <c r="B1012" s="17"/>
      <c r="C1012" s="21"/>
      <c r="D1012" s="21"/>
      <c r="E1012" s="21"/>
      <c r="F1012" s="21"/>
      <c r="G1012" s="17"/>
    </row>
    <row r="1013">
      <c r="A1013" s="17"/>
      <c r="B1013" s="17"/>
      <c r="C1013" s="21"/>
      <c r="D1013" s="21"/>
      <c r="E1013" s="21"/>
      <c r="F1013" s="21"/>
      <c r="G1013" s="17"/>
    </row>
    <row r="1014">
      <c r="A1014" s="17"/>
      <c r="B1014" s="17"/>
      <c r="C1014" s="21"/>
      <c r="D1014" s="21"/>
      <c r="E1014" s="21"/>
      <c r="F1014" s="21"/>
      <c r="G1014" s="17"/>
    </row>
    <row r="1015">
      <c r="A1015" s="17"/>
      <c r="B1015" s="17"/>
      <c r="C1015" s="21"/>
      <c r="D1015" s="21"/>
      <c r="E1015" s="21"/>
      <c r="F1015" s="21"/>
      <c r="G1015" s="17"/>
    </row>
    <row r="1016">
      <c r="A1016" s="17"/>
      <c r="B1016" s="17"/>
      <c r="C1016" s="21"/>
      <c r="D1016" s="21"/>
      <c r="E1016" s="21"/>
      <c r="F1016" s="21"/>
      <c r="G1016" s="17"/>
    </row>
    <row r="1017">
      <c r="A1017" s="17"/>
      <c r="B1017" s="17"/>
      <c r="C1017" s="21"/>
      <c r="D1017" s="21"/>
      <c r="E1017" s="21"/>
      <c r="F1017" s="21"/>
      <c r="G1017" s="17"/>
    </row>
    <row r="1018">
      <c r="A1018" s="17"/>
      <c r="B1018" s="17"/>
      <c r="C1018" s="21"/>
      <c r="D1018" s="21"/>
      <c r="E1018" s="21"/>
      <c r="F1018" s="21"/>
      <c r="G1018" s="17"/>
    </row>
    <row r="1019">
      <c r="A1019" s="17"/>
      <c r="B1019" s="17"/>
      <c r="C1019" s="21"/>
      <c r="D1019" s="21"/>
      <c r="E1019" s="21"/>
      <c r="F1019" s="21"/>
      <c r="G1019" s="17"/>
    </row>
    <row r="1020">
      <c r="A1020" s="17"/>
      <c r="B1020" s="17"/>
      <c r="C1020" s="21"/>
      <c r="D1020" s="21"/>
      <c r="E1020" s="21"/>
      <c r="F1020" s="21"/>
      <c r="G1020" s="17"/>
    </row>
    <row r="1021">
      <c r="A1021" s="17"/>
      <c r="B1021" s="17"/>
      <c r="C1021" s="21"/>
      <c r="D1021" s="21"/>
      <c r="E1021" s="21"/>
      <c r="F1021" s="21"/>
      <c r="G1021" s="17"/>
    </row>
    <row r="1022">
      <c r="A1022" s="17"/>
      <c r="B1022" s="17"/>
      <c r="C1022" s="21"/>
      <c r="D1022" s="21"/>
      <c r="E1022" s="21"/>
      <c r="F1022" s="21"/>
      <c r="G1022" s="17"/>
    </row>
    <row r="1023">
      <c r="A1023" s="17"/>
      <c r="B1023" s="17"/>
      <c r="C1023" s="21"/>
      <c r="D1023" s="21"/>
      <c r="E1023" s="21"/>
      <c r="F1023" s="21"/>
      <c r="G1023" s="17"/>
    </row>
    <row r="1024">
      <c r="A1024" s="17"/>
      <c r="B1024" s="17"/>
      <c r="C1024" s="21"/>
      <c r="D1024" s="21"/>
      <c r="E1024" s="21"/>
      <c r="F1024" s="21"/>
      <c r="G1024" s="17"/>
    </row>
    <row r="1025">
      <c r="A1025" s="17"/>
      <c r="B1025" s="17"/>
      <c r="C1025" s="21"/>
      <c r="D1025" s="21"/>
      <c r="E1025" s="21"/>
      <c r="F1025" s="21"/>
      <c r="G1025" s="17"/>
    </row>
    <row r="1026">
      <c r="A1026" s="17"/>
      <c r="B1026" s="17"/>
      <c r="C1026" s="21"/>
      <c r="D1026" s="21"/>
      <c r="E1026" s="21"/>
      <c r="F1026" s="21"/>
      <c r="G1026" s="17"/>
    </row>
    <row r="1027">
      <c r="A1027" s="17"/>
      <c r="B1027" s="17"/>
      <c r="C1027" s="21"/>
      <c r="D1027" s="21"/>
      <c r="E1027" s="21"/>
      <c r="F1027" s="21"/>
      <c r="G1027" s="17"/>
    </row>
    <row r="1028">
      <c r="A1028" s="17"/>
      <c r="B1028" s="17"/>
      <c r="C1028" s="21"/>
      <c r="D1028" s="21"/>
      <c r="E1028" s="21"/>
      <c r="F1028" s="21"/>
      <c r="G1028" s="17"/>
    </row>
    <row r="1029">
      <c r="A1029" s="17"/>
      <c r="B1029" s="17"/>
      <c r="C1029" s="21"/>
      <c r="D1029" s="21"/>
      <c r="E1029" s="21"/>
      <c r="F1029" s="21"/>
      <c r="G1029" s="17"/>
    </row>
    <row r="1030">
      <c r="A1030" s="17"/>
      <c r="B1030" s="17"/>
      <c r="C1030" s="21"/>
      <c r="D1030" s="21"/>
      <c r="E1030" s="21"/>
      <c r="F1030" s="21"/>
      <c r="G1030" s="17"/>
    </row>
    <row r="1031">
      <c r="A1031" s="17"/>
      <c r="B1031" s="17"/>
      <c r="C1031" s="21"/>
      <c r="D1031" s="21"/>
      <c r="E1031" s="21"/>
      <c r="F1031" s="21"/>
      <c r="G1031" s="17"/>
    </row>
    <row r="1032">
      <c r="A1032" s="17"/>
      <c r="B1032" s="17"/>
      <c r="C1032" s="21"/>
      <c r="D1032" s="21"/>
      <c r="E1032" s="21"/>
      <c r="F1032" s="21"/>
      <c r="G1032" s="17"/>
    </row>
    <row r="1033">
      <c r="A1033" s="17"/>
      <c r="B1033" s="17"/>
      <c r="C1033" s="21"/>
      <c r="D1033" s="21"/>
      <c r="E1033" s="21"/>
      <c r="F1033" s="21"/>
      <c r="G1033" s="17"/>
    </row>
    <row r="1034">
      <c r="A1034" s="17"/>
      <c r="B1034" s="17"/>
      <c r="C1034" s="21"/>
      <c r="D1034" s="21"/>
      <c r="E1034" s="21"/>
      <c r="F1034" s="21"/>
      <c r="G1034" s="17"/>
    </row>
    <row r="1035">
      <c r="A1035" s="17"/>
      <c r="B1035" s="17"/>
      <c r="C1035" s="21"/>
      <c r="D1035" s="21"/>
      <c r="E1035" s="21"/>
      <c r="F1035" s="21"/>
      <c r="G1035" s="17"/>
    </row>
    <row r="1036">
      <c r="A1036" s="17"/>
      <c r="B1036" s="17"/>
      <c r="C1036" s="21"/>
      <c r="D1036" s="21"/>
      <c r="E1036" s="21"/>
      <c r="F1036" s="21"/>
      <c r="G1036" s="17"/>
    </row>
    <row r="1037">
      <c r="A1037" s="17"/>
      <c r="B1037" s="17"/>
      <c r="C1037" s="21"/>
      <c r="D1037" s="21"/>
      <c r="E1037" s="21"/>
      <c r="F1037" s="21"/>
      <c r="G1037" s="17"/>
    </row>
    <row r="1038">
      <c r="A1038" s="17"/>
      <c r="B1038" s="17"/>
      <c r="C1038" s="21"/>
      <c r="D1038" s="21"/>
      <c r="E1038" s="21"/>
      <c r="F1038" s="21"/>
      <c r="G1038" s="17"/>
    </row>
    <row r="1039">
      <c r="A1039" s="17"/>
      <c r="B1039" s="17"/>
      <c r="C1039" s="21"/>
      <c r="D1039" s="21"/>
      <c r="E1039" s="21"/>
      <c r="F1039" s="21"/>
      <c r="G1039" s="17"/>
    </row>
    <row r="1040">
      <c r="A1040" s="17"/>
      <c r="B1040" s="17"/>
      <c r="C1040" s="21"/>
      <c r="D1040" s="21"/>
      <c r="E1040" s="21"/>
      <c r="F1040" s="21"/>
      <c r="G1040" s="17"/>
    </row>
    <row r="1041">
      <c r="A1041" s="17"/>
      <c r="B1041" s="17"/>
      <c r="C1041" s="21"/>
      <c r="D1041" s="21"/>
      <c r="E1041" s="21"/>
      <c r="F1041" s="21"/>
      <c r="G1041" s="17"/>
    </row>
    <row r="1042">
      <c r="A1042" s="17"/>
      <c r="B1042" s="17"/>
      <c r="C1042" s="21"/>
      <c r="D1042" s="21"/>
      <c r="E1042" s="21"/>
      <c r="F1042" s="21"/>
      <c r="G1042" s="17"/>
    </row>
    <row r="1043">
      <c r="A1043" s="17"/>
      <c r="B1043" s="17"/>
      <c r="C1043" s="21"/>
      <c r="D1043" s="21"/>
      <c r="E1043" s="21"/>
      <c r="F1043" s="21"/>
      <c r="G1043" s="17"/>
    </row>
    <row r="1044">
      <c r="A1044" s="17"/>
      <c r="B1044" s="17"/>
      <c r="C1044" s="21"/>
      <c r="D1044" s="21"/>
      <c r="E1044" s="21"/>
      <c r="F1044" s="21"/>
      <c r="G1044" s="17"/>
    </row>
    <row r="1045">
      <c r="A1045" s="17"/>
      <c r="B1045" s="17"/>
      <c r="C1045" s="21"/>
      <c r="D1045" s="21"/>
      <c r="E1045" s="21"/>
      <c r="F1045" s="21"/>
      <c r="G1045" s="17"/>
    </row>
    <row r="1046">
      <c r="A1046" s="17"/>
      <c r="B1046" s="17"/>
      <c r="C1046" s="21"/>
      <c r="D1046" s="21"/>
      <c r="E1046" s="21"/>
      <c r="F1046" s="21"/>
      <c r="G1046" s="17"/>
    </row>
    <row r="1047">
      <c r="A1047" s="17"/>
      <c r="B1047" s="17"/>
      <c r="C1047" s="21"/>
      <c r="D1047" s="21"/>
      <c r="E1047" s="21"/>
      <c r="F1047" s="21"/>
      <c r="G1047" s="17"/>
    </row>
    <row r="1048">
      <c r="A1048" s="17"/>
      <c r="B1048" s="17"/>
      <c r="C1048" s="21"/>
      <c r="D1048" s="21"/>
      <c r="E1048" s="21"/>
      <c r="F1048" s="21"/>
      <c r="G1048" s="17"/>
    </row>
    <row r="1049">
      <c r="A1049" s="17"/>
      <c r="B1049" s="17"/>
      <c r="C1049" s="21"/>
      <c r="D1049" s="21"/>
      <c r="E1049" s="21"/>
      <c r="F1049" s="21"/>
      <c r="G1049" s="17"/>
    </row>
    <row r="1050">
      <c r="A1050" s="17"/>
      <c r="B1050" s="17"/>
      <c r="C1050" s="21"/>
      <c r="D1050" s="21"/>
      <c r="E1050" s="21"/>
      <c r="F1050" s="21"/>
      <c r="G1050" s="17"/>
    </row>
    <row r="1051">
      <c r="A1051" s="17"/>
      <c r="B1051" s="17"/>
      <c r="C1051" s="21"/>
      <c r="D1051" s="21"/>
      <c r="E1051" s="21"/>
      <c r="F1051" s="21"/>
      <c r="G1051" s="17"/>
    </row>
    <row r="1052">
      <c r="A1052" s="17"/>
      <c r="B1052" s="17"/>
      <c r="C1052" s="21"/>
      <c r="D1052" s="21"/>
      <c r="E1052" s="21"/>
      <c r="F1052" s="21"/>
      <c r="G1052" s="17"/>
    </row>
    <row r="1053">
      <c r="A1053" s="17"/>
      <c r="B1053" s="17"/>
      <c r="C1053" s="21"/>
      <c r="D1053" s="21"/>
      <c r="E1053" s="21"/>
      <c r="F1053" s="21"/>
      <c r="G1053" s="17"/>
    </row>
    <row r="1054">
      <c r="A1054" s="17"/>
      <c r="B1054" s="17"/>
      <c r="C1054" s="21"/>
      <c r="D1054" s="21"/>
      <c r="E1054" s="21"/>
      <c r="F1054" s="21"/>
      <c r="G1054" s="17"/>
    </row>
    <row r="1055">
      <c r="A1055" s="17"/>
      <c r="B1055" s="17"/>
      <c r="C1055" s="21"/>
      <c r="D1055" s="21"/>
      <c r="E1055" s="21"/>
      <c r="F1055" s="21"/>
      <c r="G1055" s="17"/>
    </row>
    <row r="1056">
      <c r="A1056" s="17"/>
      <c r="B1056" s="17"/>
      <c r="C1056" s="21"/>
      <c r="D1056" s="21"/>
      <c r="E1056" s="21"/>
      <c r="F1056" s="21"/>
      <c r="G1056" s="17"/>
    </row>
    <row r="1057">
      <c r="A1057" s="17"/>
      <c r="B1057" s="17"/>
      <c r="C1057" s="21"/>
      <c r="D1057" s="21"/>
      <c r="E1057" s="21"/>
      <c r="F1057" s="21"/>
      <c r="G1057" s="17"/>
    </row>
    <row r="1058">
      <c r="A1058" s="17"/>
      <c r="B1058" s="17"/>
      <c r="C1058" s="21"/>
      <c r="D1058" s="21"/>
      <c r="E1058" s="21"/>
      <c r="F1058" s="21"/>
      <c r="G1058" s="17"/>
    </row>
    <row r="1059">
      <c r="A1059" s="17"/>
      <c r="B1059" s="17"/>
      <c r="C1059" s="21"/>
      <c r="D1059" s="21"/>
      <c r="E1059" s="21"/>
      <c r="F1059" s="21"/>
      <c r="G1059" s="17"/>
    </row>
    <row r="1060">
      <c r="A1060" s="17"/>
      <c r="B1060" s="17"/>
      <c r="C1060" s="21"/>
      <c r="D1060" s="21"/>
      <c r="E1060" s="21"/>
      <c r="F1060" s="21"/>
      <c r="G1060" s="17"/>
    </row>
    <row r="1061">
      <c r="A1061" s="17"/>
      <c r="B1061" s="17"/>
      <c r="C1061" s="21"/>
      <c r="D1061" s="21"/>
      <c r="E1061" s="21"/>
      <c r="F1061" s="21"/>
      <c r="G1061" s="17"/>
    </row>
    <row r="1062">
      <c r="A1062" s="17"/>
      <c r="B1062" s="17"/>
      <c r="C1062" s="21"/>
      <c r="D1062" s="21"/>
      <c r="E1062" s="21"/>
      <c r="F1062" s="21"/>
      <c r="G1062" s="17"/>
    </row>
    <row r="1063">
      <c r="A1063" s="17"/>
      <c r="B1063" s="17"/>
      <c r="C1063" s="21"/>
      <c r="D1063" s="21"/>
      <c r="E1063" s="21"/>
      <c r="F1063" s="21"/>
      <c r="G1063" s="17"/>
    </row>
    <row r="1064">
      <c r="A1064" s="17"/>
      <c r="B1064" s="17"/>
      <c r="C1064" s="21"/>
      <c r="D1064" s="21"/>
      <c r="E1064" s="21"/>
      <c r="F1064" s="21"/>
      <c r="G1064" s="17"/>
    </row>
    <row r="1065">
      <c r="A1065" s="17"/>
      <c r="B1065" s="17"/>
      <c r="C1065" s="21"/>
      <c r="D1065" s="21"/>
      <c r="E1065" s="21"/>
      <c r="F1065" s="21"/>
      <c r="G1065" s="17"/>
    </row>
    <row r="1066">
      <c r="A1066" s="17"/>
      <c r="B1066" s="17"/>
      <c r="C1066" s="21"/>
      <c r="D1066" s="21"/>
      <c r="E1066" s="21"/>
      <c r="F1066" s="21"/>
      <c r="G1066" s="17"/>
    </row>
    <row r="1067">
      <c r="A1067" s="17"/>
      <c r="B1067" s="17"/>
      <c r="C1067" s="21"/>
      <c r="D1067" s="21"/>
      <c r="E1067" s="21"/>
      <c r="F1067" s="21"/>
      <c r="G1067" s="17"/>
    </row>
    <row r="1068">
      <c r="A1068" s="17"/>
      <c r="B1068" s="17"/>
      <c r="C1068" s="21"/>
      <c r="D1068" s="21"/>
      <c r="E1068" s="21"/>
      <c r="F1068" s="21"/>
      <c r="G1068" s="17"/>
    </row>
    <row r="1069">
      <c r="A1069" s="17"/>
      <c r="B1069" s="17"/>
      <c r="C1069" s="21"/>
      <c r="D1069" s="21"/>
      <c r="E1069" s="21"/>
      <c r="F1069" s="21"/>
      <c r="G1069" s="17"/>
    </row>
    <row r="1070">
      <c r="A1070" s="17"/>
      <c r="B1070" s="17"/>
      <c r="C1070" s="21"/>
      <c r="D1070" s="21"/>
      <c r="E1070" s="21"/>
      <c r="F1070" s="21"/>
      <c r="G1070" s="17"/>
    </row>
    <row r="1071">
      <c r="A1071" s="17"/>
      <c r="B1071" s="17"/>
      <c r="C1071" s="21"/>
      <c r="D1071" s="21"/>
      <c r="E1071" s="21"/>
      <c r="F1071" s="21"/>
      <c r="G1071" s="17"/>
    </row>
    <row r="1072">
      <c r="A1072" s="17"/>
      <c r="B1072" s="17"/>
      <c r="C1072" s="21"/>
      <c r="D1072" s="21"/>
      <c r="E1072" s="21"/>
      <c r="F1072" s="21"/>
      <c r="G1072" s="17"/>
    </row>
    <row r="1073">
      <c r="A1073" s="17"/>
      <c r="B1073" s="17"/>
      <c r="C1073" s="21"/>
      <c r="D1073" s="21"/>
      <c r="E1073" s="21"/>
      <c r="F1073" s="21"/>
      <c r="G1073" s="17"/>
    </row>
    <row r="1074">
      <c r="A1074" s="17"/>
      <c r="B1074" s="17"/>
      <c r="C1074" s="21"/>
      <c r="D1074" s="21"/>
      <c r="E1074" s="21"/>
      <c r="F1074" s="21"/>
      <c r="G1074" s="17"/>
    </row>
    <row r="1075">
      <c r="A1075" s="17"/>
      <c r="B1075" s="17"/>
      <c r="C1075" s="21"/>
      <c r="D1075" s="21"/>
      <c r="E1075" s="21"/>
      <c r="F1075" s="21"/>
      <c r="G1075" s="17"/>
    </row>
    <row r="1076">
      <c r="A1076" s="17"/>
      <c r="B1076" s="17"/>
      <c r="C1076" s="21"/>
      <c r="D1076" s="21"/>
      <c r="E1076" s="21"/>
      <c r="F1076" s="21"/>
      <c r="G1076" s="17"/>
    </row>
    <row r="1077">
      <c r="A1077" s="17"/>
      <c r="B1077" s="17"/>
      <c r="C1077" s="21"/>
      <c r="D1077" s="21"/>
      <c r="E1077" s="21"/>
      <c r="F1077" s="21"/>
      <c r="G1077" s="17"/>
    </row>
    <row r="1078">
      <c r="A1078" s="17"/>
      <c r="B1078" s="17"/>
      <c r="C1078" s="21"/>
      <c r="D1078" s="21"/>
      <c r="E1078" s="21"/>
      <c r="F1078" s="21"/>
      <c r="G1078" s="17"/>
    </row>
    <row r="1079">
      <c r="A1079" s="17"/>
      <c r="B1079" s="17"/>
      <c r="C1079" s="21"/>
      <c r="D1079" s="21"/>
      <c r="E1079" s="21"/>
      <c r="F1079" s="21"/>
      <c r="G1079" s="17"/>
    </row>
    <row r="1080">
      <c r="A1080" s="17"/>
      <c r="B1080" s="17"/>
      <c r="C1080" s="21"/>
      <c r="D1080" s="21"/>
      <c r="E1080" s="21"/>
      <c r="F1080" s="21"/>
      <c r="G1080" s="17"/>
    </row>
    <row r="1081">
      <c r="A1081" s="17"/>
      <c r="B1081" s="17"/>
      <c r="C1081" s="21"/>
      <c r="D1081" s="21"/>
      <c r="E1081" s="21"/>
      <c r="F1081" s="21"/>
      <c r="G1081" s="17"/>
    </row>
    <row r="1082">
      <c r="A1082" s="17"/>
      <c r="B1082" s="17"/>
      <c r="C1082" s="21"/>
      <c r="D1082" s="21"/>
      <c r="E1082" s="21"/>
      <c r="F1082" s="21"/>
      <c r="G1082" s="17"/>
    </row>
    <row r="1083">
      <c r="A1083" s="17"/>
      <c r="B1083" s="17"/>
      <c r="C1083" s="21"/>
      <c r="D1083" s="21"/>
      <c r="E1083" s="21"/>
      <c r="F1083" s="21"/>
      <c r="G1083" s="17"/>
    </row>
    <row r="1084">
      <c r="A1084" s="17"/>
      <c r="B1084" s="17"/>
      <c r="C1084" s="21"/>
      <c r="D1084" s="21"/>
      <c r="E1084" s="21"/>
      <c r="F1084" s="21"/>
      <c r="G1084" s="17"/>
    </row>
    <row r="1085">
      <c r="A1085" s="17"/>
      <c r="B1085" s="17"/>
      <c r="C1085" s="21"/>
      <c r="D1085" s="21"/>
      <c r="E1085" s="21"/>
      <c r="F1085" s="21"/>
      <c r="G1085" s="17"/>
    </row>
    <row r="1086">
      <c r="A1086" s="17"/>
      <c r="B1086" s="17"/>
      <c r="C1086" s="21"/>
      <c r="D1086" s="21"/>
      <c r="E1086" s="21"/>
      <c r="F1086" s="21"/>
      <c r="G1086" s="17"/>
    </row>
    <row r="1087">
      <c r="A1087" s="17"/>
      <c r="B1087" s="17"/>
      <c r="C1087" s="21"/>
      <c r="D1087" s="21"/>
      <c r="E1087" s="21"/>
      <c r="F1087" s="21"/>
      <c r="G1087" s="17"/>
    </row>
    <row r="1088">
      <c r="A1088" s="17"/>
      <c r="B1088" s="17"/>
      <c r="C1088" s="21"/>
      <c r="D1088" s="21"/>
      <c r="E1088" s="21"/>
      <c r="F1088" s="21"/>
      <c r="G1088" s="17"/>
    </row>
    <row r="1089">
      <c r="A1089" s="17"/>
      <c r="B1089" s="17"/>
      <c r="C1089" s="21"/>
      <c r="D1089" s="21"/>
      <c r="E1089" s="21"/>
      <c r="F1089" s="21"/>
      <c r="G1089" s="17"/>
    </row>
    <row r="1090">
      <c r="A1090" s="17"/>
      <c r="B1090" s="17"/>
      <c r="C1090" s="21"/>
      <c r="D1090" s="21"/>
      <c r="E1090" s="21"/>
      <c r="F1090" s="21"/>
      <c r="G1090" s="17"/>
    </row>
    <row r="1091">
      <c r="A1091" s="17"/>
      <c r="B1091" s="17"/>
      <c r="C1091" s="21"/>
      <c r="D1091" s="21"/>
      <c r="E1091" s="21"/>
      <c r="F1091" s="21"/>
      <c r="G1091" s="17"/>
    </row>
    <row r="1092">
      <c r="A1092" s="17"/>
      <c r="B1092" s="17"/>
      <c r="C1092" s="21"/>
      <c r="D1092" s="21"/>
      <c r="E1092" s="21"/>
      <c r="F1092" s="21"/>
      <c r="G1092" s="17"/>
    </row>
    <row r="1093">
      <c r="A1093" s="17"/>
      <c r="B1093" s="17"/>
      <c r="C1093" s="21"/>
      <c r="D1093" s="21"/>
      <c r="E1093" s="21"/>
      <c r="F1093" s="21"/>
      <c r="G1093" s="17"/>
    </row>
    <row r="1094">
      <c r="A1094" s="17"/>
      <c r="B1094" s="17"/>
      <c r="C1094" s="21"/>
      <c r="D1094" s="21"/>
      <c r="E1094" s="21"/>
      <c r="F1094" s="21"/>
      <c r="G1094" s="17"/>
    </row>
    <row r="1095">
      <c r="A1095" s="17"/>
      <c r="B1095" s="17"/>
      <c r="C1095" s="21"/>
      <c r="D1095" s="21"/>
      <c r="E1095" s="21"/>
      <c r="F1095" s="21"/>
      <c r="G1095" s="17"/>
    </row>
    <row r="1096">
      <c r="A1096" s="17"/>
      <c r="B1096" s="17"/>
      <c r="C1096" s="21"/>
      <c r="D1096" s="21"/>
      <c r="E1096" s="21"/>
      <c r="F1096" s="21"/>
      <c r="G1096" s="17"/>
    </row>
    <row r="1097">
      <c r="A1097" s="17"/>
      <c r="B1097" s="17"/>
      <c r="C1097" s="21"/>
      <c r="D1097" s="21"/>
      <c r="E1097" s="21"/>
      <c r="F1097" s="21"/>
      <c r="G1097" s="17"/>
    </row>
    <row r="1098">
      <c r="A1098" s="17"/>
      <c r="B1098" s="17"/>
      <c r="C1098" s="21"/>
      <c r="D1098" s="21"/>
      <c r="E1098" s="21"/>
      <c r="F1098" s="21"/>
      <c r="G1098" s="17"/>
    </row>
    <row r="1099">
      <c r="A1099" s="17"/>
      <c r="B1099" s="17"/>
      <c r="C1099" s="21"/>
      <c r="D1099" s="21"/>
      <c r="E1099" s="21"/>
      <c r="F1099" s="21"/>
      <c r="G1099" s="17"/>
    </row>
    <row r="1100">
      <c r="A1100" s="17"/>
      <c r="B1100" s="17"/>
      <c r="C1100" s="21"/>
      <c r="D1100" s="21"/>
      <c r="E1100" s="21"/>
      <c r="F1100" s="21"/>
      <c r="G1100" s="17"/>
    </row>
    <row r="1101">
      <c r="A1101" s="17"/>
      <c r="B1101" s="17"/>
      <c r="C1101" s="21"/>
      <c r="D1101" s="21"/>
      <c r="E1101" s="21"/>
      <c r="F1101" s="21"/>
      <c r="G1101" s="17"/>
    </row>
    <row r="1102">
      <c r="A1102" s="17"/>
      <c r="B1102" s="17"/>
      <c r="C1102" s="21"/>
      <c r="D1102" s="21"/>
      <c r="E1102" s="21"/>
      <c r="F1102" s="21"/>
      <c r="G1102" s="17"/>
    </row>
    <row r="1103">
      <c r="A1103" s="17"/>
      <c r="B1103" s="17"/>
      <c r="C1103" s="21"/>
      <c r="D1103" s="21"/>
      <c r="E1103" s="21"/>
      <c r="F1103" s="21"/>
      <c r="G1103" s="17"/>
    </row>
    <row r="1104">
      <c r="A1104" s="17"/>
      <c r="B1104" s="17"/>
      <c r="C1104" s="21"/>
      <c r="D1104" s="21"/>
      <c r="E1104" s="21"/>
      <c r="F1104" s="21"/>
      <c r="G1104" s="17"/>
    </row>
    <row r="1105">
      <c r="A1105" s="17"/>
      <c r="B1105" s="17"/>
      <c r="C1105" s="21"/>
      <c r="D1105" s="21"/>
      <c r="E1105" s="21"/>
      <c r="F1105" s="21"/>
      <c r="G1105" s="17"/>
    </row>
    <row r="1106">
      <c r="A1106" s="17"/>
      <c r="B1106" s="17"/>
      <c r="C1106" s="21"/>
      <c r="D1106" s="21"/>
      <c r="E1106" s="21"/>
      <c r="F1106" s="21"/>
      <c r="G1106" s="17"/>
    </row>
    <row r="1107">
      <c r="A1107" s="17"/>
      <c r="B1107" s="17"/>
      <c r="C1107" s="21"/>
      <c r="D1107" s="21"/>
      <c r="E1107" s="21"/>
      <c r="F1107" s="21"/>
      <c r="G1107" s="17"/>
    </row>
    <row r="1108">
      <c r="A1108" s="17"/>
      <c r="B1108" s="17"/>
      <c r="C1108" s="21"/>
      <c r="D1108" s="21"/>
      <c r="E1108" s="21"/>
      <c r="F1108" s="21"/>
      <c r="G1108" s="17"/>
    </row>
    <row r="1109">
      <c r="A1109" s="17"/>
      <c r="B1109" s="17"/>
      <c r="C1109" s="21"/>
      <c r="D1109" s="21"/>
      <c r="E1109" s="21"/>
      <c r="F1109" s="21"/>
      <c r="G1109" s="17"/>
    </row>
    <row r="1110">
      <c r="A1110" s="17"/>
      <c r="B1110" s="17"/>
      <c r="C1110" s="21"/>
      <c r="D1110" s="21"/>
      <c r="E1110" s="21"/>
      <c r="F1110" s="21"/>
      <c r="G1110" s="17"/>
    </row>
    <row r="1111">
      <c r="A1111" s="17"/>
      <c r="B1111" s="17"/>
      <c r="C1111" s="21"/>
      <c r="D1111" s="21"/>
      <c r="E1111" s="21"/>
      <c r="F1111" s="21"/>
      <c r="G1111" s="17"/>
    </row>
    <row r="1112">
      <c r="A1112" s="17"/>
      <c r="B1112" s="17"/>
      <c r="C1112" s="21"/>
      <c r="D1112" s="21"/>
      <c r="E1112" s="21"/>
      <c r="F1112" s="21"/>
      <c r="G1112" s="17"/>
    </row>
    <row r="1113">
      <c r="A1113" s="17"/>
      <c r="B1113" s="17"/>
      <c r="C1113" s="21"/>
      <c r="D1113" s="21"/>
      <c r="E1113" s="21"/>
      <c r="F1113" s="21"/>
      <c r="G1113" s="17"/>
    </row>
    <row r="1114">
      <c r="A1114" s="17"/>
      <c r="B1114" s="17"/>
      <c r="C1114" s="21"/>
      <c r="D1114" s="21"/>
      <c r="E1114" s="21"/>
      <c r="F1114" s="21"/>
      <c r="G1114" s="17"/>
    </row>
    <row r="1115">
      <c r="A1115" s="17"/>
      <c r="B1115" s="17"/>
      <c r="C1115" s="21"/>
      <c r="D1115" s="21"/>
      <c r="E1115" s="21"/>
      <c r="F1115" s="21"/>
      <c r="G1115" s="17"/>
    </row>
    <row r="1116">
      <c r="A1116" s="17"/>
      <c r="B1116" s="17"/>
      <c r="C1116" s="21"/>
      <c r="D1116" s="21"/>
      <c r="E1116" s="21"/>
      <c r="F1116" s="21"/>
      <c r="G1116" s="17"/>
    </row>
    <row r="1117">
      <c r="A1117" s="17"/>
      <c r="B1117" s="17"/>
      <c r="C1117" s="21"/>
      <c r="D1117" s="21"/>
      <c r="E1117" s="21"/>
      <c r="F1117" s="21"/>
      <c r="G1117" s="17"/>
    </row>
    <row r="1118">
      <c r="A1118" s="17"/>
      <c r="B1118" s="17"/>
      <c r="C1118" s="21"/>
      <c r="D1118" s="21"/>
      <c r="E1118" s="21"/>
      <c r="F1118" s="21"/>
      <c r="G1118" s="17"/>
    </row>
    <row r="1119">
      <c r="A1119" s="17"/>
      <c r="B1119" s="17"/>
      <c r="C1119" s="21"/>
      <c r="D1119" s="21"/>
      <c r="E1119" s="21"/>
      <c r="F1119" s="21"/>
      <c r="G1119" s="17"/>
    </row>
    <row r="1120">
      <c r="A1120" s="17"/>
      <c r="B1120" s="17"/>
      <c r="C1120" s="21"/>
      <c r="D1120" s="21"/>
      <c r="E1120" s="21"/>
      <c r="F1120" s="21"/>
      <c r="G1120" s="17"/>
    </row>
    <row r="1121">
      <c r="A1121" s="17"/>
      <c r="B1121" s="17"/>
      <c r="C1121" s="21"/>
      <c r="D1121" s="21"/>
      <c r="E1121" s="21"/>
      <c r="F1121" s="21"/>
      <c r="G1121" s="17"/>
    </row>
    <row r="1122">
      <c r="A1122" s="17"/>
      <c r="B1122" s="17"/>
      <c r="C1122" s="21"/>
      <c r="D1122" s="21"/>
      <c r="E1122" s="21"/>
      <c r="F1122" s="21"/>
      <c r="G1122" s="17"/>
    </row>
    <row r="1123">
      <c r="A1123" s="17"/>
      <c r="B1123" s="17"/>
      <c r="C1123" s="21"/>
      <c r="D1123" s="21"/>
      <c r="E1123" s="21"/>
      <c r="F1123" s="21"/>
      <c r="G1123" s="17"/>
    </row>
    <row r="1124">
      <c r="A1124" s="17"/>
      <c r="B1124" s="17"/>
      <c r="C1124" s="21"/>
      <c r="D1124" s="21"/>
      <c r="E1124" s="21"/>
      <c r="F1124" s="21"/>
      <c r="G1124" s="17"/>
    </row>
    <row r="1125">
      <c r="A1125" s="17"/>
      <c r="B1125" s="17"/>
      <c r="C1125" s="21"/>
      <c r="D1125" s="21"/>
      <c r="E1125" s="21"/>
      <c r="F1125" s="21"/>
      <c r="G1125" s="17"/>
    </row>
    <row r="1126">
      <c r="A1126" s="17"/>
      <c r="B1126" s="17"/>
      <c r="C1126" s="21"/>
      <c r="D1126" s="21"/>
      <c r="E1126" s="21"/>
      <c r="F1126" s="21"/>
      <c r="G1126" s="17"/>
    </row>
    <row r="1127">
      <c r="A1127" s="17"/>
      <c r="B1127" s="17"/>
      <c r="C1127" s="21"/>
      <c r="D1127" s="21"/>
      <c r="E1127" s="21"/>
      <c r="F1127" s="21"/>
      <c r="G1127" s="17"/>
    </row>
    <row r="1128">
      <c r="A1128" s="17"/>
      <c r="B1128" s="17"/>
      <c r="C1128" s="21"/>
      <c r="D1128" s="21"/>
      <c r="E1128" s="21"/>
      <c r="F1128" s="21"/>
      <c r="G1128" s="17"/>
    </row>
    <row r="1129">
      <c r="A1129" s="17"/>
      <c r="B1129" s="17"/>
      <c r="C1129" s="21"/>
      <c r="D1129" s="21"/>
      <c r="E1129" s="21"/>
      <c r="F1129" s="21"/>
      <c r="G1129" s="17"/>
    </row>
    <row r="1130">
      <c r="A1130" s="17"/>
      <c r="B1130" s="17"/>
      <c r="C1130" s="21"/>
      <c r="D1130" s="21"/>
      <c r="E1130" s="21"/>
      <c r="F1130" s="21"/>
      <c r="G1130" s="17"/>
    </row>
    <row r="1131">
      <c r="A1131" s="17"/>
      <c r="B1131" s="17"/>
      <c r="C1131" s="21"/>
      <c r="D1131" s="21"/>
      <c r="E1131" s="21"/>
      <c r="F1131" s="21"/>
      <c r="G1131" s="17"/>
    </row>
    <row r="1132">
      <c r="A1132" s="17"/>
      <c r="B1132" s="17"/>
      <c r="C1132" s="21"/>
      <c r="D1132" s="21"/>
      <c r="E1132" s="21"/>
      <c r="F1132" s="21"/>
      <c r="G1132" s="17"/>
    </row>
    <row r="1133">
      <c r="A1133" s="17"/>
      <c r="B1133" s="17"/>
      <c r="C1133" s="21"/>
      <c r="D1133" s="21"/>
      <c r="E1133" s="21"/>
      <c r="F1133" s="21"/>
      <c r="G1133" s="17"/>
    </row>
    <row r="1134">
      <c r="A1134" s="17"/>
      <c r="B1134" s="17"/>
      <c r="C1134" s="21"/>
      <c r="D1134" s="21"/>
      <c r="E1134" s="21"/>
      <c r="F1134" s="21"/>
      <c r="G1134" s="17"/>
    </row>
    <row r="1135">
      <c r="A1135" s="17"/>
      <c r="B1135" s="17"/>
      <c r="C1135" s="21"/>
      <c r="D1135" s="21"/>
      <c r="E1135" s="21"/>
      <c r="F1135" s="21"/>
      <c r="G1135" s="17"/>
    </row>
    <row r="1136">
      <c r="A1136" s="17"/>
      <c r="B1136" s="17"/>
      <c r="C1136" s="21"/>
      <c r="D1136" s="21"/>
      <c r="E1136" s="21"/>
      <c r="F1136" s="21"/>
      <c r="G1136" s="17"/>
    </row>
    <row r="1137">
      <c r="A1137" s="17"/>
      <c r="B1137" s="17"/>
      <c r="C1137" s="21"/>
      <c r="D1137" s="21"/>
      <c r="E1137" s="21"/>
      <c r="F1137" s="21"/>
      <c r="G1137" s="17"/>
    </row>
    <row r="1138">
      <c r="A1138" s="17"/>
      <c r="B1138" s="17"/>
      <c r="C1138" s="21"/>
      <c r="D1138" s="21"/>
      <c r="E1138" s="21"/>
      <c r="F1138" s="21"/>
      <c r="G1138" s="17"/>
    </row>
    <row r="1139">
      <c r="A1139" s="17"/>
      <c r="B1139" s="17"/>
      <c r="C1139" s="21"/>
      <c r="D1139" s="21"/>
      <c r="E1139" s="21"/>
      <c r="F1139" s="21"/>
      <c r="G1139" s="17"/>
    </row>
    <row r="1140">
      <c r="A1140" s="17"/>
      <c r="B1140" s="17"/>
      <c r="C1140" s="21"/>
      <c r="D1140" s="21"/>
      <c r="E1140" s="21"/>
      <c r="F1140" s="21"/>
      <c r="G1140" s="17"/>
    </row>
    <row r="1141">
      <c r="A1141" s="17"/>
      <c r="B1141" s="17"/>
      <c r="C1141" s="21"/>
      <c r="D1141" s="21"/>
      <c r="E1141" s="21"/>
      <c r="F1141" s="21"/>
      <c r="G1141" s="17"/>
    </row>
    <row r="1142">
      <c r="A1142" s="17"/>
      <c r="B1142" s="17"/>
      <c r="C1142" s="21"/>
      <c r="D1142" s="21"/>
      <c r="E1142" s="21"/>
      <c r="F1142" s="21"/>
      <c r="G1142" s="17"/>
    </row>
    <row r="1143">
      <c r="A1143" s="17"/>
      <c r="B1143" s="17"/>
      <c r="C1143" s="21"/>
      <c r="D1143" s="21"/>
      <c r="E1143" s="21"/>
      <c r="F1143" s="21"/>
      <c r="G1143" s="17"/>
    </row>
    <row r="1144">
      <c r="A1144" s="17"/>
      <c r="B1144" s="17"/>
      <c r="C1144" s="21"/>
      <c r="D1144" s="21"/>
      <c r="E1144" s="21"/>
      <c r="F1144" s="21"/>
      <c r="G1144" s="17"/>
    </row>
    <row r="1145">
      <c r="A1145" s="17"/>
      <c r="B1145" s="17"/>
      <c r="C1145" s="21"/>
      <c r="D1145" s="21"/>
      <c r="E1145" s="21"/>
      <c r="F1145" s="21"/>
      <c r="G1145" s="17"/>
    </row>
    <row r="1146">
      <c r="A1146" s="17"/>
      <c r="B1146" s="17"/>
      <c r="C1146" s="21"/>
      <c r="D1146" s="21"/>
      <c r="E1146" s="21"/>
      <c r="F1146" s="21"/>
      <c r="G1146" s="17"/>
    </row>
    <row r="1147">
      <c r="A1147" s="17"/>
      <c r="B1147" s="17"/>
      <c r="C1147" s="21"/>
      <c r="D1147" s="21"/>
      <c r="E1147" s="21"/>
      <c r="F1147" s="21"/>
      <c r="G1147" s="17"/>
    </row>
    <row r="1148">
      <c r="A1148" s="17"/>
      <c r="B1148" s="17"/>
      <c r="C1148" s="21"/>
      <c r="D1148" s="21"/>
      <c r="E1148" s="21"/>
      <c r="F1148" s="21"/>
      <c r="G1148" s="17"/>
    </row>
    <row r="1149">
      <c r="A1149" s="17"/>
      <c r="B1149" s="17"/>
      <c r="C1149" s="21"/>
      <c r="D1149" s="21"/>
      <c r="E1149" s="21"/>
      <c r="F1149" s="21"/>
      <c r="G1149" s="17"/>
    </row>
    <row r="1150">
      <c r="A1150" s="17"/>
      <c r="B1150" s="17"/>
      <c r="C1150" s="21"/>
      <c r="D1150" s="21"/>
      <c r="E1150" s="21"/>
      <c r="F1150" s="21"/>
      <c r="G1150" s="17"/>
    </row>
    <row r="1151">
      <c r="A1151" s="17"/>
      <c r="B1151" s="17"/>
      <c r="C1151" s="21"/>
      <c r="D1151" s="21"/>
      <c r="E1151" s="21"/>
      <c r="F1151" s="21"/>
      <c r="G1151" s="17"/>
    </row>
    <row r="1152">
      <c r="A1152" s="17"/>
      <c r="B1152" s="17"/>
      <c r="C1152" s="21"/>
      <c r="D1152" s="21"/>
      <c r="E1152" s="21"/>
      <c r="F1152" s="21"/>
      <c r="G1152" s="17"/>
    </row>
    <row r="1153">
      <c r="A1153" s="17"/>
      <c r="B1153" s="17"/>
      <c r="C1153" s="21"/>
      <c r="D1153" s="21"/>
      <c r="E1153" s="21"/>
      <c r="F1153" s="21"/>
      <c r="G1153" s="17"/>
    </row>
    <row r="1154">
      <c r="A1154" s="17"/>
      <c r="B1154" s="17"/>
      <c r="C1154" s="21"/>
      <c r="D1154" s="21"/>
      <c r="E1154" s="21"/>
      <c r="F1154" s="21"/>
      <c r="G1154" s="17"/>
    </row>
    <row r="1155">
      <c r="A1155" s="17"/>
      <c r="B1155" s="17"/>
      <c r="C1155" s="21"/>
      <c r="D1155" s="21"/>
      <c r="E1155" s="21"/>
      <c r="F1155" s="21"/>
      <c r="G1155" s="17"/>
    </row>
    <row r="1156">
      <c r="A1156" s="17"/>
      <c r="B1156" s="17"/>
      <c r="C1156" s="21"/>
      <c r="D1156" s="21"/>
      <c r="E1156" s="21"/>
      <c r="F1156" s="21"/>
      <c r="G1156" s="17"/>
    </row>
    <row r="1157">
      <c r="A1157" s="17"/>
      <c r="B1157" s="17"/>
      <c r="C1157" s="21"/>
      <c r="D1157" s="21"/>
      <c r="E1157" s="21"/>
      <c r="F1157" s="21"/>
      <c r="G1157" s="17"/>
    </row>
    <row r="1158">
      <c r="A1158" s="17"/>
      <c r="B1158" s="17"/>
      <c r="C1158" s="21"/>
      <c r="D1158" s="21"/>
      <c r="E1158" s="21"/>
      <c r="F1158" s="21"/>
      <c r="G1158" s="17"/>
    </row>
    <row r="1159">
      <c r="A1159" s="17"/>
      <c r="B1159" s="17"/>
      <c r="C1159" s="21"/>
      <c r="D1159" s="21"/>
      <c r="E1159" s="21"/>
      <c r="F1159" s="21"/>
      <c r="G1159" s="17"/>
    </row>
    <row r="1160">
      <c r="A1160" s="17"/>
      <c r="B1160" s="17"/>
      <c r="C1160" s="21"/>
      <c r="D1160" s="21"/>
      <c r="E1160" s="21"/>
      <c r="F1160" s="21"/>
      <c r="G1160" s="17"/>
    </row>
    <row r="1161">
      <c r="A1161" s="17"/>
      <c r="B1161" s="17"/>
      <c r="C1161" s="21"/>
      <c r="D1161" s="21"/>
      <c r="E1161" s="21"/>
      <c r="F1161" s="21"/>
      <c r="G1161" s="17"/>
    </row>
    <row r="1162">
      <c r="A1162" s="17"/>
      <c r="B1162" s="17"/>
      <c r="C1162" s="21"/>
      <c r="D1162" s="21"/>
      <c r="E1162" s="21"/>
      <c r="F1162" s="21"/>
      <c r="G1162" s="17"/>
    </row>
    <row r="1163">
      <c r="A1163" s="17"/>
      <c r="B1163" s="17"/>
      <c r="C1163" s="21"/>
      <c r="D1163" s="21"/>
      <c r="E1163" s="21"/>
      <c r="F1163" s="21"/>
      <c r="G1163" s="17"/>
    </row>
    <row r="1164">
      <c r="A1164" s="17"/>
      <c r="B1164" s="17"/>
      <c r="C1164" s="21"/>
      <c r="D1164" s="21"/>
      <c r="E1164" s="21"/>
      <c r="F1164" s="21"/>
      <c r="G1164" s="17"/>
    </row>
    <row r="1165">
      <c r="A1165" s="17"/>
      <c r="B1165" s="17"/>
      <c r="C1165" s="21"/>
      <c r="D1165" s="21"/>
      <c r="E1165" s="21"/>
      <c r="F1165" s="21"/>
      <c r="G1165" s="17"/>
    </row>
    <row r="1166">
      <c r="A1166" s="17"/>
      <c r="B1166" s="17"/>
      <c r="C1166" s="21"/>
      <c r="D1166" s="21"/>
      <c r="E1166" s="21"/>
      <c r="F1166" s="21"/>
      <c r="G1166" s="17"/>
    </row>
    <row r="1167">
      <c r="A1167" s="17"/>
      <c r="B1167" s="17"/>
      <c r="C1167" s="21"/>
      <c r="D1167" s="21"/>
      <c r="E1167" s="21"/>
      <c r="F1167" s="21"/>
      <c r="G1167" s="17"/>
    </row>
    <row r="1168">
      <c r="A1168" s="17"/>
      <c r="B1168" s="17"/>
      <c r="C1168" s="21"/>
      <c r="D1168" s="21"/>
      <c r="E1168" s="21"/>
      <c r="F1168" s="21"/>
      <c r="G1168" s="17"/>
    </row>
    <row r="1169">
      <c r="A1169" s="17"/>
      <c r="B1169" s="17"/>
      <c r="C1169" s="21"/>
      <c r="D1169" s="21"/>
      <c r="E1169" s="21"/>
      <c r="F1169" s="21"/>
      <c r="G1169" s="17"/>
    </row>
    <row r="1170">
      <c r="A1170" s="17"/>
      <c r="B1170" s="17"/>
      <c r="C1170" s="21"/>
      <c r="D1170" s="21"/>
      <c r="E1170" s="21"/>
      <c r="F1170" s="21"/>
      <c r="G1170" s="17"/>
    </row>
    <row r="1171">
      <c r="A1171" s="17"/>
      <c r="B1171" s="17"/>
      <c r="C1171" s="21"/>
      <c r="D1171" s="21"/>
      <c r="E1171" s="21"/>
      <c r="F1171" s="21"/>
      <c r="G1171" s="17"/>
    </row>
    <row r="1172">
      <c r="A1172" s="17"/>
      <c r="B1172" s="17"/>
      <c r="C1172" s="21"/>
      <c r="D1172" s="21"/>
      <c r="E1172" s="21"/>
      <c r="F1172" s="21"/>
      <c r="G1172" s="17"/>
    </row>
    <row r="1173">
      <c r="A1173" s="17"/>
      <c r="B1173" s="17"/>
      <c r="C1173" s="21"/>
      <c r="D1173" s="21"/>
      <c r="E1173" s="21"/>
      <c r="F1173" s="21"/>
      <c r="G1173" s="17"/>
    </row>
    <row r="1174">
      <c r="A1174" s="17"/>
      <c r="B1174" s="17"/>
      <c r="C1174" s="21"/>
      <c r="D1174" s="21"/>
      <c r="E1174" s="21"/>
      <c r="F1174" s="21"/>
      <c r="G1174" s="17"/>
    </row>
    <row r="1175">
      <c r="A1175" s="17"/>
      <c r="B1175" s="17"/>
      <c r="C1175" s="21"/>
      <c r="D1175" s="21"/>
      <c r="E1175" s="21"/>
      <c r="F1175" s="21"/>
      <c r="G1175" s="17"/>
    </row>
    <row r="1176">
      <c r="A1176" s="17"/>
      <c r="B1176" s="17"/>
      <c r="C1176" s="21"/>
      <c r="D1176" s="21"/>
      <c r="E1176" s="21"/>
      <c r="F1176" s="21"/>
      <c r="G1176" s="17"/>
    </row>
    <row r="1177">
      <c r="A1177" s="17"/>
      <c r="B1177" s="17"/>
      <c r="C1177" s="21"/>
      <c r="D1177" s="21"/>
      <c r="E1177" s="21"/>
      <c r="F1177" s="21"/>
      <c r="G1177" s="17"/>
    </row>
    <row r="1178">
      <c r="A1178" s="17"/>
      <c r="B1178" s="17"/>
      <c r="C1178" s="21"/>
      <c r="D1178" s="21"/>
      <c r="E1178" s="21"/>
      <c r="F1178" s="21"/>
      <c r="G1178" s="17"/>
    </row>
    <row r="1179">
      <c r="A1179" s="17"/>
      <c r="B1179" s="17"/>
      <c r="C1179" s="21"/>
      <c r="D1179" s="21"/>
      <c r="E1179" s="21"/>
      <c r="F1179" s="21"/>
      <c r="G1179" s="17"/>
    </row>
    <row r="1180">
      <c r="A1180" s="17"/>
      <c r="B1180" s="17"/>
      <c r="C1180" s="21"/>
      <c r="D1180" s="21"/>
      <c r="E1180" s="21"/>
      <c r="F1180" s="21"/>
      <c r="G1180" s="17"/>
    </row>
    <row r="1181">
      <c r="A1181" s="17"/>
      <c r="B1181" s="17"/>
      <c r="C1181" s="21"/>
      <c r="D1181" s="21"/>
      <c r="E1181" s="21"/>
      <c r="F1181" s="21"/>
      <c r="G1181" s="17"/>
    </row>
    <row r="1182">
      <c r="A1182" s="17"/>
      <c r="B1182" s="17"/>
      <c r="C1182" s="21"/>
      <c r="D1182" s="21"/>
      <c r="E1182" s="21"/>
      <c r="F1182" s="21"/>
      <c r="G1182" s="17"/>
    </row>
    <row r="1183">
      <c r="A1183" s="17"/>
      <c r="B1183" s="17"/>
      <c r="C1183" s="21"/>
      <c r="D1183" s="21"/>
      <c r="E1183" s="21"/>
      <c r="F1183" s="21"/>
      <c r="G1183" s="17"/>
    </row>
    <row r="1184">
      <c r="A1184" s="17"/>
      <c r="B1184" s="17"/>
      <c r="C1184" s="21"/>
      <c r="D1184" s="21"/>
      <c r="E1184" s="21"/>
      <c r="F1184" s="21"/>
      <c r="G1184" s="17"/>
    </row>
    <row r="1185">
      <c r="A1185" s="17"/>
      <c r="B1185" s="17"/>
      <c r="C1185" s="21"/>
      <c r="D1185" s="21"/>
      <c r="E1185" s="21"/>
      <c r="F1185" s="21"/>
      <c r="G1185" s="17"/>
    </row>
    <row r="1186">
      <c r="A1186" s="17"/>
      <c r="B1186" s="17"/>
      <c r="C1186" s="21"/>
      <c r="D1186" s="21"/>
      <c r="E1186" s="21"/>
      <c r="F1186" s="21"/>
      <c r="G1186" s="17"/>
    </row>
    <row r="1187">
      <c r="A1187" s="17"/>
      <c r="B1187" s="17"/>
      <c r="C1187" s="21"/>
      <c r="D1187" s="21"/>
      <c r="E1187" s="21"/>
      <c r="F1187" s="21"/>
      <c r="G1187" s="17"/>
    </row>
    <row r="1188">
      <c r="A1188" s="17"/>
      <c r="B1188" s="17"/>
      <c r="C1188" s="21"/>
      <c r="D1188" s="21"/>
      <c r="E1188" s="21"/>
      <c r="F1188" s="21"/>
      <c r="G1188" s="17"/>
    </row>
    <row r="1189">
      <c r="A1189" s="17"/>
      <c r="B1189" s="17"/>
      <c r="C1189" s="21"/>
      <c r="D1189" s="21"/>
      <c r="E1189" s="21"/>
      <c r="F1189" s="21"/>
      <c r="G1189" s="17"/>
    </row>
    <row r="1190">
      <c r="A1190" s="17"/>
      <c r="B1190" s="17"/>
      <c r="C1190" s="21"/>
      <c r="D1190" s="21"/>
      <c r="E1190" s="21"/>
      <c r="F1190" s="21"/>
      <c r="G1190" s="17"/>
    </row>
    <row r="1191">
      <c r="A1191" s="17"/>
      <c r="B1191" s="17"/>
      <c r="C1191" s="21"/>
      <c r="D1191" s="21"/>
      <c r="E1191" s="21"/>
      <c r="F1191" s="21"/>
      <c r="G1191" s="17"/>
    </row>
    <row r="1192">
      <c r="A1192" s="17"/>
      <c r="B1192" s="17"/>
      <c r="C1192" s="21"/>
      <c r="D1192" s="21"/>
      <c r="E1192" s="21"/>
      <c r="F1192" s="21"/>
      <c r="G1192" s="17"/>
    </row>
    <row r="1193">
      <c r="A1193" s="17"/>
      <c r="B1193" s="17"/>
      <c r="C1193" s="21"/>
      <c r="D1193" s="21"/>
      <c r="E1193" s="21"/>
      <c r="F1193" s="21"/>
      <c r="G1193" s="17"/>
    </row>
    <row r="1194">
      <c r="A1194" s="17"/>
      <c r="B1194" s="17"/>
      <c r="C1194" s="21"/>
      <c r="D1194" s="21"/>
      <c r="E1194" s="21"/>
      <c r="F1194" s="21"/>
      <c r="G1194" s="17"/>
    </row>
    <row r="1195">
      <c r="A1195" s="17"/>
      <c r="B1195" s="17"/>
      <c r="C1195" s="21"/>
      <c r="D1195" s="21"/>
      <c r="E1195" s="21"/>
      <c r="F1195" s="21"/>
      <c r="G1195" s="17"/>
    </row>
    <row r="1196">
      <c r="A1196" s="17"/>
      <c r="B1196" s="17"/>
      <c r="C1196" s="21"/>
      <c r="D1196" s="21"/>
      <c r="E1196" s="21"/>
      <c r="F1196" s="21"/>
      <c r="G1196" s="17"/>
    </row>
    <row r="1197">
      <c r="A1197" s="17"/>
      <c r="B1197" s="17"/>
      <c r="C1197" s="21"/>
      <c r="D1197" s="21"/>
      <c r="E1197" s="21"/>
      <c r="F1197" s="21"/>
      <c r="G1197" s="17"/>
    </row>
    <row r="1198">
      <c r="A1198" s="17"/>
      <c r="B1198" s="17"/>
      <c r="C1198" s="21"/>
      <c r="D1198" s="21"/>
      <c r="E1198" s="21"/>
      <c r="F1198" s="21"/>
      <c r="G1198" s="17"/>
    </row>
    <row r="1199">
      <c r="A1199" s="17"/>
      <c r="B1199" s="17"/>
      <c r="C1199" s="21"/>
      <c r="D1199" s="21"/>
      <c r="E1199" s="21"/>
      <c r="F1199" s="21"/>
      <c r="G1199" s="17"/>
    </row>
    <row r="1200">
      <c r="A1200" s="17"/>
      <c r="B1200" s="17"/>
      <c r="C1200" s="21"/>
      <c r="D1200" s="21"/>
      <c r="E1200" s="21"/>
      <c r="F1200" s="21"/>
      <c r="G1200" s="17"/>
    </row>
    <row r="1201">
      <c r="A1201" s="17"/>
      <c r="B1201" s="17"/>
      <c r="C1201" s="21"/>
      <c r="D1201" s="21"/>
      <c r="E1201" s="21"/>
      <c r="F1201" s="21"/>
      <c r="G1201" s="17"/>
    </row>
    <row r="1202">
      <c r="A1202" s="17"/>
      <c r="B1202" s="17"/>
      <c r="C1202" s="21"/>
      <c r="D1202" s="21"/>
      <c r="E1202" s="21"/>
      <c r="F1202" s="21"/>
      <c r="G1202" s="17"/>
    </row>
    <row r="1203">
      <c r="A1203" s="17"/>
      <c r="B1203" s="17"/>
      <c r="C1203" s="21"/>
      <c r="D1203" s="21"/>
      <c r="E1203" s="21"/>
      <c r="F1203" s="21"/>
      <c r="G1203" s="17"/>
    </row>
    <row r="1204">
      <c r="A1204" s="17"/>
      <c r="B1204" s="17"/>
      <c r="C1204" s="21"/>
      <c r="D1204" s="21"/>
      <c r="E1204" s="21"/>
      <c r="F1204" s="21"/>
      <c r="G1204" s="17"/>
    </row>
    <row r="1205">
      <c r="A1205" s="17"/>
      <c r="B1205" s="17"/>
      <c r="C1205" s="21"/>
      <c r="D1205" s="21"/>
      <c r="E1205" s="21"/>
      <c r="F1205" s="21"/>
      <c r="G1205" s="17"/>
    </row>
    <row r="1206">
      <c r="A1206" s="17"/>
      <c r="B1206" s="17"/>
      <c r="C1206" s="21"/>
      <c r="D1206" s="21"/>
      <c r="E1206" s="21"/>
      <c r="F1206" s="21"/>
      <c r="G1206" s="17"/>
    </row>
    <row r="1207">
      <c r="A1207" s="17"/>
      <c r="B1207" s="17"/>
      <c r="C1207" s="21"/>
      <c r="D1207" s="21"/>
      <c r="E1207" s="21"/>
      <c r="F1207" s="21"/>
      <c r="G1207" s="17"/>
    </row>
    <row r="1208">
      <c r="A1208" s="17"/>
      <c r="B1208" s="17"/>
      <c r="C1208" s="21"/>
      <c r="D1208" s="21"/>
      <c r="E1208" s="21"/>
      <c r="F1208" s="21"/>
      <c r="G1208" s="17"/>
    </row>
    <row r="1209">
      <c r="A1209" s="17"/>
      <c r="B1209" s="17"/>
      <c r="C1209" s="21"/>
      <c r="D1209" s="21"/>
      <c r="E1209" s="21"/>
      <c r="F1209" s="21"/>
      <c r="G1209" s="17"/>
    </row>
    <row r="1210">
      <c r="A1210" s="17"/>
      <c r="B1210" s="17"/>
      <c r="C1210" s="21"/>
      <c r="D1210" s="21"/>
      <c r="E1210" s="21"/>
      <c r="F1210" s="21"/>
      <c r="G1210" s="17"/>
    </row>
    <row r="1211">
      <c r="A1211" s="17"/>
      <c r="B1211" s="17"/>
      <c r="C1211" s="21"/>
      <c r="D1211" s="21"/>
      <c r="E1211" s="21"/>
      <c r="F1211" s="21"/>
      <c r="G1211" s="17"/>
    </row>
    <row r="1212">
      <c r="A1212" s="17"/>
      <c r="B1212" s="17"/>
      <c r="C1212" s="21"/>
      <c r="D1212" s="21"/>
      <c r="E1212" s="21"/>
      <c r="F1212" s="21"/>
      <c r="G1212" s="17"/>
    </row>
    <row r="1213">
      <c r="A1213" s="17"/>
      <c r="B1213" s="17"/>
      <c r="C1213" s="21"/>
      <c r="D1213" s="21"/>
      <c r="E1213" s="21"/>
      <c r="F1213" s="21"/>
      <c r="G1213" s="17"/>
    </row>
    <row r="1214">
      <c r="A1214" s="17"/>
      <c r="B1214" s="17"/>
      <c r="C1214" s="21"/>
      <c r="D1214" s="21"/>
      <c r="E1214" s="21"/>
      <c r="F1214" s="21"/>
      <c r="G1214" s="17"/>
    </row>
    <row r="1215">
      <c r="A1215" s="17"/>
      <c r="B1215" s="17"/>
      <c r="C1215" s="21"/>
      <c r="D1215" s="21"/>
      <c r="E1215" s="21"/>
      <c r="F1215" s="21"/>
      <c r="G1215" s="17"/>
    </row>
    <row r="1216">
      <c r="A1216" s="17"/>
      <c r="B1216" s="17"/>
      <c r="C1216" s="21"/>
      <c r="D1216" s="21"/>
      <c r="E1216" s="21"/>
      <c r="F1216" s="21"/>
      <c r="G1216" s="17"/>
    </row>
    <row r="1217">
      <c r="A1217" s="17"/>
      <c r="B1217" s="17"/>
      <c r="C1217" s="21"/>
      <c r="D1217" s="21"/>
      <c r="E1217" s="21"/>
      <c r="F1217" s="21"/>
      <c r="G1217" s="17"/>
    </row>
    <row r="1218">
      <c r="A1218" s="17"/>
      <c r="B1218" s="17"/>
      <c r="C1218" s="21"/>
      <c r="D1218" s="21"/>
      <c r="E1218" s="21"/>
      <c r="F1218" s="21"/>
      <c r="G1218" s="17"/>
    </row>
    <row r="1219">
      <c r="A1219" s="17"/>
      <c r="B1219" s="17"/>
      <c r="C1219" s="21"/>
      <c r="D1219" s="21"/>
      <c r="E1219" s="21"/>
      <c r="F1219" s="21"/>
      <c r="G1219" s="17"/>
    </row>
    <row r="1220">
      <c r="A1220" s="17"/>
      <c r="B1220" s="17"/>
      <c r="C1220" s="21"/>
      <c r="D1220" s="21"/>
      <c r="E1220" s="21"/>
      <c r="F1220" s="21"/>
      <c r="G1220" s="17"/>
    </row>
    <row r="1221">
      <c r="A1221" s="17"/>
      <c r="B1221" s="17"/>
      <c r="C1221" s="21"/>
      <c r="D1221" s="21"/>
      <c r="E1221" s="21"/>
      <c r="F1221" s="21"/>
      <c r="G1221" s="17"/>
    </row>
    <row r="1222">
      <c r="A1222" s="17"/>
      <c r="B1222" s="17"/>
      <c r="C1222" s="21"/>
      <c r="D1222" s="21"/>
      <c r="E1222" s="21"/>
      <c r="F1222" s="21"/>
      <c r="G1222" s="17"/>
    </row>
    <row r="1223">
      <c r="A1223" s="17"/>
      <c r="B1223" s="17"/>
      <c r="C1223" s="21"/>
      <c r="D1223" s="21"/>
      <c r="E1223" s="21"/>
      <c r="F1223" s="21"/>
      <c r="G1223" s="17"/>
    </row>
    <row r="1224">
      <c r="A1224" s="17"/>
      <c r="B1224" s="17"/>
      <c r="C1224" s="21"/>
      <c r="D1224" s="21"/>
      <c r="E1224" s="21"/>
      <c r="F1224" s="21"/>
      <c r="G1224" s="17"/>
    </row>
    <row r="1225">
      <c r="A1225" s="17"/>
      <c r="B1225" s="17"/>
      <c r="C1225" s="21"/>
      <c r="D1225" s="21"/>
      <c r="E1225" s="21"/>
      <c r="F1225" s="21"/>
      <c r="G1225" s="17"/>
    </row>
    <row r="1226">
      <c r="A1226" s="17"/>
      <c r="B1226" s="17"/>
      <c r="C1226" s="21"/>
      <c r="D1226" s="21"/>
      <c r="E1226" s="21"/>
      <c r="F1226" s="21"/>
      <c r="G1226" s="17"/>
    </row>
    <row r="1227">
      <c r="A1227" s="17"/>
      <c r="B1227" s="17"/>
      <c r="C1227" s="21"/>
      <c r="D1227" s="21"/>
      <c r="E1227" s="21"/>
      <c r="F1227" s="21"/>
      <c r="G1227" s="17"/>
    </row>
    <row r="1228">
      <c r="A1228" s="17"/>
      <c r="B1228" s="17"/>
      <c r="C1228" s="21"/>
      <c r="D1228" s="21"/>
      <c r="E1228" s="21"/>
      <c r="F1228" s="21"/>
      <c r="G1228" s="17"/>
    </row>
    <row r="1229">
      <c r="A1229" s="17"/>
      <c r="B1229" s="17"/>
      <c r="C1229" s="21"/>
      <c r="D1229" s="21"/>
      <c r="E1229" s="21"/>
      <c r="F1229" s="21"/>
      <c r="G1229" s="17"/>
    </row>
    <row r="1230">
      <c r="A1230" s="17"/>
      <c r="B1230" s="17"/>
      <c r="C1230" s="21"/>
      <c r="D1230" s="21"/>
      <c r="E1230" s="21"/>
      <c r="F1230" s="21"/>
      <c r="G1230" s="17"/>
    </row>
    <row r="1231">
      <c r="A1231" s="17"/>
      <c r="B1231" s="17"/>
      <c r="C1231" s="21"/>
      <c r="D1231" s="21"/>
      <c r="E1231" s="21"/>
      <c r="F1231" s="21"/>
      <c r="G1231" s="17"/>
    </row>
    <row r="1232">
      <c r="A1232" s="17"/>
      <c r="B1232" s="17"/>
      <c r="C1232" s="21"/>
      <c r="D1232" s="21"/>
      <c r="E1232" s="21"/>
      <c r="F1232" s="21"/>
      <c r="G1232" s="17"/>
    </row>
    <row r="1233">
      <c r="A1233" s="17"/>
      <c r="B1233" s="17"/>
      <c r="C1233" s="21"/>
      <c r="D1233" s="21"/>
      <c r="E1233" s="21"/>
      <c r="F1233" s="21"/>
      <c r="G1233" s="17"/>
    </row>
    <row r="1234">
      <c r="A1234" s="17"/>
      <c r="B1234" s="17"/>
      <c r="C1234" s="21"/>
      <c r="D1234" s="21"/>
      <c r="E1234" s="21"/>
      <c r="F1234" s="21"/>
      <c r="G1234" s="17"/>
    </row>
    <row r="1235">
      <c r="A1235" s="17"/>
      <c r="B1235" s="17"/>
      <c r="C1235" s="21"/>
      <c r="D1235" s="21"/>
      <c r="E1235" s="21"/>
      <c r="F1235" s="21"/>
      <c r="G1235" s="17"/>
    </row>
    <row r="1236">
      <c r="A1236" s="17"/>
      <c r="B1236" s="17"/>
      <c r="C1236" s="21"/>
      <c r="D1236" s="21"/>
      <c r="E1236" s="21"/>
      <c r="F1236" s="21"/>
      <c r="G1236" s="17"/>
    </row>
    <row r="1237">
      <c r="A1237" s="17"/>
      <c r="B1237" s="17"/>
      <c r="C1237" s="21"/>
      <c r="D1237" s="21"/>
      <c r="E1237" s="21"/>
      <c r="F1237" s="21"/>
      <c r="G1237" s="17"/>
    </row>
    <row r="1238">
      <c r="A1238" s="17"/>
      <c r="B1238" s="17"/>
      <c r="C1238" s="21"/>
      <c r="D1238" s="21"/>
      <c r="E1238" s="21"/>
      <c r="F1238" s="21"/>
      <c r="G1238" s="17"/>
    </row>
    <row r="1239">
      <c r="A1239" s="17"/>
      <c r="B1239" s="17"/>
      <c r="C1239" s="21"/>
      <c r="D1239" s="21"/>
      <c r="E1239" s="21"/>
      <c r="F1239" s="21"/>
      <c r="G1239" s="17"/>
    </row>
    <row r="1240">
      <c r="A1240" s="17"/>
      <c r="B1240" s="17"/>
      <c r="C1240" s="21"/>
      <c r="D1240" s="21"/>
      <c r="E1240" s="21"/>
      <c r="F1240" s="21"/>
      <c r="G1240" s="17"/>
    </row>
    <row r="1241">
      <c r="A1241" s="17"/>
      <c r="B1241" s="17"/>
      <c r="C1241" s="21"/>
      <c r="D1241" s="21"/>
      <c r="E1241" s="21"/>
      <c r="F1241" s="21"/>
      <c r="G1241" s="17"/>
    </row>
    <row r="1242">
      <c r="A1242" s="17"/>
      <c r="B1242" s="17"/>
      <c r="C1242" s="21"/>
      <c r="D1242" s="21"/>
      <c r="E1242" s="21"/>
      <c r="F1242" s="21"/>
      <c r="G1242" s="17"/>
    </row>
    <row r="1243">
      <c r="A1243" s="17"/>
      <c r="B1243" s="17"/>
      <c r="C1243" s="21"/>
      <c r="D1243" s="21"/>
      <c r="E1243" s="21"/>
      <c r="F1243" s="21"/>
      <c r="G1243" s="17"/>
    </row>
    <row r="1244">
      <c r="A1244" s="17"/>
      <c r="B1244" s="17"/>
      <c r="C1244" s="21"/>
      <c r="D1244" s="21"/>
      <c r="E1244" s="21"/>
      <c r="F1244" s="21"/>
      <c r="G1244" s="17"/>
    </row>
    <row r="1245">
      <c r="A1245" s="17"/>
      <c r="B1245" s="17"/>
      <c r="C1245" s="21"/>
      <c r="D1245" s="21"/>
      <c r="E1245" s="21"/>
      <c r="F1245" s="21"/>
      <c r="G1245" s="17"/>
    </row>
    <row r="1246">
      <c r="A1246" s="17"/>
      <c r="B1246" s="17"/>
      <c r="C1246" s="21"/>
      <c r="D1246" s="21"/>
      <c r="E1246" s="21"/>
      <c r="F1246" s="21"/>
      <c r="G1246" s="17"/>
    </row>
    <row r="1247">
      <c r="A1247" s="17"/>
      <c r="B1247" s="17"/>
      <c r="C1247" s="21"/>
      <c r="D1247" s="21"/>
      <c r="E1247" s="21"/>
      <c r="F1247" s="21"/>
      <c r="G1247" s="17"/>
    </row>
    <row r="1248">
      <c r="A1248" s="17"/>
      <c r="B1248" s="17"/>
      <c r="C1248" s="21"/>
      <c r="D1248" s="21"/>
      <c r="E1248" s="21"/>
      <c r="F1248" s="21"/>
      <c r="G1248" s="17"/>
    </row>
    <row r="1249">
      <c r="A1249" s="17"/>
      <c r="B1249" s="17"/>
      <c r="C1249" s="21"/>
      <c r="D1249" s="21"/>
      <c r="E1249" s="21"/>
      <c r="F1249" s="21"/>
      <c r="G1249" s="17"/>
    </row>
    <row r="1250">
      <c r="A1250" s="17"/>
      <c r="B1250" s="17"/>
      <c r="C1250" s="21"/>
      <c r="D1250" s="21"/>
      <c r="E1250" s="21"/>
      <c r="F1250" s="21"/>
      <c r="G1250" s="17"/>
    </row>
    <row r="1251">
      <c r="A1251" s="17"/>
      <c r="B1251" s="17"/>
      <c r="C1251" s="21"/>
      <c r="D1251" s="21"/>
      <c r="E1251" s="21"/>
      <c r="F1251" s="21"/>
      <c r="G1251" s="17"/>
    </row>
    <row r="1252">
      <c r="A1252" s="17"/>
      <c r="B1252" s="17"/>
      <c r="C1252" s="21"/>
      <c r="D1252" s="21"/>
      <c r="E1252" s="21"/>
      <c r="F1252" s="21"/>
      <c r="G1252" s="17"/>
    </row>
    <row r="1253">
      <c r="A1253" s="17"/>
      <c r="B1253" s="17"/>
      <c r="C1253" s="21"/>
      <c r="D1253" s="21"/>
      <c r="E1253" s="21"/>
      <c r="F1253" s="21"/>
      <c r="G1253" s="17"/>
    </row>
    <row r="1254">
      <c r="A1254" s="17"/>
      <c r="B1254" s="17"/>
      <c r="C1254" s="21"/>
      <c r="D1254" s="21"/>
      <c r="E1254" s="21"/>
      <c r="F1254" s="21"/>
      <c r="G1254" s="17"/>
    </row>
    <row r="1255">
      <c r="A1255" s="17"/>
      <c r="B1255" s="17"/>
      <c r="C1255" s="21"/>
      <c r="D1255" s="21"/>
      <c r="E1255" s="21"/>
      <c r="F1255" s="21"/>
      <c r="G1255" s="17"/>
    </row>
    <row r="1256">
      <c r="A1256" s="17"/>
      <c r="B1256" s="17"/>
      <c r="C1256" s="21"/>
      <c r="D1256" s="21"/>
      <c r="E1256" s="21"/>
      <c r="F1256" s="21"/>
      <c r="G1256" s="17"/>
    </row>
    <row r="1257">
      <c r="A1257" s="17"/>
      <c r="B1257" s="17"/>
      <c r="C1257" s="21"/>
      <c r="D1257" s="21"/>
      <c r="E1257" s="21"/>
      <c r="F1257" s="21"/>
      <c r="G1257" s="17"/>
    </row>
    <row r="1258">
      <c r="A1258" s="17"/>
      <c r="B1258" s="17"/>
      <c r="C1258" s="21"/>
      <c r="D1258" s="21"/>
      <c r="E1258" s="21"/>
      <c r="F1258" s="21"/>
      <c r="G1258" s="17"/>
    </row>
    <row r="1259">
      <c r="A1259" s="17"/>
      <c r="B1259" s="17"/>
      <c r="C1259" s="21"/>
      <c r="D1259" s="21"/>
      <c r="E1259" s="21"/>
      <c r="F1259" s="21"/>
      <c r="G1259" s="17"/>
    </row>
    <row r="1260">
      <c r="A1260" s="17"/>
      <c r="B1260" s="17"/>
      <c r="C1260" s="21"/>
      <c r="D1260" s="21"/>
      <c r="E1260" s="21"/>
      <c r="F1260" s="21"/>
      <c r="G1260" s="17"/>
    </row>
    <row r="1261">
      <c r="A1261" s="17"/>
      <c r="B1261" s="17"/>
      <c r="C1261" s="21"/>
      <c r="D1261" s="21"/>
      <c r="E1261" s="21"/>
      <c r="F1261" s="21"/>
      <c r="G1261" s="17"/>
    </row>
    <row r="1262">
      <c r="A1262" s="17"/>
      <c r="B1262" s="17"/>
      <c r="C1262" s="21"/>
      <c r="D1262" s="21"/>
      <c r="E1262" s="21"/>
      <c r="F1262" s="21"/>
      <c r="G1262" s="17"/>
    </row>
    <row r="1263">
      <c r="A1263" s="17"/>
      <c r="B1263" s="17"/>
      <c r="C1263" s="21"/>
      <c r="D1263" s="21"/>
      <c r="E1263" s="21"/>
      <c r="F1263" s="21"/>
      <c r="G1263" s="17"/>
    </row>
    <row r="1264">
      <c r="A1264" s="17"/>
      <c r="B1264" s="17"/>
      <c r="C1264" s="21"/>
      <c r="D1264" s="21"/>
      <c r="E1264" s="21"/>
      <c r="F1264" s="21"/>
      <c r="G1264" s="17"/>
    </row>
    <row r="1265">
      <c r="A1265" s="17"/>
      <c r="B1265" s="17"/>
      <c r="C1265" s="21"/>
      <c r="D1265" s="21"/>
      <c r="E1265" s="21"/>
      <c r="F1265" s="21"/>
      <c r="G1265" s="17"/>
    </row>
    <row r="1266">
      <c r="A1266" s="17"/>
      <c r="B1266" s="17"/>
      <c r="C1266" s="21"/>
      <c r="D1266" s="21"/>
      <c r="E1266" s="21"/>
      <c r="F1266" s="21"/>
      <c r="G1266" s="17"/>
    </row>
    <row r="1267">
      <c r="A1267" s="17"/>
      <c r="B1267" s="17"/>
      <c r="C1267" s="21"/>
      <c r="D1267" s="21"/>
      <c r="E1267" s="21"/>
      <c r="F1267" s="21"/>
      <c r="G1267" s="17"/>
    </row>
    <row r="1268">
      <c r="A1268" s="17"/>
      <c r="B1268" s="17"/>
      <c r="C1268" s="21"/>
      <c r="D1268" s="21"/>
      <c r="E1268" s="21"/>
      <c r="F1268" s="21"/>
      <c r="G1268" s="17"/>
    </row>
    <row r="1269">
      <c r="A1269" s="17"/>
      <c r="B1269" s="17"/>
      <c r="C1269" s="21"/>
      <c r="D1269" s="21"/>
      <c r="E1269" s="21"/>
      <c r="F1269" s="21"/>
      <c r="G1269" s="17"/>
    </row>
    <row r="1270">
      <c r="A1270" s="17"/>
      <c r="B1270" s="17"/>
      <c r="C1270" s="21"/>
      <c r="D1270" s="21"/>
      <c r="E1270" s="21"/>
      <c r="F1270" s="21"/>
      <c r="G1270" s="17"/>
    </row>
    <row r="1271">
      <c r="A1271" s="17"/>
      <c r="B1271" s="17"/>
      <c r="C1271" s="21"/>
      <c r="D1271" s="21"/>
      <c r="E1271" s="21"/>
      <c r="F1271" s="21"/>
      <c r="G1271" s="17"/>
    </row>
    <row r="1272">
      <c r="A1272" s="17"/>
      <c r="B1272" s="17"/>
      <c r="C1272" s="21"/>
      <c r="D1272" s="21"/>
      <c r="E1272" s="21"/>
      <c r="F1272" s="21"/>
      <c r="G1272" s="17"/>
    </row>
    <row r="1273">
      <c r="A1273" s="17"/>
      <c r="B1273" s="17"/>
      <c r="C1273" s="21"/>
      <c r="D1273" s="21"/>
      <c r="E1273" s="21"/>
      <c r="F1273" s="21"/>
      <c r="G1273" s="17"/>
    </row>
    <row r="1274">
      <c r="A1274" s="17"/>
      <c r="B1274" s="17"/>
      <c r="C1274" s="21"/>
      <c r="D1274" s="21"/>
      <c r="E1274" s="21"/>
      <c r="F1274" s="21"/>
      <c r="G1274" s="17"/>
    </row>
    <row r="1275">
      <c r="A1275" s="17"/>
      <c r="B1275" s="17"/>
      <c r="C1275" s="21"/>
      <c r="D1275" s="21"/>
      <c r="E1275" s="21"/>
      <c r="F1275" s="21"/>
      <c r="G1275" s="17"/>
    </row>
    <row r="1276">
      <c r="A1276" s="17"/>
      <c r="B1276" s="17"/>
      <c r="C1276" s="21"/>
      <c r="D1276" s="21"/>
      <c r="E1276" s="21"/>
      <c r="F1276" s="21"/>
      <c r="G1276" s="17"/>
    </row>
    <row r="1277">
      <c r="A1277" s="17"/>
      <c r="B1277" s="17"/>
      <c r="C1277" s="21"/>
      <c r="D1277" s="21"/>
      <c r="E1277" s="21"/>
      <c r="F1277" s="21"/>
      <c r="G1277" s="17"/>
    </row>
    <row r="1278">
      <c r="A1278" s="17"/>
      <c r="B1278" s="17"/>
      <c r="C1278" s="21"/>
      <c r="D1278" s="21"/>
      <c r="E1278" s="21"/>
      <c r="F1278" s="21"/>
      <c r="G1278" s="17"/>
    </row>
    <row r="1279">
      <c r="A1279" s="17"/>
      <c r="B1279" s="17"/>
      <c r="C1279" s="21"/>
      <c r="D1279" s="21"/>
      <c r="E1279" s="21"/>
      <c r="F1279" s="21"/>
      <c r="G1279" s="17"/>
    </row>
    <row r="1280">
      <c r="A1280" s="17"/>
      <c r="B1280" s="17"/>
      <c r="C1280" s="21"/>
      <c r="D1280" s="21"/>
      <c r="E1280" s="21"/>
      <c r="F1280" s="21"/>
      <c r="G1280" s="17"/>
    </row>
    <row r="1281">
      <c r="A1281" s="17"/>
      <c r="B1281" s="17"/>
      <c r="C1281" s="21"/>
      <c r="D1281" s="21"/>
      <c r="E1281" s="21"/>
      <c r="F1281" s="21"/>
      <c r="G1281" s="17"/>
    </row>
    <row r="1282">
      <c r="A1282" s="17"/>
      <c r="B1282" s="17"/>
      <c r="C1282" s="21"/>
      <c r="D1282" s="21"/>
      <c r="E1282" s="21"/>
      <c r="F1282" s="21"/>
      <c r="G1282" s="17"/>
    </row>
    <row r="1283">
      <c r="A1283" s="17"/>
      <c r="B1283" s="17"/>
      <c r="C1283" s="21"/>
      <c r="D1283" s="21"/>
      <c r="E1283" s="21"/>
      <c r="F1283" s="21"/>
      <c r="G1283" s="17"/>
    </row>
    <row r="1284">
      <c r="A1284" s="17"/>
      <c r="B1284" s="17"/>
      <c r="C1284" s="21"/>
      <c r="D1284" s="21"/>
      <c r="E1284" s="21"/>
      <c r="F1284" s="21"/>
      <c r="G1284" s="17"/>
    </row>
    <row r="1285">
      <c r="A1285" s="17"/>
      <c r="B1285" s="17"/>
      <c r="C1285" s="21"/>
      <c r="D1285" s="21"/>
      <c r="E1285" s="21"/>
      <c r="F1285" s="21"/>
      <c r="G1285" s="17"/>
    </row>
    <row r="1286">
      <c r="A1286" s="17"/>
      <c r="B1286" s="17"/>
      <c r="C1286" s="21"/>
      <c r="D1286" s="21"/>
      <c r="E1286" s="21"/>
      <c r="F1286" s="21"/>
      <c r="G1286" s="17"/>
    </row>
    <row r="1287">
      <c r="A1287" s="17"/>
      <c r="B1287" s="17"/>
      <c r="C1287" s="21"/>
      <c r="D1287" s="21"/>
      <c r="E1287" s="21"/>
      <c r="F1287" s="21"/>
      <c r="G1287" s="17"/>
    </row>
    <row r="1288">
      <c r="A1288" s="17"/>
      <c r="B1288" s="17"/>
      <c r="C1288" s="21"/>
      <c r="D1288" s="21"/>
      <c r="E1288" s="21"/>
      <c r="F1288" s="21"/>
      <c r="G1288" s="17"/>
    </row>
    <row r="1289">
      <c r="A1289" s="17"/>
      <c r="B1289" s="17"/>
      <c r="C1289" s="21"/>
      <c r="D1289" s="21"/>
      <c r="E1289" s="21"/>
      <c r="F1289" s="21"/>
      <c r="G1289" s="17"/>
    </row>
    <row r="1290">
      <c r="A1290" s="17"/>
      <c r="B1290" s="17"/>
      <c r="C1290" s="21"/>
      <c r="D1290" s="21"/>
      <c r="E1290" s="21"/>
      <c r="F1290" s="21"/>
      <c r="G1290" s="17"/>
    </row>
    <row r="1291">
      <c r="A1291" s="17"/>
      <c r="B1291" s="17"/>
      <c r="C1291" s="21"/>
      <c r="D1291" s="21"/>
      <c r="E1291" s="21"/>
      <c r="F1291" s="21"/>
      <c r="G1291" s="17"/>
    </row>
    <row r="1292">
      <c r="A1292" s="17"/>
      <c r="B1292" s="17"/>
      <c r="C1292" s="21"/>
      <c r="D1292" s="21"/>
      <c r="E1292" s="21"/>
      <c r="F1292" s="21"/>
      <c r="G1292" s="17"/>
    </row>
    <row r="1293">
      <c r="A1293" s="17"/>
      <c r="B1293" s="17"/>
      <c r="C1293" s="21"/>
      <c r="D1293" s="21"/>
      <c r="E1293" s="21"/>
      <c r="F1293" s="21"/>
      <c r="G1293" s="17"/>
    </row>
    <row r="1294">
      <c r="A1294" s="17"/>
      <c r="B1294" s="17"/>
      <c r="C1294" s="21"/>
      <c r="D1294" s="21"/>
      <c r="E1294" s="21"/>
      <c r="F1294" s="21"/>
      <c r="G1294" s="17"/>
    </row>
    <row r="1295">
      <c r="A1295" s="17"/>
      <c r="B1295" s="17"/>
      <c r="C1295" s="21"/>
      <c r="D1295" s="21"/>
      <c r="E1295" s="21"/>
      <c r="F1295" s="21"/>
      <c r="G1295" s="17"/>
    </row>
    <row r="1296">
      <c r="A1296" s="17"/>
      <c r="B1296" s="17"/>
      <c r="C1296" s="21"/>
      <c r="D1296" s="21"/>
      <c r="E1296" s="21"/>
      <c r="F1296" s="21"/>
      <c r="G1296" s="17"/>
    </row>
    <row r="1297">
      <c r="A1297" s="17"/>
      <c r="B1297" s="17"/>
      <c r="C1297" s="21"/>
      <c r="D1297" s="21"/>
      <c r="E1297" s="21"/>
      <c r="F1297" s="21"/>
      <c r="G1297" s="17"/>
    </row>
    <row r="1298">
      <c r="A1298" s="17"/>
      <c r="B1298" s="17"/>
      <c r="C1298" s="21"/>
      <c r="D1298" s="21"/>
      <c r="E1298" s="21"/>
      <c r="F1298" s="21"/>
      <c r="G1298" s="17"/>
    </row>
    <row r="1299">
      <c r="A1299" s="17"/>
      <c r="B1299" s="17"/>
      <c r="C1299" s="21"/>
      <c r="D1299" s="21"/>
      <c r="E1299" s="21"/>
      <c r="F1299" s="21"/>
      <c r="G1299" s="17"/>
    </row>
    <row r="1300">
      <c r="A1300" s="17"/>
      <c r="B1300" s="17"/>
      <c r="C1300" s="21"/>
      <c r="D1300" s="21"/>
      <c r="E1300" s="21"/>
      <c r="F1300" s="21"/>
      <c r="G1300" s="17"/>
    </row>
    <row r="1301">
      <c r="A1301" s="17"/>
      <c r="B1301" s="17"/>
      <c r="C1301" s="21"/>
      <c r="D1301" s="21"/>
      <c r="E1301" s="21"/>
      <c r="F1301" s="21"/>
      <c r="G1301" s="17"/>
    </row>
    <row r="1302">
      <c r="A1302" s="17"/>
      <c r="B1302" s="17"/>
      <c r="C1302" s="21"/>
      <c r="D1302" s="21"/>
      <c r="E1302" s="21"/>
      <c r="F1302" s="21"/>
      <c r="G1302" s="17"/>
    </row>
    <row r="1303">
      <c r="A1303" s="17"/>
      <c r="B1303" s="17"/>
      <c r="C1303" s="21"/>
      <c r="D1303" s="21"/>
      <c r="E1303" s="21"/>
      <c r="F1303" s="21"/>
      <c r="G1303" s="17"/>
    </row>
    <row r="1304">
      <c r="A1304" s="17"/>
      <c r="B1304" s="17"/>
      <c r="C1304" s="21"/>
      <c r="D1304" s="21"/>
      <c r="E1304" s="21"/>
      <c r="F1304" s="21"/>
      <c r="G1304" s="17"/>
    </row>
    <row r="1305">
      <c r="A1305" s="17"/>
      <c r="B1305" s="17"/>
      <c r="C1305" s="21"/>
      <c r="D1305" s="21"/>
      <c r="E1305" s="21"/>
      <c r="F1305" s="21"/>
      <c r="G1305" s="17"/>
    </row>
    <row r="1306">
      <c r="A1306" s="17"/>
      <c r="B1306" s="17"/>
      <c r="C1306" s="21"/>
      <c r="D1306" s="21"/>
      <c r="E1306" s="21"/>
      <c r="F1306" s="21"/>
      <c r="G1306" s="17"/>
    </row>
    <row r="1307">
      <c r="A1307" s="17"/>
      <c r="B1307" s="17"/>
      <c r="C1307" s="21"/>
      <c r="D1307" s="21"/>
      <c r="E1307" s="21"/>
      <c r="F1307" s="21"/>
      <c r="G1307" s="17"/>
    </row>
    <row r="1308">
      <c r="A1308" s="17"/>
      <c r="B1308" s="17"/>
      <c r="C1308" s="21"/>
      <c r="D1308" s="21"/>
      <c r="E1308" s="21"/>
      <c r="F1308" s="21"/>
      <c r="G1308" s="17"/>
    </row>
    <row r="1309">
      <c r="A1309" s="17"/>
      <c r="B1309" s="17"/>
      <c r="C1309" s="21"/>
      <c r="D1309" s="21"/>
      <c r="E1309" s="21"/>
      <c r="F1309" s="21"/>
      <c r="G1309" s="17"/>
    </row>
    <row r="1310">
      <c r="A1310" s="17"/>
      <c r="B1310" s="17"/>
      <c r="C1310" s="21"/>
      <c r="D1310" s="21"/>
      <c r="E1310" s="21"/>
      <c r="F1310" s="21"/>
      <c r="G1310" s="17"/>
    </row>
    <row r="1311">
      <c r="A1311" s="17"/>
      <c r="B1311" s="17"/>
      <c r="C1311" s="21"/>
      <c r="D1311" s="21"/>
      <c r="E1311" s="21"/>
      <c r="F1311" s="21"/>
      <c r="G1311" s="17"/>
    </row>
    <row r="1312">
      <c r="A1312" s="17"/>
      <c r="B1312" s="17"/>
      <c r="C1312" s="21"/>
      <c r="D1312" s="21"/>
      <c r="E1312" s="21"/>
      <c r="F1312" s="21"/>
      <c r="G1312" s="17"/>
    </row>
    <row r="1313">
      <c r="A1313" s="17"/>
      <c r="B1313" s="17"/>
      <c r="C1313" s="21"/>
      <c r="D1313" s="21"/>
      <c r="E1313" s="21"/>
      <c r="F1313" s="21"/>
      <c r="G1313" s="17"/>
    </row>
    <row r="1314">
      <c r="A1314" s="17"/>
      <c r="B1314" s="17"/>
      <c r="C1314" s="21"/>
      <c r="D1314" s="21"/>
      <c r="E1314" s="21"/>
      <c r="F1314" s="21"/>
      <c r="G1314" s="17"/>
    </row>
    <row r="1315">
      <c r="A1315" s="17"/>
      <c r="B1315" s="17"/>
      <c r="C1315" s="21"/>
      <c r="D1315" s="21"/>
      <c r="E1315" s="21"/>
      <c r="F1315" s="21"/>
      <c r="G1315" s="17"/>
    </row>
    <row r="1316">
      <c r="A1316" s="17"/>
      <c r="B1316" s="17"/>
      <c r="C1316" s="21"/>
      <c r="D1316" s="21"/>
      <c r="E1316" s="21"/>
      <c r="F1316" s="21"/>
      <c r="G1316" s="17"/>
    </row>
    <row r="1317">
      <c r="A1317" s="17"/>
      <c r="B1317" s="17"/>
      <c r="C1317" s="21"/>
      <c r="D1317" s="21"/>
      <c r="E1317" s="21"/>
      <c r="F1317" s="21"/>
      <c r="G1317" s="17"/>
    </row>
    <row r="1318">
      <c r="A1318" s="17"/>
      <c r="B1318" s="17"/>
      <c r="C1318" s="21"/>
      <c r="D1318" s="21"/>
      <c r="E1318" s="21"/>
      <c r="F1318" s="21"/>
      <c r="G1318" s="17"/>
    </row>
    <row r="1319">
      <c r="A1319" s="17"/>
      <c r="B1319" s="17"/>
      <c r="C1319" s="21"/>
      <c r="D1319" s="21"/>
      <c r="E1319" s="21"/>
      <c r="F1319" s="21"/>
      <c r="G1319" s="17"/>
    </row>
    <row r="1320">
      <c r="A1320" s="17"/>
      <c r="B1320" s="17"/>
      <c r="C1320" s="21"/>
      <c r="D1320" s="21"/>
      <c r="E1320" s="21"/>
      <c r="F1320" s="21"/>
      <c r="G1320" s="17"/>
    </row>
    <row r="1321">
      <c r="A1321" s="17"/>
      <c r="B1321" s="17"/>
      <c r="C1321" s="21"/>
      <c r="D1321" s="21"/>
      <c r="E1321" s="21"/>
      <c r="F1321" s="21"/>
      <c r="G1321" s="17"/>
    </row>
    <row r="1322">
      <c r="A1322" s="17"/>
      <c r="B1322" s="17"/>
      <c r="C1322" s="21"/>
      <c r="D1322" s="21"/>
      <c r="E1322" s="21"/>
      <c r="F1322" s="21"/>
      <c r="G1322" s="17"/>
    </row>
    <row r="1323">
      <c r="A1323" s="17"/>
      <c r="B1323" s="17"/>
      <c r="C1323" s="21"/>
      <c r="D1323" s="21"/>
      <c r="E1323" s="21"/>
      <c r="F1323" s="21"/>
      <c r="G1323" s="17"/>
    </row>
    <row r="1324">
      <c r="A1324" s="17"/>
      <c r="B1324" s="17"/>
      <c r="C1324" s="21"/>
      <c r="D1324" s="21"/>
      <c r="E1324" s="21"/>
      <c r="F1324" s="21"/>
      <c r="G1324" s="17"/>
    </row>
    <row r="1325">
      <c r="A1325" s="17"/>
      <c r="B1325" s="17"/>
      <c r="C1325" s="21"/>
      <c r="D1325" s="21"/>
      <c r="E1325" s="21"/>
      <c r="F1325" s="21"/>
      <c r="G1325" s="17"/>
    </row>
    <row r="1326">
      <c r="A1326" s="17"/>
      <c r="B1326" s="17"/>
      <c r="C1326" s="21"/>
      <c r="D1326" s="21"/>
      <c r="E1326" s="21"/>
      <c r="F1326" s="21"/>
      <c r="G1326" s="17"/>
    </row>
    <row r="1327">
      <c r="A1327" s="17"/>
      <c r="B1327" s="17"/>
      <c r="C1327" s="21"/>
      <c r="D1327" s="21"/>
      <c r="E1327" s="21"/>
      <c r="F1327" s="21"/>
      <c r="G1327" s="17"/>
    </row>
    <row r="1328">
      <c r="A1328" s="17"/>
      <c r="B1328" s="17"/>
      <c r="C1328" s="21"/>
      <c r="D1328" s="21"/>
      <c r="E1328" s="21"/>
      <c r="F1328" s="21"/>
      <c r="G1328" s="17"/>
    </row>
    <row r="1329">
      <c r="A1329" s="17"/>
      <c r="B1329" s="17"/>
      <c r="C1329" s="21"/>
      <c r="D1329" s="21"/>
      <c r="E1329" s="21"/>
      <c r="F1329" s="21"/>
      <c r="G1329" s="17"/>
    </row>
    <row r="1330">
      <c r="A1330" s="17"/>
      <c r="B1330" s="17"/>
      <c r="C1330" s="21"/>
      <c r="D1330" s="21"/>
      <c r="E1330" s="21"/>
      <c r="F1330" s="21"/>
      <c r="G1330" s="17"/>
    </row>
    <row r="1331">
      <c r="A1331" s="17"/>
      <c r="B1331" s="17"/>
      <c r="C1331" s="21"/>
      <c r="D1331" s="21"/>
      <c r="E1331" s="21"/>
      <c r="F1331" s="21"/>
      <c r="G1331" s="17"/>
    </row>
    <row r="1332">
      <c r="A1332" s="17"/>
      <c r="B1332" s="17"/>
      <c r="C1332" s="21"/>
      <c r="D1332" s="21"/>
      <c r="E1332" s="21"/>
      <c r="F1332" s="21"/>
      <c r="G1332" s="17"/>
    </row>
    <row r="1333">
      <c r="A1333" s="17"/>
      <c r="B1333" s="17"/>
      <c r="C1333" s="21"/>
      <c r="D1333" s="21"/>
      <c r="E1333" s="21"/>
      <c r="F1333" s="21"/>
      <c r="G1333" s="17"/>
    </row>
    <row r="1334">
      <c r="A1334" s="17"/>
      <c r="B1334" s="17"/>
      <c r="C1334" s="21"/>
      <c r="D1334" s="21"/>
      <c r="E1334" s="21"/>
      <c r="F1334" s="21"/>
      <c r="G1334" s="17"/>
    </row>
    <row r="1335">
      <c r="A1335" s="17"/>
      <c r="B1335" s="17"/>
      <c r="C1335" s="21"/>
      <c r="D1335" s="21"/>
      <c r="E1335" s="21"/>
      <c r="F1335" s="21"/>
      <c r="G1335" s="17"/>
    </row>
    <row r="1336">
      <c r="A1336" s="17"/>
      <c r="B1336" s="17"/>
      <c r="C1336" s="21"/>
      <c r="D1336" s="21"/>
      <c r="E1336" s="21"/>
      <c r="F1336" s="21"/>
      <c r="G1336" s="17"/>
    </row>
    <row r="1337">
      <c r="A1337" s="17"/>
      <c r="B1337" s="17"/>
      <c r="C1337" s="21"/>
      <c r="D1337" s="21"/>
      <c r="E1337" s="21"/>
      <c r="F1337" s="21"/>
      <c r="G1337" s="17"/>
    </row>
    <row r="1338">
      <c r="A1338" s="17"/>
      <c r="B1338" s="17"/>
      <c r="C1338" s="21"/>
      <c r="D1338" s="21"/>
      <c r="E1338" s="21"/>
      <c r="F1338" s="21"/>
      <c r="G1338" s="17"/>
    </row>
    <row r="1339">
      <c r="A1339" s="17"/>
      <c r="B1339" s="17"/>
      <c r="C1339" s="21"/>
      <c r="D1339" s="21"/>
      <c r="E1339" s="21"/>
      <c r="F1339" s="21"/>
      <c r="G1339" s="17"/>
    </row>
    <row r="1340">
      <c r="A1340" s="17"/>
      <c r="B1340" s="17"/>
      <c r="C1340" s="21"/>
      <c r="D1340" s="21"/>
      <c r="E1340" s="21"/>
      <c r="F1340" s="21"/>
      <c r="G1340" s="17"/>
    </row>
    <row r="1341">
      <c r="A1341" s="17"/>
      <c r="B1341" s="17"/>
      <c r="C1341" s="21"/>
      <c r="D1341" s="21"/>
      <c r="E1341" s="21"/>
      <c r="F1341" s="21"/>
      <c r="G1341" s="17"/>
    </row>
    <row r="1342">
      <c r="A1342" s="17"/>
      <c r="B1342" s="17"/>
      <c r="C1342" s="21"/>
      <c r="D1342" s="21"/>
      <c r="E1342" s="21"/>
      <c r="F1342" s="21"/>
      <c r="G1342" s="17"/>
    </row>
    <row r="1343">
      <c r="A1343" s="17"/>
      <c r="B1343" s="17"/>
      <c r="C1343" s="21"/>
      <c r="D1343" s="21"/>
      <c r="E1343" s="21"/>
      <c r="F1343" s="21"/>
      <c r="G1343" s="17"/>
    </row>
    <row r="1344">
      <c r="A1344" s="17"/>
      <c r="B1344" s="17"/>
      <c r="C1344" s="21"/>
      <c r="D1344" s="21"/>
      <c r="E1344" s="21"/>
      <c r="F1344" s="21"/>
      <c r="G1344" s="17"/>
    </row>
    <row r="1345">
      <c r="A1345" s="17"/>
      <c r="B1345" s="17"/>
      <c r="C1345" s="21"/>
      <c r="D1345" s="21"/>
      <c r="E1345" s="21"/>
      <c r="F1345" s="21"/>
      <c r="G1345" s="17"/>
    </row>
    <row r="1346">
      <c r="A1346" s="17"/>
      <c r="B1346" s="17"/>
      <c r="C1346" s="21"/>
      <c r="D1346" s="21"/>
      <c r="E1346" s="21"/>
      <c r="F1346" s="21"/>
      <c r="G1346" s="17"/>
    </row>
    <row r="1347">
      <c r="A1347" s="17"/>
      <c r="B1347" s="17"/>
      <c r="C1347" s="21"/>
      <c r="D1347" s="21"/>
      <c r="E1347" s="21"/>
      <c r="F1347" s="21"/>
      <c r="G1347" s="17"/>
    </row>
    <row r="1348">
      <c r="A1348" s="17"/>
      <c r="B1348" s="17"/>
      <c r="C1348" s="21"/>
      <c r="D1348" s="21"/>
      <c r="E1348" s="21"/>
      <c r="F1348" s="21"/>
      <c r="G1348" s="17"/>
    </row>
    <row r="1349">
      <c r="A1349" s="17"/>
      <c r="B1349" s="17"/>
      <c r="C1349" s="21"/>
      <c r="D1349" s="21"/>
      <c r="E1349" s="21"/>
      <c r="F1349" s="21"/>
      <c r="G1349" s="17"/>
    </row>
    <row r="1350">
      <c r="A1350" s="17"/>
      <c r="B1350" s="17"/>
      <c r="C1350" s="21"/>
      <c r="D1350" s="21"/>
      <c r="E1350" s="21"/>
      <c r="F1350" s="21"/>
      <c r="G1350" s="17"/>
    </row>
    <row r="1351">
      <c r="A1351" s="17"/>
      <c r="B1351" s="17"/>
      <c r="C1351" s="21"/>
      <c r="D1351" s="21"/>
      <c r="E1351" s="21"/>
      <c r="F1351" s="21"/>
      <c r="G1351" s="17"/>
    </row>
    <row r="1352">
      <c r="A1352" s="17"/>
      <c r="B1352" s="17"/>
      <c r="C1352" s="21"/>
      <c r="D1352" s="21"/>
      <c r="E1352" s="21"/>
      <c r="F1352" s="21"/>
      <c r="G1352" s="17"/>
    </row>
    <row r="1353">
      <c r="A1353" s="17"/>
      <c r="B1353" s="17"/>
      <c r="C1353" s="21"/>
      <c r="D1353" s="21"/>
      <c r="E1353" s="21"/>
      <c r="F1353" s="21"/>
      <c r="G1353" s="17"/>
    </row>
    <row r="1354">
      <c r="A1354" s="17"/>
      <c r="B1354" s="17"/>
      <c r="C1354" s="21"/>
      <c r="D1354" s="21"/>
      <c r="E1354" s="21"/>
      <c r="F1354" s="21"/>
      <c r="G1354" s="17"/>
    </row>
    <row r="1355">
      <c r="A1355" s="17"/>
      <c r="B1355" s="17"/>
      <c r="C1355" s="21"/>
      <c r="D1355" s="21"/>
      <c r="E1355" s="21"/>
      <c r="F1355" s="21"/>
      <c r="G1355" s="17"/>
    </row>
    <row r="1356">
      <c r="A1356" s="17"/>
      <c r="B1356" s="17"/>
      <c r="C1356" s="21"/>
      <c r="D1356" s="21"/>
      <c r="E1356" s="21"/>
      <c r="F1356" s="21"/>
      <c r="G1356" s="17"/>
    </row>
    <row r="1357">
      <c r="A1357" s="17"/>
      <c r="B1357" s="17"/>
      <c r="C1357" s="21"/>
      <c r="D1357" s="21"/>
      <c r="E1357" s="21"/>
      <c r="F1357" s="21"/>
      <c r="G1357" s="17"/>
    </row>
    <row r="1358">
      <c r="A1358" s="17"/>
      <c r="B1358" s="17"/>
      <c r="C1358" s="21"/>
      <c r="D1358" s="21"/>
      <c r="E1358" s="21"/>
      <c r="F1358" s="21"/>
      <c r="G1358" s="17"/>
    </row>
    <row r="1359">
      <c r="A1359" s="17"/>
      <c r="B1359" s="17"/>
      <c r="C1359" s="21"/>
      <c r="D1359" s="21"/>
      <c r="E1359" s="21"/>
      <c r="F1359" s="21"/>
      <c r="G1359" s="17"/>
    </row>
    <row r="1360">
      <c r="A1360" s="17"/>
      <c r="B1360" s="17"/>
      <c r="C1360" s="21"/>
      <c r="D1360" s="21"/>
      <c r="E1360" s="21"/>
      <c r="F1360" s="21"/>
      <c r="G1360" s="17"/>
    </row>
    <row r="1361">
      <c r="A1361" s="17"/>
      <c r="B1361" s="17"/>
      <c r="C1361" s="21"/>
      <c r="D1361" s="21"/>
      <c r="E1361" s="21"/>
      <c r="F1361" s="21"/>
      <c r="G1361" s="17"/>
    </row>
    <row r="1362">
      <c r="A1362" s="17"/>
      <c r="B1362" s="17"/>
      <c r="C1362" s="21"/>
      <c r="D1362" s="21"/>
      <c r="E1362" s="21"/>
      <c r="F1362" s="21"/>
      <c r="G1362" s="17"/>
    </row>
    <row r="1363">
      <c r="A1363" s="17"/>
      <c r="B1363" s="17"/>
      <c r="C1363" s="21"/>
      <c r="D1363" s="21"/>
      <c r="E1363" s="21"/>
      <c r="F1363" s="21"/>
      <c r="G1363" s="17"/>
    </row>
    <row r="1364">
      <c r="A1364" s="17"/>
      <c r="B1364" s="17"/>
      <c r="C1364" s="21"/>
      <c r="D1364" s="21"/>
      <c r="E1364" s="21"/>
      <c r="F1364" s="21"/>
      <c r="G1364" s="17"/>
    </row>
    <row r="1365">
      <c r="A1365" s="17"/>
      <c r="B1365" s="17"/>
      <c r="C1365" s="21"/>
      <c r="D1365" s="21"/>
      <c r="E1365" s="21"/>
      <c r="F1365" s="21"/>
      <c r="G1365" s="17"/>
    </row>
    <row r="1366">
      <c r="A1366" s="17"/>
      <c r="B1366" s="17"/>
      <c r="C1366" s="21"/>
      <c r="D1366" s="21"/>
      <c r="E1366" s="21"/>
      <c r="F1366" s="21"/>
      <c r="G1366" s="17"/>
    </row>
    <row r="1367">
      <c r="A1367" s="17"/>
      <c r="B1367" s="17"/>
      <c r="C1367" s="21"/>
      <c r="D1367" s="21"/>
      <c r="E1367" s="21"/>
      <c r="F1367" s="21"/>
      <c r="G1367" s="17"/>
    </row>
    <row r="1368">
      <c r="A1368" s="17"/>
      <c r="B1368" s="17"/>
      <c r="C1368" s="21"/>
      <c r="D1368" s="21"/>
      <c r="E1368" s="21"/>
      <c r="F1368" s="21"/>
      <c r="G1368" s="17"/>
    </row>
    <row r="1369">
      <c r="A1369" s="17"/>
      <c r="B1369" s="17"/>
      <c r="C1369" s="21"/>
      <c r="D1369" s="21"/>
      <c r="E1369" s="21"/>
      <c r="F1369" s="21"/>
      <c r="G1369" s="17"/>
    </row>
    <row r="1370">
      <c r="A1370" s="17"/>
      <c r="B1370" s="17"/>
      <c r="C1370" s="21"/>
      <c r="D1370" s="21"/>
      <c r="E1370" s="21"/>
      <c r="F1370" s="21"/>
      <c r="G1370" s="17"/>
    </row>
    <row r="1371">
      <c r="A1371" s="17"/>
      <c r="B1371" s="17"/>
      <c r="C1371" s="21"/>
      <c r="D1371" s="21"/>
      <c r="E1371" s="21"/>
      <c r="F1371" s="21"/>
      <c r="G1371" s="17"/>
    </row>
    <row r="1372">
      <c r="A1372" s="17"/>
      <c r="B1372" s="17"/>
      <c r="C1372" s="21"/>
      <c r="D1372" s="21"/>
      <c r="E1372" s="21"/>
      <c r="F1372" s="21"/>
      <c r="G1372" s="17"/>
    </row>
    <row r="1373">
      <c r="A1373" s="17"/>
      <c r="B1373" s="17"/>
      <c r="C1373" s="21"/>
      <c r="D1373" s="21"/>
      <c r="E1373" s="21"/>
      <c r="F1373" s="21"/>
      <c r="G1373" s="17"/>
    </row>
    <row r="1374">
      <c r="A1374" s="17"/>
      <c r="B1374" s="17"/>
      <c r="C1374" s="21"/>
      <c r="D1374" s="21"/>
      <c r="E1374" s="21"/>
      <c r="F1374" s="21"/>
      <c r="G1374" s="17"/>
    </row>
    <row r="1375">
      <c r="A1375" s="17"/>
      <c r="B1375" s="17"/>
      <c r="C1375" s="21"/>
      <c r="D1375" s="21"/>
      <c r="E1375" s="21"/>
      <c r="F1375" s="21"/>
      <c r="G1375" s="17"/>
    </row>
    <row r="1376">
      <c r="A1376" s="17"/>
      <c r="B1376" s="17"/>
      <c r="C1376" s="21"/>
      <c r="D1376" s="21"/>
      <c r="E1376" s="21"/>
      <c r="F1376" s="21"/>
      <c r="G1376" s="17"/>
    </row>
    <row r="1377">
      <c r="A1377" s="17"/>
      <c r="B1377" s="17"/>
      <c r="C1377" s="21"/>
      <c r="D1377" s="21"/>
      <c r="E1377" s="21"/>
      <c r="F1377" s="21"/>
      <c r="G1377" s="17"/>
    </row>
    <row r="1378">
      <c r="A1378" s="17"/>
      <c r="B1378" s="17"/>
      <c r="C1378" s="21"/>
      <c r="D1378" s="21"/>
      <c r="E1378" s="21"/>
      <c r="F1378" s="21"/>
      <c r="G1378" s="17"/>
    </row>
    <row r="1379">
      <c r="A1379" s="17"/>
      <c r="B1379" s="17"/>
      <c r="C1379" s="21"/>
      <c r="D1379" s="21"/>
      <c r="E1379" s="21"/>
      <c r="F1379" s="21"/>
      <c r="G1379" s="17"/>
    </row>
    <row r="1380">
      <c r="A1380" s="17"/>
      <c r="B1380" s="17"/>
      <c r="C1380" s="21"/>
      <c r="D1380" s="21"/>
      <c r="E1380" s="21"/>
      <c r="F1380" s="21"/>
      <c r="G1380" s="17"/>
    </row>
    <row r="1381">
      <c r="A1381" s="17"/>
      <c r="B1381" s="17"/>
      <c r="C1381" s="21"/>
      <c r="D1381" s="21"/>
      <c r="E1381" s="21"/>
      <c r="F1381" s="21"/>
      <c r="G1381" s="17"/>
    </row>
    <row r="1382">
      <c r="A1382" s="17"/>
      <c r="B1382" s="17"/>
      <c r="C1382" s="21"/>
      <c r="D1382" s="21"/>
      <c r="E1382" s="21"/>
      <c r="F1382" s="21"/>
      <c r="G1382" s="17"/>
    </row>
    <row r="1383">
      <c r="A1383" s="17"/>
      <c r="B1383" s="17"/>
      <c r="C1383" s="21"/>
      <c r="D1383" s="21"/>
      <c r="E1383" s="21"/>
      <c r="F1383" s="21"/>
      <c r="G1383" s="17"/>
    </row>
    <row r="1384">
      <c r="A1384" s="17"/>
      <c r="B1384" s="17"/>
      <c r="C1384" s="21"/>
      <c r="D1384" s="21"/>
      <c r="E1384" s="21"/>
      <c r="F1384" s="21"/>
      <c r="G1384" s="17"/>
    </row>
    <row r="1385">
      <c r="A1385" s="17"/>
      <c r="B1385" s="17"/>
      <c r="C1385" s="21"/>
      <c r="D1385" s="21"/>
      <c r="E1385" s="21"/>
      <c r="F1385" s="21"/>
      <c r="G1385" s="17"/>
    </row>
    <row r="1386">
      <c r="A1386" s="17"/>
      <c r="B1386" s="17"/>
      <c r="C1386" s="21"/>
      <c r="D1386" s="21"/>
      <c r="E1386" s="21"/>
      <c r="F1386" s="21"/>
      <c r="G1386" s="17"/>
    </row>
    <row r="1387">
      <c r="A1387" s="17"/>
      <c r="B1387" s="17"/>
      <c r="C1387" s="21"/>
      <c r="D1387" s="21"/>
      <c r="E1387" s="21"/>
      <c r="F1387" s="21"/>
      <c r="G1387" s="17"/>
    </row>
    <row r="1388">
      <c r="A1388" s="17"/>
      <c r="B1388" s="17"/>
      <c r="C1388" s="21"/>
      <c r="D1388" s="21"/>
      <c r="E1388" s="21"/>
      <c r="F1388" s="21"/>
      <c r="G1388" s="17"/>
    </row>
    <row r="1389">
      <c r="A1389" s="17"/>
      <c r="B1389" s="17"/>
      <c r="C1389" s="21"/>
      <c r="D1389" s="21"/>
      <c r="E1389" s="21"/>
      <c r="F1389" s="21"/>
      <c r="G1389" s="17"/>
    </row>
    <row r="1390">
      <c r="A1390" s="17"/>
      <c r="B1390" s="17"/>
      <c r="C1390" s="21"/>
      <c r="D1390" s="21"/>
      <c r="E1390" s="21"/>
      <c r="F1390" s="21"/>
      <c r="G1390" s="17"/>
    </row>
    <row r="1391">
      <c r="A1391" s="17"/>
      <c r="B1391" s="17"/>
      <c r="C1391" s="21"/>
      <c r="D1391" s="21"/>
      <c r="E1391" s="21"/>
      <c r="F1391" s="21"/>
      <c r="G1391" s="17"/>
    </row>
    <row r="1392">
      <c r="A1392" s="17"/>
      <c r="B1392" s="17"/>
      <c r="C1392" s="21"/>
      <c r="D1392" s="21"/>
      <c r="E1392" s="21"/>
      <c r="F1392" s="21"/>
      <c r="G1392" s="17"/>
    </row>
    <row r="1393">
      <c r="A1393" s="17"/>
      <c r="B1393" s="17"/>
      <c r="C1393" s="21"/>
      <c r="D1393" s="21"/>
      <c r="E1393" s="21"/>
      <c r="F1393" s="21"/>
      <c r="G1393" s="17"/>
    </row>
    <row r="1394">
      <c r="A1394" s="17"/>
      <c r="B1394" s="17"/>
      <c r="C1394" s="21"/>
      <c r="D1394" s="21"/>
      <c r="E1394" s="21"/>
      <c r="F1394" s="21"/>
      <c r="G1394" s="17"/>
    </row>
    <row r="1395">
      <c r="A1395" s="17"/>
      <c r="B1395" s="17"/>
      <c r="C1395" s="21"/>
      <c r="D1395" s="21"/>
      <c r="E1395" s="21"/>
      <c r="F1395" s="21"/>
      <c r="G1395" s="17"/>
    </row>
    <row r="1396">
      <c r="A1396" s="17"/>
      <c r="B1396" s="17"/>
      <c r="C1396" s="21"/>
      <c r="D1396" s="21"/>
      <c r="E1396" s="21"/>
      <c r="F1396" s="21"/>
      <c r="G1396" s="17"/>
    </row>
    <row r="1397">
      <c r="A1397" s="17"/>
      <c r="B1397" s="17"/>
      <c r="C1397" s="21"/>
      <c r="D1397" s="21"/>
      <c r="E1397" s="21"/>
      <c r="F1397" s="21"/>
      <c r="G1397" s="17"/>
    </row>
    <row r="1398">
      <c r="A1398" s="17"/>
      <c r="B1398" s="17"/>
      <c r="C1398" s="21"/>
      <c r="D1398" s="21"/>
      <c r="E1398" s="21"/>
      <c r="F1398" s="21"/>
      <c r="G1398" s="17"/>
    </row>
    <row r="1399">
      <c r="A1399" s="17"/>
      <c r="B1399" s="17"/>
      <c r="C1399" s="21"/>
      <c r="D1399" s="21"/>
      <c r="E1399" s="21"/>
      <c r="F1399" s="21"/>
      <c r="G1399" s="17"/>
    </row>
    <row r="1400">
      <c r="A1400" s="17"/>
      <c r="B1400" s="17"/>
      <c r="C1400" s="21"/>
      <c r="D1400" s="21"/>
      <c r="E1400" s="21"/>
      <c r="F1400" s="21"/>
      <c r="G1400" s="17"/>
    </row>
    <row r="1401">
      <c r="A1401" s="17"/>
      <c r="B1401" s="17"/>
      <c r="C1401" s="21"/>
      <c r="D1401" s="21"/>
      <c r="E1401" s="21"/>
      <c r="F1401" s="21"/>
      <c r="G1401" s="17"/>
    </row>
    <row r="1402">
      <c r="A1402" s="17"/>
      <c r="B1402" s="17"/>
      <c r="C1402" s="21"/>
      <c r="D1402" s="21"/>
      <c r="E1402" s="21"/>
      <c r="F1402" s="21"/>
      <c r="G1402" s="17"/>
    </row>
    <row r="1403">
      <c r="A1403" s="17"/>
      <c r="B1403" s="17"/>
      <c r="C1403" s="21"/>
      <c r="D1403" s="21"/>
      <c r="E1403" s="21"/>
      <c r="F1403" s="21"/>
      <c r="G1403" s="17"/>
    </row>
    <row r="1404">
      <c r="A1404" s="17"/>
      <c r="B1404" s="17"/>
      <c r="C1404" s="21"/>
      <c r="D1404" s="21"/>
      <c r="E1404" s="21"/>
      <c r="F1404" s="21"/>
      <c r="G1404" s="17"/>
    </row>
    <row r="1405">
      <c r="A1405" s="17"/>
      <c r="B1405" s="17"/>
      <c r="C1405" s="21"/>
      <c r="D1405" s="21"/>
      <c r="E1405" s="21"/>
      <c r="F1405" s="21"/>
      <c r="G1405" s="17"/>
    </row>
    <row r="1406">
      <c r="A1406" s="17"/>
      <c r="B1406" s="17"/>
      <c r="C1406" s="21"/>
      <c r="D1406" s="21"/>
      <c r="E1406" s="21"/>
      <c r="F1406" s="21"/>
      <c r="G1406" s="17"/>
    </row>
    <row r="1407">
      <c r="A1407" s="17"/>
      <c r="B1407" s="17"/>
      <c r="C1407" s="21"/>
      <c r="D1407" s="21"/>
      <c r="E1407" s="21"/>
      <c r="F1407" s="21"/>
      <c r="G1407" s="17"/>
    </row>
    <row r="1408">
      <c r="A1408" s="17"/>
      <c r="B1408" s="17"/>
      <c r="C1408" s="21"/>
      <c r="D1408" s="21"/>
      <c r="E1408" s="21"/>
      <c r="F1408" s="21"/>
      <c r="G1408" s="17"/>
    </row>
    <row r="1409">
      <c r="A1409" s="17"/>
      <c r="B1409" s="17"/>
      <c r="C1409" s="21"/>
      <c r="D1409" s="21"/>
      <c r="E1409" s="21"/>
      <c r="F1409" s="21"/>
      <c r="G1409" s="17"/>
    </row>
    <row r="1410">
      <c r="A1410" s="17"/>
      <c r="B1410" s="17"/>
      <c r="C1410" s="21"/>
      <c r="D1410" s="21"/>
      <c r="E1410" s="21"/>
      <c r="F1410" s="21"/>
      <c r="G1410" s="17"/>
    </row>
    <row r="1411">
      <c r="A1411" s="17"/>
      <c r="B1411" s="17"/>
      <c r="C1411" s="21"/>
      <c r="D1411" s="21"/>
      <c r="E1411" s="21"/>
      <c r="F1411" s="21"/>
      <c r="G1411" s="17"/>
    </row>
    <row r="1412">
      <c r="A1412" s="17"/>
      <c r="B1412" s="17"/>
      <c r="C1412" s="21"/>
      <c r="D1412" s="21"/>
      <c r="E1412" s="21"/>
      <c r="F1412" s="21"/>
      <c r="G1412" s="17"/>
    </row>
    <row r="1413">
      <c r="A1413" s="17"/>
      <c r="B1413" s="17"/>
      <c r="C1413" s="21"/>
      <c r="D1413" s="21"/>
      <c r="E1413" s="21"/>
      <c r="F1413" s="21"/>
      <c r="G1413" s="17"/>
    </row>
    <row r="1414">
      <c r="A1414" s="17"/>
      <c r="B1414" s="17"/>
      <c r="C1414" s="21"/>
      <c r="D1414" s="21"/>
      <c r="E1414" s="21"/>
      <c r="F1414" s="21"/>
      <c r="G1414" s="17"/>
    </row>
    <row r="1415">
      <c r="A1415" s="17"/>
      <c r="B1415" s="17"/>
      <c r="C1415" s="21"/>
      <c r="D1415" s="21"/>
      <c r="E1415" s="21"/>
      <c r="F1415" s="21"/>
      <c r="G1415" s="17"/>
    </row>
    <row r="1416">
      <c r="A1416" s="17"/>
      <c r="B1416" s="17"/>
      <c r="C1416" s="21"/>
      <c r="D1416" s="21"/>
      <c r="E1416" s="21"/>
      <c r="F1416" s="21"/>
      <c r="G1416" s="17"/>
    </row>
    <row r="1417">
      <c r="A1417" s="17"/>
      <c r="B1417" s="17"/>
      <c r="C1417" s="21"/>
      <c r="D1417" s="21"/>
      <c r="E1417" s="21"/>
      <c r="F1417" s="21"/>
      <c r="G1417" s="17"/>
    </row>
    <row r="1418">
      <c r="A1418" s="17"/>
      <c r="B1418" s="17"/>
      <c r="C1418" s="21"/>
      <c r="D1418" s="21"/>
      <c r="E1418" s="21"/>
      <c r="F1418" s="21"/>
      <c r="G1418" s="17"/>
    </row>
    <row r="1419">
      <c r="A1419" s="17"/>
      <c r="B1419" s="17"/>
      <c r="C1419" s="21"/>
      <c r="D1419" s="21"/>
      <c r="E1419" s="21"/>
      <c r="F1419" s="21"/>
      <c r="G1419" s="17"/>
    </row>
    <row r="1420">
      <c r="A1420" s="17"/>
      <c r="B1420" s="17"/>
      <c r="C1420" s="21"/>
      <c r="D1420" s="21"/>
      <c r="E1420" s="21"/>
      <c r="F1420" s="21"/>
      <c r="G1420" s="17"/>
    </row>
    <row r="1421">
      <c r="A1421" s="17"/>
      <c r="B1421" s="17"/>
      <c r="C1421" s="21"/>
      <c r="D1421" s="21"/>
      <c r="E1421" s="21"/>
      <c r="F1421" s="21"/>
      <c r="G1421" s="17"/>
    </row>
    <row r="1422">
      <c r="A1422" s="17"/>
      <c r="B1422" s="17"/>
      <c r="C1422" s="21"/>
      <c r="D1422" s="21"/>
      <c r="E1422" s="21"/>
      <c r="F1422" s="21"/>
      <c r="G1422" s="17"/>
    </row>
    <row r="1423">
      <c r="A1423" s="17"/>
      <c r="B1423" s="17"/>
      <c r="C1423" s="21"/>
      <c r="D1423" s="21"/>
      <c r="E1423" s="21"/>
      <c r="F1423" s="21"/>
      <c r="G1423" s="17"/>
    </row>
    <row r="1424">
      <c r="A1424" s="17"/>
      <c r="B1424" s="17"/>
      <c r="C1424" s="21"/>
      <c r="D1424" s="21"/>
      <c r="E1424" s="21"/>
      <c r="F1424" s="21"/>
      <c r="G1424" s="17"/>
    </row>
    <row r="1425">
      <c r="A1425" s="17"/>
      <c r="B1425" s="17"/>
      <c r="C1425" s="21"/>
      <c r="D1425" s="21"/>
      <c r="E1425" s="21"/>
      <c r="F1425" s="21"/>
      <c r="G1425" s="17"/>
    </row>
    <row r="1426">
      <c r="A1426" s="17"/>
      <c r="B1426" s="17"/>
      <c r="C1426" s="21"/>
      <c r="D1426" s="21"/>
      <c r="E1426" s="21"/>
      <c r="F1426" s="21"/>
      <c r="G1426" s="17"/>
    </row>
    <row r="1427">
      <c r="A1427" s="17"/>
      <c r="B1427" s="17"/>
      <c r="C1427" s="21"/>
      <c r="D1427" s="21"/>
      <c r="E1427" s="21"/>
      <c r="F1427" s="21"/>
      <c r="G1427" s="17"/>
    </row>
    <row r="1428">
      <c r="A1428" s="17"/>
      <c r="B1428" s="17"/>
      <c r="C1428" s="21"/>
      <c r="D1428" s="21"/>
      <c r="E1428" s="21"/>
      <c r="F1428" s="21"/>
      <c r="G1428" s="17"/>
    </row>
    <row r="1429">
      <c r="A1429" s="17"/>
      <c r="B1429" s="17"/>
      <c r="C1429" s="21"/>
      <c r="D1429" s="21"/>
      <c r="E1429" s="21"/>
      <c r="F1429" s="21"/>
      <c r="G1429" s="17"/>
    </row>
    <row r="1430">
      <c r="A1430" s="17"/>
      <c r="B1430" s="17"/>
      <c r="C1430" s="21"/>
      <c r="D1430" s="21"/>
      <c r="E1430" s="21"/>
      <c r="F1430" s="21"/>
      <c r="G1430" s="17"/>
    </row>
    <row r="1431">
      <c r="A1431" s="17"/>
      <c r="B1431" s="17"/>
      <c r="C1431" s="21"/>
      <c r="D1431" s="21"/>
      <c r="E1431" s="21"/>
      <c r="F1431" s="21"/>
      <c r="G1431" s="17"/>
    </row>
    <row r="1432">
      <c r="A1432" s="17"/>
      <c r="B1432" s="17"/>
      <c r="C1432" s="21"/>
      <c r="D1432" s="21"/>
      <c r="E1432" s="21"/>
      <c r="F1432" s="21"/>
      <c r="G1432" s="17"/>
    </row>
    <row r="1433">
      <c r="A1433" s="17"/>
      <c r="B1433" s="17"/>
      <c r="C1433" s="21"/>
      <c r="D1433" s="21"/>
      <c r="E1433" s="21"/>
      <c r="F1433" s="21"/>
      <c r="G1433" s="17"/>
    </row>
    <row r="1434">
      <c r="A1434" s="17"/>
      <c r="B1434" s="17"/>
      <c r="C1434" s="21"/>
      <c r="D1434" s="21"/>
      <c r="E1434" s="21"/>
      <c r="F1434" s="21"/>
      <c r="G1434" s="17"/>
    </row>
    <row r="1435">
      <c r="A1435" s="17"/>
      <c r="B1435" s="17"/>
      <c r="C1435" s="21"/>
      <c r="D1435" s="21"/>
      <c r="E1435" s="21"/>
      <c r="F1435" s="21"/>
      <c r="G1435" s="17"/>
    </row>
    <row r="1436">
      <c r="A1436" s="17"/>
      <c r="B1436" s="17"/>
      <c r="C1436" s="21"/>
      <c r="D1436" s="21"/>
      <c r="E1436" s="21"/>
      <c r="F1436" s="21"/>
      <c r="G1436" s="17"/>
    </row>
    <row r="1437">
      <c r="A1437" s="17"/>
      <c r="B1437" s="17"/>
      <c r="C1437" s="21"/>
      <c r="D1437" s="21"/>
      <c r="E1437" s="21"/>
      <c r="F1437" s="21"/>
      <c r="G1437" s="17"/>
    </row>
    <row r="1438">
      <c r="A1438" s="17"/>
      <c r="B1438" s="17"/>
      <c r="C1438" s="21"/>
      <c r="D1438" s="21"/>
      <c r="E1438" s="21"/>
      <c r="F1438" s="21"/>
      <c r="G1438" s="17"/>
    </row>
    <row r="1439">
      <c r="A1439" s="17"/>
      <c r="B1439" s="17"/>
      <c r="C1439" s="21"/>
      <c r="D1439" s="21"/>
      <c r="E1439" s="21"/>
      <c r="F1439" s="21"/>
      <c r="G1439" s="17"/>
    </row>
    <row r="1440">
      <c r="A1440" s="17"/>
      <c r="B1440" s="17"/>
      <c r="C1440" s="21"/>
      <c r="D1440" s="21"/>
      <c r="E1440" s="21"/>
      <c r="F1440" s="21"/>
      <c r="G1440" s="17"/>
    </row>
    <row r="1441">
      <c r="A1441" s="17"/>
      <c r="B1441" s="17"/>
      <c r="C1441" s="21"/>
      <c r="D1441" s="21"/>
      <c r="E1441" s="21"/>
      <c r="F1441" s="21"/>
      <c r="G1441" s="17"/>
    </row>
    <row r="1442">
      <c r="A1442" s="17"/>
      <c r="B1442" s="17"/>
      <c r="C1442" s="21"/>
      <c r="D1442" s="21"/>
      <c r="E1442" s="21"/>
      <c r="F1442" s="21"/>
      <c r="G1442" s="17"/>
    </row>
    <row r="1443">
      <c r="A1443" s="17"/>
      <c r="B1443" s="17"/>
      <c r="C1443" s="21"/>
      <c r="D1443" s="21"/>
      <c r="E1443" s="21"/>
      <c r="F1443" s="21"/>
      <c r="G1443" s="17"/>
    </row>
    <row r="1444">
      <c r="A1444" s="17"/>
      <c r="B1444" s="17"/>
      <c r="C1444" s="21"/>
      <c r="D1444" s="21"/>
      <c r="E1444" s="21"/>
      <c r="F1444" s="21"/>
      <c r="G1444" s="17"/>
    </row>
    <row r="1445">
      <c r="A1445" s="17"/>
      <c r="B1445" s="17"/>
      <c r="C1445" s="21"/>
      <c r="D1445" s="21"/>
      <c r="E1445" s="21"/>
      <c r="F1445" s="21"/>
      <c r="G1445" s="17"/>
    </row>
    <row r="1446">
      <c r="A1446" s="17"/>
      <c r="B1446" s="17"/>
      <c r="C1446" s="21"/>
      <c r="D1446" s="21"/>
      <c r="E1446" s="21"/>
      <c r="F1446" s="21"/>
      <c r="G1446" s="17"/>
    </row>
    <row r="1447">
      <c r="A1447" s="17"/>
      <c r="B1447" s="17"/>
      <c r="C1447" s="21"/>
      <c r="D1447" s="21"/>
      <c r="E1447" s="21"/>
      <c r="F1447" s="21"/>
      <c r="G1447" s="17"/>
    </row>
    <row r="1448">
      <c r="A1448" s="17"/>
      <c r="B1448" s="17"/>
      <c r="C1448" s="21"/>
      <c r="D1448" s="21"/>
      <c r="E1448" s="21"/>
      <c r="F1448" s="21"/>
      <c r="G1448" s="17"/>
    </row>
    <row r="1449">
      <c r="A1449" s="17"/>
      <c r="B1449" s="17"/>
      <c r="C1449" s="21"/>
      <c r="D1449" s="21"/>
      <c r="E1449" s="21"/>
      <c r="F1449" s="21"/>
      <c r="G1449" s="17"/>
    </row>
    <row r="1450">
      <c r="A1450" s="17"/>
      <c r="B1450" s="17"/>
      <c r="C1450" s="21"/>
      <c r="D1450" s="21"/>
      <c r="E1450" s="21"/>
      <c r="F1450" s="21"/>
      <c r="G1450" s="17"/>
    </row>
    <row r="1451">
      <c r="A1451" s="17"/>
      <c r="B1451" s="17"/>
      <c r="C1451" s="21"/>
      <c r="D1451" s="21"/>
      <c r="E1451" s="21"/>
      <c r="F1451" s="21"/>
      <c r="G1451" s="17"/>
    </row>
    <row r="1452">
      <c r="A1452" s="17"/>
      <c r="B1452" s="17"/>
      <c r="C1452" s="21"/>
      <c r="D1452" s="21"/>
      <c r="E1452" s="21"/>
      <c r="F1452" s="21"/>
      <c r="G1452" s="17"/>
    </row>
    <row r="1453">
      <c r="A1453" s="17"/>
      <c r="B1453" s="17"/>
      <c r="C1453" s="21"/>
      <c r="D1453" s="21"/>
      <c r="E1453" s="21"/>
      <c r="F1453" s="21"/>
      <c r="G1453" s="17"/>
    </row>
    <row r="1454">
      <c r="A1454" s="17"/>
      <c r="B1454" s="17"/>
      <c r="C1454" s="21"/>
      <c r="D1454" s="21"/>
      <c r="E1454" s="21"/>
      <c r="F1454" s="21"/>
      <c r="G1454" s="17"/>
    </row>
    <row r="1455">
      <c r="A1455" s="17"/>
      <c r="B1455" s="17"/>
      <c r="C1455" s="21"/>
      <c r="D1455" s="21"/>
      <c r="E1455" s="21"/>
      <c r="F1455" s="21"/>
      <c r="G1455" s="17"/>
    </row>
    <row r="1456">
      <c r="A1456" s="17"/>
      <c r="B1456" s="17"/>
      <c r="C1456" s="21"/>
      <c r="D1456" s="21"/>
      <c r="E1456" s="21"/>
      <c r="F1456" s="21"/>
      <c r="G1456" s="17"/>
    </row>
    <row r="1457">
      <c r="A1457" s="17"/>
      <c r="B1457" s="17"/>
      <c r="C1457" s="21"/>
      <c r="D1457" s="21"/>
      <c r="E1457" s="21"/>
      <c r="F1457" s="21"/>
      <c r="G1457" s="17"/>
    </row>
    <row r="1458">
      <c r="A1458" s="17"/>
      <c r="B1458" s="17"/>
      <c r="C1458" s="21"/>
      <c r="D1458" s="21"/>
      <c r="E1458" s="21"/>
      <c r="F1458" s="21"/>
      <c r="G1458" s="17"/>
    </row>
    <row r="1459">
      <c r="A1459" s="17"/>
      <c r="B1459" s="17"/>
      <c r="C1459" s="21"/>
      <c r="D1459" s="21"/>
      <c r="E1459" s="21"/>
      <c r="F1459" s="21"/>
      <c r="G1459" s="17"/>
    </row>
    <row r="1460">
      <c r="A1460" s="17"/>
      <c r="B1460" s="17"/>
      <c r="C1460" s="21"/>
      <c r="D1460" s="21"/>
      <c r="E1460" s="21"/>
      <c r="F1460" s="21"/>
      <c r="G1460" s="17"/>
    </row>
    <row r="1461">
      <c r="A1461" s="17"/>
      <c r="B1461" s="17"/>
      <c r="C1461" s="21"/>
      <c r="D1461" s="21"/>
      <c r="E1461" s="21"/>
      <c r="F1461" s="21"/>
      <c r="G1461" s="17"/>
    </row>
    <row r="1462">
      <c r="A1462" s="17"/>
      <c r="B1462" s="17"/>
      <c r="C1462" s="21"/>
      <c r="D1462" s="21"/>
      <c r="E1462" s="21"/>
      <c r="F1462" s="21"/>
      <c r="G1462" s="17"/>
    </row>
    <row r="1463">
      <c r="A1463" s="17"/>
      <c r="B1463" s="17"/>
      <c r="C1463" s="21"/>
      <c r="D1463" s="21"/>
      <c r="E1463" s="21"/>
      <c r="F1463" s="21"/>
      <c r="G1463" s="17"/>
    </row>
    <row r="1464">
      <c r="A1464" s="17"/>
      <c r="B1464" s="17"/>
      <c r="C1464" s="21"/>
      <c r="D1464" s="21"/>
      <c r="E1464" s="21"/>
      <c r="F1464" s="21"/>
      <c r="G1464" s="17"/>
    </row>
    <row r="1465">
      <c r="A1465" s="17"/>
      <c r="B1465" s="17"/>
      <c r="C1465" s="21"/>
      <c r="D1465" s="21"/>
      <c r="E1465" s="21"/>
      <c r="F1465" s="21"/>
      <c r="G1465" s="17"/>
    </row>
    <row r="1466">
      <c r="A1466" s="17"/>
      <c r="B1466" s="17"/>
      <c r="C1466" s="21"/>
      <c r="D1466" s="21"/>
      <c r="E1466" s="21"/>
      <c r="F1466" s="21"/>
      <c r="G1466" s="17"/>
    </row>
    <row r="1467">
      <c r="A1467" s="17"/>
      <c r="B1467" s="17"/>
      <c r="C1467" s="21"/>
      <c r="D1467" s="21"/>
      <c r="E1467" s="21"/>
      <c r="F1467" s="21"/>
      <c r="G1467" s="17"/>
    </row>
    <row r="1468">
      <c r="A1468" s="17"/>
      <c r="B1468" s="17"/>
      <c r="C1468" s="21"/>
      <c r="D1468" s="21"/>
      <c r="E1468" s="21"/>
      <c r="F1468" s="21"/>
      <c r="G1468" s="17"/>
    </row>
    <row r="1469">
      <c r="A1469" s="17"/>
      <c r="B1469" s="17"/>
      <c r="C1469" s="21"/>
      <c r="D1469" s="21"/>
      <c r="E1469" s="21"/>
      <c r="F1469" s="21"/>
      <c r="G1469" s="17"/>
    </row>
    <row r="1470">
      <c r="A1470" s="17"/>
      <c r="B1470" s="17"/>
      <c r="C1470" s="21"/>
      <c r="D1470" s="21"/>
      <c r="E1470" s="21"/>
      <c r="F1470" s="21"/>
      <c r="G1470" s="17"/>
    </row>
    <row r="1471">
      <c r="A1471" s="17"/>
      <c r="B1471" s="17"/>
      <c r="C1471" s="21"/>
      <c r="D1471" s="21"/>
      <c r="E1471" s="21"/>
      <c r="F1471" s="21"/>
      <c r="G1471" s="17"/>
    </row>
    <row r="1472">
      <c r="A1472" s="17"/>
      <c r="B1472" s="17"/>
      <c r="C1472" s="21"/>
      <c r="D1472" s="21"/>
      <c r="E1472" s="21"/>
      <c r="F1472" s="21"/>
      <c r="G1472" s="17"/>
    </row>
    <row r="1473">
      <c r="A1473" s="17"/>
      <c r="B1473" s="17"/>
      <c r="C1473" s="21"/>
      <c r="D1473" s="21"/>
      <c r="E1473" s="21"/>
      <c r="F1473" s="21"/>
      <c r="G1473" s="17"/>
    </row>
    <row r="1474">
      <c r="A1474" s="17"/>
      <c r="B1474" s="17"/>
      <c r="C1474" s="21"/>
      <c r="D1474" s="21"/>
      <c r="E1474" s="21"/>
      <c r="F1474" s="21"/>
      <c r="G1474" s="17"/>
    </row>
    <row r="1475">
      <c r="A1475" s="17"/>
      <c r="B1475" s="17"/>
      <c r="C1475" s="21"/>
      <c r="D1475" s="21"/>
      <c r="E1475" s="21"/>
      <c r="F1475" s="21"/>
      <c r="G1475" s="17"/>
    </row>
    <row r="1476">
      <c r="A1476" s="17"/>
      <c r="B1476" s="17"/>
      <c r="C1476" s="21"/>
      <c r="D1476" s="21"/>
      <c r="E1476" s="21"/>
      <c r="F1476" s="21"/>
      <c r="G1476" s="17"/>
    </row>
    <row r="1477">
      <c r="A1477" s="17"/>
      <c r="B1477" s="17"/>
      <c r="C1477" s="21"/>
      <c r="D1477" s="21"/>
      <c r="E1477" s="21"/>
      <c r="F1477" s="21"/>
      <c r="G1477" s="17"/>
    </row>
    <row r="1478">
      <c r="A1478" s="17"/>
      <c r="B1478" s="17"/>
      <c r="C1478" s="21"/>
      <c r="D1478" s="21"/>
      <c r="E1478" s="21"/>
      <c r="F1478" s="21"/>
      <c r="G1478" s="17"/>
    </row>
    <row r="1479">
      <c r="A1479" s="17"/>
      <c r="B1479" s="17"/>
      <c r="C1479" s="21"/>
      <c r="D1479" s="21"/>
      <c r="E1479" s="21"/>
      <c r="F1479" s="21"/>
      <c r="G1479" s="17"/>
    </row>
    <row r="1480">
      <c r="A1480" s="17"/>
      <c r="B1480" s="17"/>
      <c r="C1480" s="21"/>
      <c r="D1480" s="21"/>
      <c r="E1480" s="21"/>
      <c r="F1480" s="21"/>
      <c r="G1480" s="17"/>
    </row>
    <row r="1481">
      <c r="A1481" s="17"/>
      <c r="B1481" s="17"/>
      <c r="C1481" s="21"/>
      <c r="D1481" s="21"/>
      <c r="E1481" s="21"/>
      <c r="F1481" s="21"/>
      <c r="G1481" s="17"/>
    </row>
    <row r="1482">
      <c r="A1482" s="17"/>
      <c r="B1482" s="17"/>
      <c r="C1482" s="21"/>
      <c r="D1482" s="21"/>
      <c r="E1482" s="21"/>
      <c r="F1482" s="21"/>
      <c r="G1482" s="17"/>
    </row>
    <row r="1483">
      <c r="A1483" s="17"/>
      <c r="B1483" s="17"/>
      <c r="C1483" s="21"/>
      <c r="D1483" s="21"/>
      <c r="E1483" s="21"/>
      <c r="F1483" s="21"/>
      <c r="G1483" s="17"/>
    </row>
    <row r="1484">
      <c r="A1484" s="17"/>
      <c r="B1484" s="17"/>
      <c r="C1484" s="21"/>
      <c r="D1484" s="21"/>
      <c r="E1484" s="21"/>
      <c r="F1484" s="21"/>
      <c r="G1484" s="17"/>
    </row>
    <row r="1485">
      <c r="A1485" s="17"/>
      <c r="B1485" s="17"/>
      <c r="C1485" s="21"/>
      <c r="D1485" s="21"/>
      <c r="E1485" s="21"/>
      <c r="F1485" s="21"/>
      <c r="G1485" s="17"/>
    </row>
    <row r="1486">
      <c r="A1486" s="17"/>
      <c r="B1486" s="17"/>
      <c r="C1486" s="21"/>
      <c r="D1486" s="21"/>
      <c r="E1486" s="21"/>
      <c r="F1486" s="21"/>
      <c r="G1486" s="17"/>
    </row>
    <row r="1487">
      <c r="A1487" s="17"/>
      <c r="B1487" s="17"/>
      <c r="C1487" s="21"/>
      <c r="D1487" s="21"/>
      <c r="E1487" s="21"/>
      <c r="F1487" s="21"/>
      <c r="G1487" s="17"/>
    </row>
    <row r="1488">
      <c r="A1488" s="17"/>
      <c r="B1488" s="17"/>
      <c r="C1488" s="21"/>
      <c r="D1488" s="21"/>
      <c r="E1488" s="21"/>
      <c r="F1488" s="21"/>
      <c r="G1488" s="17"/>
    </row>
    <row r="1489">
      <c r="A1489" s="17"/>
      <c r="B1489" s="17"/>
      <c r="C1489" s="21"/>
      <c r="D1489" s="21"/>
      <c r="E1489" s="21"/>
      <c r="F1489" s="21"/>
      <c r="G1489" s="17"/>
    </row>
    <row r="1490">
      <c r="A1490" s="17"/>
      <c r="B1490" s="17"/>
      <c r="C1490" s="21"/>
      <c r="D1490" s="21"/>
      <c r="E1490" s="21"/>
      <c r="F1490" s="21"/>
      <c r="G1490" s="17"/>
    </row>
    <row r="1491">
      <c r="A1491" s="17"/>
      <c r="B1491" s="17"/>
      <c r="C1491" s="21"/>
      <c r="D1491" s="21"/>
      <c r="E1491" s="21"/>
      <c r="F1491" s="21"/>
      <c r="G1491" s="17"/>
    </row>
    <row r="1492">
      <c r="A1492" s="17"/>
      <c r="B1492" s="17"/>
      <c r="C1492" s="21"/>
      <c r="D1492" s="21"/>
      <c r="E1492" s="21"/>
      <c r="F1492" s="21"/>
      <c r="G1492" s="17"/>
    </row>
    <row r="1493">
      <c r="A1493" s="17"/>
      <c r="B1493" s="17"/>
      <c r="C1493" s="21"/>
      <c r="D1493" s="21"/>
      <c r="E1493" s="21"/>
      <c r="F1493" s="21"/>
      <c r="G1493" s="17"/>
    </row>
    <row r="1494">
      <c r="A1494" s="17"/>
      <c r="B1494" s="17"/>
      <c r="C1494" s="21"/>
      <c r="D1494" s="21"/>
      <c r="E1494" s="21"/>
      <c r="F1494" s="21"/>
      <c r="G1494" s="17"/>
    </row>
    <row r="1495">
      <c r="A1495" s="17"/>
      <c r="B1495" s="17"/>
      <c r="C1495" s="21"/>
      <c r="D1495" s="21"/>
      <c r="E1495" s="21"/>
      <c r="F1495" s="21"/>
      <c r="G1495" s="17"/>
    </row>
    <row r="1496">
      <c r="A1496" s="17"/>
      <c r="B1496" s="17"/>
      <c r="C1496" s="21"/>
      <c r="D1496" s="21"/>
      <c r="E1496" s="21"/>
      <c r="F1496" s="21"/>
      <c r="G1496" s="17"/>
    </row>
    <row r="1497">
      <c r="A1497" s="17"/>
      <c r="B1497" s="17"/>
      <c r="C1497" s="21"/>
      <c r="D1497" s="21"/>
      <c r="E1497" s="21"/>
      <c r="F1497" s="21"/>
      <c r="G1497" s="17"/>
    </row>
    <row r="1498">
      <c r="A1498" s="17"/>
      <c r="B1498" s="17"/>
      <c r="C1498" s="21"/>
      <c r="D1498" s="21"/>
      <c r="E1498" s="21"/>
      <c r="F1498" s="21"/>
      <c r="G1498" s="17"/>
    </row>
    <row r="1499">
      <c r="A1499" s="17"/>
      <c r="B1499" s="17"/>
      <c r="C1499" s="21"/>
      <c r="D1499" s="21"/>
      <c r="E1499" s="21"/>
      <c r="F1499" s="21"/>
      <c r="G1499" s="17"/>
    </row>
    <row r="1500">
      <c r="A1500" s="17"/>
      <c r="B1500" s="17"/>
      <c r="C1500" s="21"/>
      <c r="D1500" s="21"/>
      <c r="E1500" s="21"/>
      <c r="F1500" s="21"/>
      <c r="G1500" s="17"/>
    </row>
    <row r="1501">
      <c r="A1501" s="17"/>
      <c r="B1501" s="17"/>
      <c r="C1501" s="21"/>
      <c r="D1501" s="21"/>
      <c r="E1501" s="21"/>
      <c r="F1501" s="21"/>
      <c r="G1501" s="17"/>
    </row>
    <row r="1502">
      <c r="A1502" s="17"/>
      <c r="B1502" s="17"/>
      <c r="C1502" s="21"/>
      <c r="D1502" s="21"/>
      <c r="E1502" s="21"/>
      <c r="F1502" s="21"/>
      <c r="G1502" s="17"/>
    </row>
    <row r="1503">
      <c r="A1503" s="17"/>
      <c r="B1503" s="17"/>
      <c r="C1503" s="21"/>
      <c r="D1503" s="21"/>
      <c r="E1503" s="21"/>
      <c r="F1503" s="21"/>
      <c r="G1503" s="17"/>
    </row>
    <row r="1504">
      <c r="A1504" s="17"/>
      <c r="B1504" s="17"/>
      <c r="C1504" s="21"/>
      <c r="D1504" s="21"/>
      <c r="E1504" s="21"/>
      <c r="F1504" s="21"/>
      <c r="G1504" s="17"/>
    </row>
    <row r="1505">
      <c r="A1505" s="17"/>
      <c r="B1505" s="17"/>
      <c r="C1505" s="21"/>
      <c r="D1505" s="21"/>
      <c r="E1505" s="21"/>
      <c r="F1505" s="21"/>
      <c r="G1505" s="17"/>
    </row>
    <row r="1506">
      <c r="A1506" s="17"/>
      <c r="B1506" s="17"/>
      <c r="C1506" s="21"/>
      <c r="D1506" s="21"/>
      <c r="E1506" s="21"/>
      <c r="F1506" s="21"/>
      <c r="G1506" s="17"/>
    </row>
    <row r="1507">
      <c r="A1507" s="17"/>
      <c r="B1507" s="17"/>
      <c r="C1507" s="21"/>
      <c r="D1507" s="21"/>
      <c r="E1507" s="21"/>
      <c r="F1507" s="21"/>
      <c r="G1507" s="17"/>
    </row>
    <row r="1508">
      <c r="A1508" s="17"/>
      <c r="B1508" s="17"/>
      <c r="C1508" s="21"/>
      <c r="D1508" s="21"/>
      <c r="E1508" s="21"/>
      <c r="F1508" s="21"/>
      <c r="G1508" s="17"/>
    </row>
    <row r="1509">
      <c r="A1509" s="17"/>
      <c r="B1509" s="17"/>
      <c r="C1509" s="21"/>
      <c r="D1509" s="21"/>
      <c r="E1509" s="21"/>
      <c r="F1509" s="21"/>
      <c r="G1509" s="17"/>
    </row>
    <row r="1510">
      <c r="A1510" s="17"/>
      <c r="B1510" s="17"/>
      <c r="C1510" s="21"/>
      <c r="D1510" s="21"/>
      <c r="E1510" s="21"/>
      <c r="F1510" s="21"/>
      <c r="G1510" s="17"/>
    </row>
    <row r="1511">
      <c r="A1511" s="17"/>
      <c r="B1511" s="17"/>
      <c r="C1511" s="21"/>
      <c r="D1511" s="21"/>
      <c r="E1511" s="21"/>
      <c r="F1511" s="21"/>
      <c r="G1511" s="17"/>
    </row>
    <row r="1512">
      <c r="A1512" s="17"/>
      <c r="B1512" s="17"/>
      <c r="C1512" s="21"/>
      <c r="D1512" s="21"/>
      <c r="E1512" s="21"/>
      <c r="F1512" s="21"/>
      <c r="G1512" s="17"/>
    </row>
    <row r="1513">
      <c r="A1513" s="17"/>
      <c r="B1513" s="17"/>
      <c r="C1513" s="21"/>
      <c r="D1513" s="21"/>
      <c r="E1513" s="21"/>
      <c r="F1513" s="21"/>
      <c r="G1513" s="17"/>
    </row>
    <row r="1514">
      <c r="A1514" s="17"/>
      <c r="B1514" s="17"/>
      <c r="C1514" s="21"/>
      <c r="D1514" s="21"/>
      <c r="E1514" s="21"/>
      <c r="F1514" s="21"/>
      <c r="G1514" s="17"/>
    </row>
    <row r="1515">
      <c r="A1515" s="17"/>
      <c r="B1515" s="17"/>
      <c r="C1515" s="21"/>
      <c r="D1515" s="21"/>
      <c r="E1515" s="21"/>
      <c r="F1515" s="21"/>
      <c r="G1515" s="17"/>
    </row>
    <row r="1516">
      <c r="A1516" s="17"/>
      <c r="B1516" s="17"/>
      <c r="C1516" s="21"/>
      <c r="D1516" s="21"/>
      <c r="E1516" s="21"/>
      <c r="F1516" s="21"/>
      <c r="G1516" s="17"/>
    </row>
    <row r="1517">
      <c r="A1517" s="17"/>
      <c r="B1517" s="17"/>
      <c r="C1517" s="21"/>
      <c r="D1517" s="21"/>
      <c r="E1517" s="21"/>
      <c r="F1517" s="21"/>
      <c r="G1517" s="17"/>
    </row>
    <row r="1518">
      <c r="A1518" s="17"/>
      <c r="B1518" s="17"/>
      <c r="C1518" s="21"/>
      <c r="D1518" s="21"/>
      <c r="E1518" s="21"/>
      <c r="F1518" s="21"/>
      <c r="G1518" s="17"/>
    </row>
    <row r="1519">
      <c r="A1519" s="17"/>
      <c r="B1519" s="17"/>
      <c r="C1519" s="21"/>
      <c r="D1519" s="21"/>
      <c r="E1519" s="21"/>
      <c r="F1519" s="21"/>
      <c r="G1519" s="17"/>
    </row>
    <row r="1520">
      <c r="A1520" s="17"/>
      <c r="B1520" s="17"/>
      <c r="C1520" s="21"/>
      <c r="D1520" s="21"/>
      <c r="E1520" s="21"/>
      <c r="F1520" s="21"/>
      <c r="G1520" s="17"/>
    </row>
    <row r="1521">
      <c r="A1521" s="17"/>
      <c r="B1521" s="17"/>
      <c r="C1521" s="21"/>
      <c r="D1521" s="21"/>
      <c r="E1521" s="21"/>
      <c r="F1521" s="21"/>
      <c r="G1521" s="17"/>
    </row>
    <row r="1522">
      <c r="A1522" s="17"/>
      <c r="B1522" s="17"/>
      <c r="C1522" s="21"/>
      <c r="D1522" s="21"/>
      <c r="E1522" s="21"/>
      <c r="F1522" s="21"/>
      <c r="G1522" s="17"/>
    </row>
    <row r="1523">
      <c r="A1523" s="17"/>
      <c r="B1523" s="17"/>
      <c r="C1523" s="21"/>
      <c r="D1523" s="21"/>
      <c r="E1523" s="21"/>
      <c r="F1523" s="21"/>
      <c r="G1523" s="17"/>
    </row>
    <row r="1524">
      <c r="A1524" s="17"/>
      <c r="B1524" s="17"/>
      <c r="C1524" s="21"/>
      <c r="D1524" s="21"/>
      <c r="E1524" s="21"/>
      <c r="F1524" s="21"/>
      <c r="G1524" s="17"/>
    </row>
    <row r="1525">
      <c r="A1525" s="17"/>
      <c r="B1525" s="17"/>
      <c r="C1525" s="21"/>
      <c r="D1525" s="21"/>
      <c r="E1525" s="21"/>
      <c r="F1525" s="21"/>
      <c r="G1525" s="17"/>
    </row>
    <row r="1526">
      <c r="A1526" s="17"/>
      <c r="B1526" s="17"/>
      <c r="C1526" s="21"/>
      <c r="D1526" s="21"/>
      <c r="E1526" s="21"/>
      <c r="F1526" s="21"/>
      <c r="G1526" s="17"/>
    </row>
    <row r="1527">
      <c r="A1527" s="17"/>
      <c r="B1527" s="17"/>
      <c r="C1527" s="21"/>
      <c r="D1527" s="21"/>
      <c r="E1527" s="21"/>
      <c r="F1527" s="21"/>
      <c r="G1527" s="17"/>
    </row>
    <row r="1528">
      <c r="A1528" s="17"/>
      <c r="B1528" s="17"/>
      <c r="C1528" s="21"/>
      <c r="D1528" s="21"/>
      <c r="E1528" s="21"/>
      <c r="F1528" s="21"/>
      <c r="G1528" s="17"/>
    </row>
    <row r="1529">
      <c r="A1529" s="17"/>
      <c r="B1529" s="17"/>
      <c r="C1529" s="21"/>
      <c r="D1529" s="21"/>
      <c r="E1529" s="21"/>
      <c r="F1529" s="21"/>
      <c r="G1529" s="17"/>
    </row>
    <row r="1530">
      <c r="A1530" s="17"/>
      <c r="B1530" s="17"/>
      <c r="C1530" s="21"/>
      <c r="D1530" s="21"/>
      <c r="E1530" s="21"/>
      <c r="F1530" s="21"/>
      <c r="G1530" s="17"/>
    </row>
    <row r="1531">
      <c r="A1531" s="17"/>
      <c r="B1531" s="17"/>
      <c r="C1531" s="21"/>
      <c r="D1531" s="21"/>
      <c r="E1531" s="21"/>
      <c r="F1531" s="21"/>
      <c r="G1531" s="17"/>
    </row>
    <row r="1532">
      <c r="A1532" s="17"/>
      <c r="B1532" s="17"/>
      <c r="C1532" s="21"/>
      <c r="D1532" s="21"/>
      <c r="E1532" s="21"/>
      <c r="F1532" s="21"/>
      <c r="G1532" s="17"/>
    </row>
    <row r="1533">
      <c r="A1533" s="17"/>
      <c r="B1533" s="17"/>
      <c r="C1533" s="21"/>
      <c r="D1533" s="21"/>
      <c r="E1533" s="21"/>
      <c r="F1533" s="21"/>
      <c r="G1533" s="17"/>
    </row>
    <row r="1534">
      <c r="A1534" s="17"/>
      <c r="B1534" s="17"/>
      <c r="C1534" s="21"/>
      <c r="D1534" s="21"/>
      <c r="E1534" s="21"/>
      <c r="F1534" s="21"/>
      <c r="G1534" s="17"/>
    </row>
    <row r="1535">
      <c r="A1535" s="17"/>
      <c r="B1535" s="17"/>
      <c r="C1535" s="21"/>
      <c r="D1535" s="21"/>
      <c r="E1535" s="21"/>
      <c r="F1535" s="21"/>
      <c r="G1535" s="17"/>
    </row>
    <row r="1536">
      <c r="A1536" s="17"/>
      <c r="B1536" s="17"/>
      <c r="C1536" s="21"/>
      <c r="D1536" s="21"/>
      <c r="E1536" s="21"/>
      <c r="F1536" s="21"/>
      <c r="G1536" s="17"/>
    </row>
    <row r="1537">
      <c r="A1537" s="17"/>
      <c r="B1537" s="17"/>
      <c r="C1537" s="21"/>
      <c r="D1537" s="21"/>
      <c r="E1537" s="21"/>
      <c r="F1537" s="21"/>
      <c r="G1537" s="17"/>
    </row>
    <row r="1538">
      <c r="A1538" s="17"/>
      <c r="B1538" s="17"/>
      <c r="C1538" s="21"/>
      <c r="D1538" s="21"/>
      <c r="E1538" s="21"/>
      <c r="F1538" s="21"/>
      <c r="G1538" s="17"/>
    </row>
    <row r="1539">
      <c r="A1539" s="17"/>
      <c r="B1539" s="17"/>
      <c r="C1539" s="21"/>
      <c r="D1539" s="21"/>
      <c r="E1539" s="21"/>
      <c r="F1539" s="21"/>
      <c r="G1539" s="17"/>
    </row>
    <row r="1540">
      <c r="A1540" s="17"/>
      <c r="B1540" s="17"/>
      <c r="C1540" s="21"/>
      <c r="D1540" s="21"/>
      <c r="E1540" s="21"/>
      <c r="F1540" s="21"/>
      <c r="G1540" s="17"/>
    </row>
    <row r="1541">
      <c r="A1541" s="17"/>
      <c r="B1541" s="17"/>
      <c r="C1541" s="21"/>
      <c r="D1541" s="21"/>
      <c r="E1541" s="21"/>
      <c r="F1541" s="21"/>
      <c r="G1541" s="17"/>
    </row>
    <row r="1542">
      <c r="A1542" s="17"/>
      <c r="B1542" s="17"/>
      <c r="C1542" s="21"/>
      <c r="D1542" s="21"/>
      <c r="E1542" s="21"/>
      <c r="F1542" s="21"/>
      <c r="G1542" s="17"/>
    </row>
    <row r="1543">
      <c r="A1543" s="17"/>
      <c r="B1543" s="17"/>
      <c r="C1543" s="21"/>
      <c r="D1543" s="21"/>
      <c r="E1543" s="21"/>
      <c r="F1543" s="21"/>
      <c r="G1543" s="17"/>
    </row>
    <row r="1544">
      <c r="A1544" s="17"/>
      <c r="B1544" s="17"/>
      <c r="C1544" s="21"/>
      <c r="D1544" s="21"/>
      <c r="E1544" s="21"/>
      <c r="F1544" s="21"/>
      <c r="G1544" s="17"/>
    </row>
    <row r="1545">
      <c r="A1545" s="17"/>
      <c r="B1545" s="17"/>
      <c r="C1545" s="21"/>
      <c r="D1545" s="21"/>
      <c r="E1545" s="21"/>
      <c r="F1545" s="21"/>
      <c r="G1545" s="17"/>
    </row>
    <row r="1546">
      <c r="A1546" s="17"/>
      <c r="B1546" s="17"/>
      <c r="C1546" s="21"/>
      <c r="D1546" s="21"/>
      <c r="E1546" s="21"/>
      <c r="F1546" s="21"/>
      <c r="G1546" s="17"/>
    </row>
    <row r="1547">
      <c r="A1547" s="17"/>
      <c r="B1547" s="17"/>
      <c r="C1547" s="21"/>
      <c r="D1547" s="21"/>
      <c r="E1547" s="21"/>
      <c r="F1547" s="21"/>
      <c r="G1547" s="17"/>
    </row>
    <row r="1548">
      <c r="A1548" s="17"/>
      <c r="B1548" s="17"/>
      <c r="C1548" s="21"/>
      <c r="D1548" s="21"/>
      <c r="E1548" s="21"/>
      <c r="F1548" s="21"/>
      <c r="G1548" s="17"/>
    </row>
    <row r="1549">
      <c r="A1549" s="17"/>
      <c r="B1549" s="17"/>
      <c r="C1549" s="21"/>
      <c r="D1549" s="21"/>
      <c r="E1549" s="21"/>
      <c r="F1549" s="21"/>
      <c r="G1549" s="17"/>
    </row>
    <row r="1550">
      <c r="A1550" s="17"/>
      <c r="B1550" s="17"/>
      <c r="C1550" s="21"/>
      <c r="D1550" s="21"/>
      <c r="E1550" s="21"/>
      <c r="F1550" s="21"/>
      <c r="G1550" s="17"/>
    </row>
    <row r="1551">
      <c r="A1551" s="17"/>
      <c r="B1551" s="17"/>
      <c r="C1551" s="21"/>
      <c r="D1551" s="21"/>
      <c r="E1551" s="21"/>
      <c r="F1551" s="21"/>
      <c r="G1551" s="17"/>
    </row>
    <row r="1552">
      <c r="A1552" s="17"/>
      <c r="B1552" s="17"/>
      <c r="C1552" s="21"/>
      <c r="D1552" s="21"/>
      <c r="E1552" s="21"/>
      <c r="F1552" s="21"/>
      <c r="G1552" s="17"/>
    </row>
    <row r="1553">
      <c r="A1553" s="17"/>
      <c r="B1553" s="17"/>
      <c r="C1553" s="21"/>
      <c r="D1553" s="21"/>
      <c r="E1553" s="21"/>
      <c r="F1553" s="21"/>
      <c r="G1553" s="17"/>
    </row>
    <row r="1554">
      <c r="A1554" s="17"/>
      <c r="B1554" s="17"/>
      <c r="C1554" s="21"/>
      <c r="D1554" s="21"/>
      <c r="E1554" s="21"/>
      <c r="F1554" s="21"/>
      <c r="G1554" s="17"/>
    </row>
    <row r="1555">
      <c r="A1555" s="17"/>
      <c r="B1555" s="17"/>
      <c r="C1555" s="21"/>
      <c r="D1555" s="21"/>
      <c r="E1555" s="21"/>
      <c r="F1555" s="21"/>
      <c r="G1555" s="17"/>
    </row>
    <row r="1556">
      <c r="A1556" s="17"/>
      <c r="B1556" s="17"/>
      <c r="C1556" s="21"/>
      <c r="D1556" s="21"/>
      <c r="E1556" s="21"/>
      <c r="F1556" s="21"/>
      <c r="G1556" s="17"/>
    </row>
    <row r="1557">
      <c r="A1557" s="17"/>
      <c r="B1557" s="17"/>
      <c r="C1557" s="21"/>
      <c r="D1557" s="21"/>
      <c r="E1557" s="21"/>
      <c r="F1557" s="21"/>
      <c r="G1557" s="17"/>
    </row>
    <row r="1558">
      <c r="A1558" s="17"/>
      <c r="B1558" s="17"/>
      <c r="C1558" s="21"/>
      <c r="D1558" s="21"/>
      <c r="E1558" s="21"/>
      <c r="F1558" s="21"/>
      <c r="G1558" s="17"/>
    </row>
    <row r="1559">
      <c r="A1559" s="17"/>
      <c r="B1559" s="17"/>
      <c r="C1559" s="21"/>
      <c r="D1559" s="21"/>
      <c r="E1559" s="21"/>
      <c r="F1559" s="21"/>
      <c r="G1559" s="17"/>
    </row>
    <row r="1560">
      <c r="A1560" s="17"/>
      <c r="B1560" s="17"/>
      <c r="C1560" s="21"/>
      <c r="D1560" s="21"/>
      <c r="E1560" s="21"/>
      <c r="F1560" s="21"/>
      <c r="G1560" s="17"/>
    </row>
    <row r="1561">
      <c r="A1561" s="17"/>
      <c r="B1561" s="17"/>
      <c r="C1561" s="21"/>
      <c r="D1561" s="21"/>
      <c r="E1561" s="21"/>
      <c r="F1561" s="21"/>
      <c r="G1561" s="17"/>
    </row>
    <row r="1562">
      <c r="A1562" s="17"/>
      <c r="B1562" s="17"/>
      <c r="C1562" s="21"/>
      <c r="D1562" s="21"/>
      <c r="E1562" s="21"/>
      <c r="F1562" s="21"/>
      <c r="G1562" s="17"/>
    </row>
    <row r="1563">
      <c r="A1563" s="17"/>
      <c r="B1563" s="17"/>
      <c r="C1563" s="21"/>
      <c r="D1563" s="21"/>
      <c r="E1563" s="21"/>
      <c r="F1563" s="21"/>
      <c r="G1563" s="17"/>
    </row>
    <row r="1564">
      <c r="A1564" s="17"/>
      <c r="B1564" s="17"/>
      <c r="C1564" s="21"/>
      <c r="D1564" s="21"/>
      <c r="E1564" s="21"/>
      <c r="F1564" s="21"/>
      <c r="G1564" s="17"/>
    </row>
    <row r="1565">
      <c r="A1565" s="17"/>
      <c r="B1565" s="17"/>
      <c r="C1565" s="21"/>
      <c r="D1565" s="21"/>
      <c r="E1565" s="21"/>
      <c r="F1565" s="21"/>
      <c r="G1565" s="17"/>
    </row>
    <row r="1566">
      <c r="A1566" s="17"/>
      <c r="B1566" s="17"/>
      <c r="C1566" s="21"/>
      <c r="D1566" s="21"/>
      <c r="E1566" s="21"/>
      <c r="F1566" s="21"/>
      <c r="G1566" s="17"/>
    </row>
    <row r="1567">
      <c r="A1567" s="17"/>
      <c r="B1567" s="17"/>
      <c r="C1567" s="21"/>
      <c r="D1567" s="21"/>
      <c r="E1567" s="21"/>
      <c r="F1567" s="21"/>
      <c r="G1567" s="17"/>
    </row>
    <row r="1568">
      <c r="A1568" s="17"/>
      <c r="B1568" s="17"/>
      <c r="C1568" s="21"/>
      <c r="D1568" s="21"/>
      <c r="E1568" s="21"/>
      <c r="F1568" s="21"/>
      <c r="G1568" s="17"/>
    </row>
    <row r="1569">
      <c r="A1569" s="17"/>
      <c r="B1569" s="17"/>
      <c r="C1569" s="21"/>
      <c r="D1569" s="21"/>
      <c r="E1569" s="21"/>
      <c r="F1569" s="21"/>
      <c r="G1569" s="17"/>
    </row>
    <row r="1570">
      <c r="A1570" s="17"/>
      <c r="B1570" s="17"/>
      <c r="C1570" s="21"/>
      <c r="D1570" s="21"/>
      <c r="E1570" s="21"/>
      <c r="F1570" s="21"/>
      <c r="G1570" s="17"/>
    </row>
    <row r="1571">
      <c r="A1571" s="17"/>
      <c r="B1571" s="17"/>
      <c r="C1571" s="21"/>
      <c r="D1571" s="21"/>
      <c r="E1571" s="21"/>
      <c r="F1571" s="21"/>
      <c r="G1571" s="17"/>
    </row>
    <row r="1572">
      <c r="A1572" s="17"/>
      <c r="B1572" s="17"/>
      <c r="C1572" s="21"/>
      <c r="D1572" s="21"/>
      <c r="E1572" s="21"/>
      <c r="F1572" s="21"/>
      <c r="G1572" s="17"/>
    </row>
    <row r="1573">
      <c r="A1573" s="17"/>
      <c r="B1573" s="17"/>
      <c r="C1573" s="21"/>
      <c r="D1573" s="21"/>
      <c r="E1573" s="21"/>
      <c r="F1573" s="21"/>
      <c r="G1573" s="17"/>
    </row>
    <row r="1574">
      <c r="A1574" s="17"/>
      <c r="B1574" s="17"/>
      <c r="C1574" s="21"/>
      <c r="D1574" s="21"/>
      <c r="E1574" s="21"/>
      <c r="F1574" s="21"/>
      <c r="G1574" s="17"/>
    </row>
    <row r="1575">
      <c r="A1575" s="17"/>
      <c r="B1575" s="17"/>
      <c r="C1575" s="21"/>
      <c r="D1575" s="21"/>
      <c r="E1575" s="21"/>
      <c r="F1575" s="21"/>
      <c r="G1575" s="17"/>
    </row>
    <row r="1576">
      <c r="A1576" s="17"/>
      <c r="B1576" s="17"/>
      <c r="C1576" s="21"/>
      <c r="D1576" s="21"/>
      <c r="E1576" s="21"/>
      <c r="F1576" s="21"/>
      <c r="G1576" s="17"/>
    </row>
    <row r="1577">
      <c r="A1577" s="17"/>
      <c r="B1577" s="17"/>
      <c r="C1577" s="21"/>
      <c r="D1577" s="21"/>
      <c r="E1577" s="21"/>
      <c r="F1577" s="21"/>
      <c r="G1577" s="17"/>
    </row>
    <row r="1578">
      <c r="A1578" s="17"/>
      <c r="B1578" s="17"/>
      <c r="C1578" s="21"/>
      <c r="D1578" s="21"/>
      <c r="E1578" s="21"/>
      <c r="F1578" s="21"/>
      <c r="G1578" s="17"/>
    </row>
    <row r="1579">
      <c r="A1579" s="17"/>
      <c r="B1579" s="17"/>
      <c r="C1579" s="21"/>
      <c r="D1579" s="21"/>
      <c r="E1579" s="21"/>
      <c r="F1579" s="21"/>
      <c r="G1579" s="17"/>
    </row>
    <row r="1580">
      <c r="A1580" s="17"/>
      <c r="B1580" s="17"/>
      <c r="C1580" s="21"/>
      <c r="D1580" s="21"/>
      <c r="E1580" s="21"/>
      <c r="F1580" s="21"/>
      <c r="G1580" s="17"/>
    </row>
    <row r="1581">
      <c r="A1581" s="17"/>
      <c r="B1581" s="17"/>
      <c r="C1581" s="21"/>
      <c r="D1581" s="21"/>
      <c r="E1581" s="21"/>
      <c r="F1581" s="21"/>
      <c r="G1581" s="17"/>
    </row>
    <row r="1582">
      <c r="A1582" s="17"/>
      <c r="B1582" s="17"/>
      <c r="C1582" s="21"/>
      <c r="D1582" s="21"/>
      <c r="E1582" s="21"/>
      <c r="F1582" s="21"/>
      <c r="G1582" s="17"/>
    </row>
    <row r="1583">
      <c r="A1583" s="17"/>
      <c r="B1583" s="17"/>
      <c r="C1583" s="21"/>
      <c r="D1583" s="21"/>
      <c r="E1583" s="21"/>
      <c r="F1583" s="21"/>
      <c r="G1583" s="17"/>
    </row>
    <row r="1584">
      <c r="A1584" s="17"/>
      <c r="B1584" s="17"/>
      <c r="C1584" s="21"/>
      <c r="D1584" s="21"/>
      <c r="E1584" s="21"/>
      <c r="F1584" s="21"/>
      <c r="G1584" s="17"/>
    </row>
    <row r="1585">
      <c r="A1585" s="17"/>
      <c r="B1585" s="17"/>
      <c r="C1585" s="21"/>
      <c r="D1585" s="21"/>
      <c r="E1585" s="21"/>
      <c r="F1585" s="21"/>
      <c r="G1585" s="17"/>
    </row>
    <row r="1586">
      <c r="A1586" s="17"/>
      <c r="B1586" s="17"/>
      <c r="C1586" s="21"/>
      <c r="D1586" s="21"/>
      <c r="E1586" s="21"/>
      <c r="F1586" s="21"/>
      <c r="G1586" s="17"/>
    </row>
    <row r="1587">
      <c r="A1587" s="17"/>
      <c r="B1587" s="17"/>
      <c r="C1587" s="21"/>
      <c r="D1587" s="21"/>
      <c r="E1587" s="21"/>
      <c r="F1587" s="21"/>
      <c r="G1587" s="17"/>
    </row>
    <row r="1588">
      <c r="A1588" s="17"/>
      <c r="B1588" s="17"/>
      <c r="C1588" s="21"/>
      <c r="D1588" s="21"/>
      <c r="E1588" s="21"/>
      <c r="F1588" s="21"/>
      <c r="G1588" s="17"/>
    </row>
    <row r="1589">
      <c r="A1589" s="17"/>
      <c r="B1589" s="17"/>
      <c r="C1589" s="21"/>
      <c r="D1589" s="21"/>
      <c r="E1589" s="21"/>
      <c r="F1589" s="21"/>
      <c r="G1589" s="17"/>
    </row>
    <row r="1590">
      <c r="A1590" s="17"/>
      <c r="B1590" s="17"/>
      <c r="C1590" s="21"/>
      <c r="D1590" s="21"/>
      <c r="E1590" s="21"/>
      <c r="F1590" s="21"/>
      <c r="G1590" s="17"/>
    </row>
    <row r="1591">
      <c r="A1591" s="17"/>
      <c r="B1591" s="17"/>
      <c r="C1591" s="21"/>
      <c r="D1591" s="21"/>
      <c r="E1591" s="21"/>
      <c r="F1591" s="21"/>
      <c r="G1591" s="17"/>
    </row>
    <row r="1592">
      <c r="A1592" s="17"/>
      <c r="B1592" s="17"/>
      <c r="C1592" s="21"/>
      <c r="D1592" s="21"/>
      <c r="E1592" s="21"/>
      <c r="F1592" s="21"/>
      <c r="G1592" s="17"/>
    </row>
    <row r="1593">
      <c r="A1593" s="17"/>
      <c r="B1593" s="17"/>
      <c r="C1593" s="21"/>
      <c r="D1593" s="21"/>
      <c r="E1593" s="21"/>
      <c r="F1593" s="21"/>
      <c r="G1593" s="17"/>
    </row>
    <row r="1594">
      <c r="A1594" s="17"/>
      <c r="B1594" s="17"/>
      <c r="C1594" s="21"/>
      <c r="D1594" s="21"/>
      <c r="E1594" s="21"/>
      <c r="F1594" s="21"/>
      <c r="G1594" s="17"/>
    </row>
    <row r="1595">
      <c r="A1595" s="17"/>
      <c r="B1595" s="17"/>
      <c r="C1595" s="21"/>
      <c r="D1595" s="21"/>
      <c r="E1595" s="21"/>
      <c r="F1595" s="21"/>
      <c r="G1595" s="17"/>
    </row>
    <row r="1596">
      <c r="A1596" s="17"/>
      <c r="B1596" s="17"/>
      <c r="C1596" s="21"/>
      <c r="D1596" s="21"/>
      <c r="E1596" s="21"/>
      <c r="F1596" s="21"/>
      <c r="G1596" s="17"/>
    </row>
    <row r="1597">
      <c r="A1597" s="17"/>
      <c r="B1597" s="17"/>
      <c r="C1597" s="21"/>
      <c r="D1597" s="21"/>
      <c r="E1597" s="21"/>
      <c r="F1597" s="21"/>
      <c r="G1597" s="17"/>
    </row>
    <row r="1598">
      <c r="A1598" s="17"/>
      <c r="B1598" s="17"/>
      <c r="C1598" s="21"/>
      <c r="D1598" s="21"/>
      <c r="E1598" s="21"/>
      <c r="F1598" s="21"/>
      <c r="G1598" s="17"/>
    </row>
    <row r="1599">
      <c r="A1599" s="17"/>
      <c r="B1599" s="17"/>
      <c r="C1599" s="21"/>
      <c r="D1599" s="21"/>
      <c r="E1599" s="21"/>
      <c r="F1599" s="21"/>
      <c r="G1599" s="17"/>
    </row>
    <row r="1600">
      <c r="A1600" s="17"/>
      <c r="B1600" s="17"/>
      <c r="C1600" s="21"/>
      <c r="D1600" s="21"/>
      <c r="E1600" s="21"/>
      <c r="F1600" s="21"/>
      <c r="G1600" s="17"/>
    </row>
    <row r="1601">
      <c r="A1601" s="17"/>
      <c r="B1601" s="17"/>
      <c r="C1601" s="21"/>
      <c r="D1601" s="21"/>
      <c r="E1601" s="21"/>
      <c r="F1601" s="21"/>
      <c r="G1601" s="17"/>
    </row>
    <row r="1602">
      <c r="A1602" s="17"/>
      <c r="B1602" s="17"/>
      <c r="C1602" s="21"/>
      <c r="D1602" s="21"/>
      <c r="E1602" s="21"/>
      <c r="F1602" s="21"/>
      <c r="G1602" s="17"/>
    </row>
    <row r="1603">
      <c r="A1603" s="17"/>
      <c r="B1603" s="17"/>
      <c r="C1603" s="21"/>
      <c r="D1603" s="21"/>
      <c r="E1603" s="21"/>
      <c r="F1603" s="21"/>
      <c r="G1603" s="17"/>
    </row>
    <row r="1604">
      <c r="A1604" s="17"/>
      <c r="B1604" s="17"/>
      <c r="C1604" s="21"/>
      <c r="D1604" s="21"/>
      <c r="E1604" s="21"/>
      <c r="F1604" s="21"/>
      <c r="G1604" s="17"/>
    </row>
    <row r="1605">
      <c r="A1605" s="17"/>
      <c r="B1605" s="17"/>
      <c r="C1605" s="21"/>
      <c r="D1605" s="21"/>
      <c r="E1605" s="21"/>
      <c r="F1605" s="21"/>
      <c r="G1605" s="17"/>
    </row>
    <row r="1606">
      <c r="A1606" s="17"/>
      <c r="B1606" s="17"/>
      <c r="C1606" s="21"/>
      <c r="D1606" s="21"/>
      <c r="E1606" s="21"/>
      <c r="F1606" s="21"/>
      <c r="G1606" s="17"/>
    </row>
    <row r="1607">
      <c r="A1607" s="17"/>
      <c r="B1607" s="17"/>
      <c r="C1607" s="21"/>
      <c r="D1607" s="21"/>
      <c r="E1607" s="21"/>
      <c r="F1607" s="21"/>
      <c r="G1607" s="17"/>
    </row>
    <row r="1608">
      <c r="A1608" s="17"/>
      <c r="B1608" s="17"/>
      <c r="C1608" s="21"/>
      <c r="D1608" s="21"/>
      <c r="E1608" s="21"/>
      <c r="F1608" s="21"/>
      <c r="G1608" s="17"/>
    </row>
    <row r="1609">
      <c r="A1609" s="17"/>
      <c r="B1609" s="17"/>
      <c r="C1609" s="21"/>
      <c r="D1609" s="21"/>
      <c r="E1609" s="21"/>
      <c r="F1609" s="21"/>
      <c r="G1609" s="17"/>
    </row>
    <row r="1610">
      <c r="A1610" s="17"/>
      <c r="B1610" s="17"/>
      <c r="C1610" s="21"/>
      <c r="D1610" s="21"/>
      <c r="E1610" s="21"/>
      <c r="F1610" s="21"/>
      <c r="G1610" s="17"/>
    </row>
    <row r="1611">
      <c r="A1611" s="17"/>
      <c r="B1611" s="17"/>
      <c r="C1611" s="21"/>
      <c r="D1611" s="21"/>
      <c r="E1611" s="21"/>
      <c r="F1611" s="21"/>
      <c r="G1611" s="17"/>
    </row>
    <row r="1612">
      <c r="A1612" s="17"/>
      <c r="B1612" s="17"/>
      <c r="C1612" s="21"/>
      <c r="D1612" s="21"/>
      <c r="E1612" s="21"/>
      <c r="F1612" s="21"/>
      <c r="G1612" s="17"/>
    </row>
    <row r="1613">
      <c r="A1613" s="17"/>
      <c r="B1613" s="17"/>
      <c r="C1613" s="21"/>
      <c r="D1613" s="21"/>
      <c r="E1613" s="21"/>
      <c r="F1613" s="21"/>
      <c r="G1613" s="17"/>
    </row>
    <row r="1614">
      <c r="A1614" s="17"/>
      <c r="B1614" s="17"/>
      <c r="C1614" s="21"/>
      <c r="D1614" s="21"/>
      <c r="E1614" s="21"/>
      <c r="F1614" s="21"/>
      <c r="G1614" s="17"/>
    </row>
    <row r="1615">
      <c r="A1615" s="17"/>
      <c r="B1615" s="17"/>
      <c r="C1615" s="21"/>
      <c r="D1615" s="21"/>
      <c r="E1615" s="21"/>
      <c r="F1615" s="21"/>
      <c r="G1615" s="17"/>
    </row>
    <row r="1616">
      <c r="A1616" s="17"/>
      <c r="B1616" s="17"/>
      <c r="C1616" s="21"/>
      <c r="D1616" s="21"/>
      <c r="E1616" s="21"/>
      <c r="F1616" s="21"/>
      <c r="G1616" s="17"/>
    </row>
    <row r="1617">
      <c r="A1617" s="17"/>
      <c r="B1617" s="17"/>
      <c r="C1617" s="21"/>
      <c r="D1617" s="21"/>
      <c r="E1617" s="21"/>
      <c r="F1617" s="21"/>
      <c r="G1617" s="17"/>
    </row>
    <row r="1618">
      <c r="A1618" s="17"/>
      <c r="B1618" s="17"/>
      <c r="C1618" s="21"/>
      <c r="D1618" s="21"/>
      <c r="E1618" s="21"/>
      <c r="F1618" s="21"/>
      <c r="G1618" s="17"/>
    </row>
    <row r="1619">
      <c r="A1619" s="17"/>
      <c r="B1619" s="17"/>
      <c r="C1619" s="21"/>
      <c r="D1619" s="21"/>
      <c r="E1619" s="21"/>
      <c r="F1619" s="21"/>
      <c r="G1619" s="17"/>
    </row>
    <row r="1620">
      <c r="A1620" s="17"/>
      <c r="B1620" s="17"/>
      <c r="C1620" s="21"/>
      <c r="D1620" s="21"/>
      <c r="E1620" s="21"/>
      <c r="F1620" s="21"/>
      <c r="G1620" s="17"/>
    </row>
    <row r="1621">
      <c r="A1621" s="17"/>
      <c r="B1621" s="17"/>
      <c r="C1621" s="21"/>
      <c r="D1621" s="21"/>
      <c r="E1621" s="21"/>
      <c r="F1621" s="21"/>
      <c r="G1621" s="17"/>
    </row>
    <row r="1622">
      <c r="A1622" s="17"/>
      <c r="B1622" s="17"/>
      <c r="C1622" s="21"/>
      <c r="D1622" s="21"/>
      <c r="E1622" s="21"/>
      <c r="F1622" s="21"/>
      <c r="G1622" s="17"/>
    </row>
    <row r="1623">
      <c r="A1623" s="17"/>
      <c r="B1623" s="17"/>
      <c r="C1623" s="21"/>
      <c r="D1623" s="21"/>
      <c r="E1623" s="21"/>
      <c r="F1623" s="21"/>
      <c r="G1623" s="17"/>
    </row>
    <row r="1624">
      <c r="A1624" s="17"/>
      <c r="B1624" s="17"/>
      <c r="C1624" s="21"/>
      <c r="D1624" s="21"/>
      <c r="E1624" s="21"/>
      <c r="F1624" s="21"/>
      <c r="G1624" s="17"/>
    </row>
    <row r="1625">
      <c r="A1625" s="17"/>
      <c r="B1625" s="17"/>
      <c r="C1625" s="21"/>
      <c r="D1625" s="21"/>
      <c r="E1625" s="21"/>
      <c r="F1625" s="21"/>
      <c r="G1625" s="17"/>
    </row>
    <row r="1626">
      <c r="A1626" s="17"/>
      <c r="B1626" s="17"/>
      <c r="C1626" s="21"/>
      <c r="D1626" s="21"/>
      <c r="E1626" s="21"/>
      <c r="F1626" s="21"/>
      <c r="G1626" s="17"/>
    </row>
    <row r="1627">
      <c r="A1627" s="17"/>
      <c r="B1627" s="17"/>
      <c r="C1627" s="21"/>
      <c r="D1627" s="21"/>
      <c r="E1627" s="21"/>
      <c r="F1627" s="21"/>
      <c r="G1627" s="17"/>
    </row>
    <row r="1628">
      <c r="A1628" s="17"/>
      <c r="B1628" s="17"/>
      <c r="C1628" s="21"/>
      <c r="D1628" s="21"/>
      <c r="E1628" s="21"/>
      <c r="F1628" s="21"/>
      <c r="G1628" s="17"/>
    </row>
    <row r="1629">
      <c r="A1629" s="17"/>
      <c r="B1629" s="17"/>
      <c r="C1629" s="21"/>
      <c r="D1629" s="21"/>
      <c r="E1629" s="21"/>
      <c r="F1629" s="21"/>
      <c r="G1629" s="17"/>
    </row>
    <row r="1630">
      <c r="A1630" s="17"/>
      <c r="B1630" s="17"/>
      <c r="C1630" s="21"/>
      <c r="D1630" s="21"/>
      <c r="E1630" s="21"/>
      <c r="F1630" s="21"/>
      <c r="G1630" s="17"/>
    </row>
    <row r="1631">
      <c r="A1631" s="17"/>
      <c r="B1631" s="17"/>
      <c r="C1631" s="21"/>
      <c r="D1631" s="21"/>
      <c r="E1631" s="21"/>
      <c r="F1631" s="21"/>
      <c r="G1631" s="17"/>
    </row>
    <row r="1632">
      <c r="A1632" s="17"/>
      <c r="B1632" s="17"/>
      <c r="C1632" s="21"/>
      <c r="D1632" s="21"/>
      <c r="E1632" s="21"/>
      <c r="F1632" s="21"/>
      <c r="G1632" s="17"/>
    </row>
    <row r="1633">
      <c r="A1633" s="17"/>
      <c r="B1633" s="17"/>
      <c r="C1633" s="21"/>
      <c r="D1633" s="21"/>
      <c r="E1633" s="21"/>
      <c r="F1633" s="21"/>
      <c r="G1633" s="17"/>
    </row>
    <row r="1634">
      <c r="A1634" s="17"/>
      <c r="B1634" s="17"/>
      <c r="C1634" s="21"/>
      <c r="D1634" s="21"/>
      <c r="E1634" s="21"/>
      <c r="F1634" s="21"/>
      <c r="G1634" s="17"/>
    </row>
    <row r="1635">
      <c r="A1635" s="17"/>
      <c r="B1635" s="17"/>
      <c r="C1635" s="21"/>
      <c r="D1635" s="21"/>
      <c r="E1635" s="21"/>
      <c r="F1635" s="21"/>
      <c r="G1635" s="17"/>
    </row>
    <row r="1636">
      <c r="A1636" s="17"/>
      <c r="B1636" s="17"/>
      <c r="C1636" s="21"/>
      <c r="D1636" s="21"/>
      <c r="E1636" s="21"/>
      <c r="F1636" s="21"/>
      <c r="G1636" s="17"/>
    </row>
    <row r="1637">
      <c r="A1637" s="17"/>
      <c r="B1637" s="17"/>
      <c r="C1637" s="21"/>
      <c r="D1637" s="21"/>
      <c r="E1637" s="21"/>
      <c r="F1637" s="21"/>
      <c r="G1637" s="17"/>
    </row>
    <row r="1638">
      <c r="A1638" s="17"/>
      <c r="B1638" s="17"/>
      <c r="C1638" s="21"/>
      <c r="D1638" s="21"/>
      <c r="E1638" s="21"/>
      <c r="F1638" s="21"/>
      <c r="G1638" s="17"/>
    </row>
    <row r="1639">
      <c r="A1639" s="17"/>
      <c r="B1639" s="17"/>
      <c r="C1639" s="21"/>
      <c r="D1639" s="21"/>
      <c r="E1639" s="21"/>
      <c r="F1639" s="21"/>
      <c r="G1639" s="17"/>
    </row>
    <row r="1640">
      <c r="A1640" s="17"/>
      <c r="B1640" s="17"/>
      <c r="C1640" s="21"/>
      <c r="D1640" s="21"/>
      <c r="E1640" s="21"/>
      <c r="F1640" s="21"/>
      <c r="G1640" s="17"/>
    </row>
    <row r="1641">
      <c r="A1641" s="17"/>
      <c r="B1641" s="17"/>
      <c r="C1641" s="21"/>
      <c r="D1641" s="21"/>
      <c r="E1641" s="21"/>
      <c r="F1641" s="21"/>
      <c r="G1641" s="17"/>
    </row>
    <row r="1642">
      <c r="A1642" s="17"/>
      <c r="B1642" s="17"/>
      <c r="C1642" s="21"/>
      <c r="D1642" s="21"/>
      <c r="E1642" s="21"/>
      <c r="F1642" s="21"/>
      <c r="G1642" s="17"/>
    </row>
    <row r="1643">
      <c r="A1643" s="17"/>
      <c r="B1643" s="17"/>
      <c r="C1643" s="21"/>
      <c r="D1643" s="21"/>
      <c r="E1643" s="21"/>
      <c r="F1643" s="21"/>
      <c r="G1643" s="17"/>
    </row>
    <row r="1644">
      <c r="A1644" s="17"/>
      <c r="B1644" s="17"/>
      <c r="C1644" s="21"/>
      <c r="D1644" s="21"/>
      <c r="E1644" s="21"/>
      <c r="F1644" s="21"/>
      <c r="G1644" s="17"/>
    </row>
    <row r="1645">
      <c r="A1645" s="17"/>
      <c r="B1645" s="17"/>
      <c r="C1645" s="21"/>
      <c r="D1645" s="21"/>
      <c r="E1645" s="21"/>
      <c r="F1645" s="21"/>
      <c r="G1645" s="17"/>
    </row>
    <row r="1646">
      <c r="A1646" s="17"/>
      <c r="B1646" s="17"/>
      <c r="C1646" s="21"/>
      <c r="D1646" s="21"/>
      <c r="E1646" s="21"/>
      <c r="F1646" s="21"/>
      <c r="G1646" s="17"/>
    </row>
    <row r="1647">
      <c r="A1647" s="17"/>
      <c r="B1647" s="17"/>
      <c r="C1647" s="21"/>
      <c r="D1647" s="21"/>
      <c r="E1647" s="21"/>
      <c r="F1647" s="21"/>
      <c r="G1647" s="17"/>
    </row>
    <row r="1648">
      <c r="A1648" s="17"/>
      <c r="B1648" s="17"/>
      <c r="C1648" s="21"/>
      <c r="D1648" s="21"/>
      <c r="E1648" s="21"/>
      <c r="F1648" s="21"/>
      <c r="G1648" s="17"/>
    </row>
    <row r="1649">
      <c r="A1649" s="17"/>
      <c r="B1649" s="17"/>
      <c r="C1649" s="21"/>
      <c r="D1649" s="21"/>
      <c r="E1649" s="21"/>
      <c r="F1649" s="21"/>
      <c r="G1649" s="17"/>
    </row>
    <row r="1650">
      <c r="A1650" s="17"/>
      <c r="B1650" s="17"/>
      <c r="C1650" s="21"/>
      <c r="D1650" s="21"/>
      <c r="E1650" s="21"/>
      <c r="F1650" s="21"/>
      <c r="G1650" s="17"/>
    </row>
    <row r="1651">
      <c r="A1651" s="17"/>
      <c r="B1651" s="17"/>
      <c r="C1651" s="21"/>
      <c r="D1651" s="21"/>
      <c r="E1651" s="21"/>
      <c r="F1651" s="21"/>
      <c r="G1651" s="17"/>
    </row>
    <row r="1652">
      <c r="A1652" s="17"/>
      <c r="B1652" s="17"/>
      <c r="C1652" s="21"/>
      <c r="D1652" s="21"/>
      <c r="E1652" s="21"/>
      <c r="F1652" s="21"/>
      <c r="G1652" s="17"/>
    </row>
    <row r="1653">
      <c r="A1653" s="17"/>
      <c r="B1653" s="17"/>
      <c r="C1653" s="21"/>
      <c r="D1653" s="21"/>
      <c r="E1653" s="21"/>
      <c r="F1653" s="21"/>
      <c r="G1653" s="17"/>
    </row>
    <row r="1654">
      <c r="A1654" s="17"/>
      <c r="B1654" s="17"/>
      <c r="C1654" s="21"/>
      <c r="D1654" s="21"/>
      <c r="E1654" s="21"/>
      <c r="F1654" s="21"/>
      <c r="G1654" s="17"/>
    </row>
    <row r="1655">
      <c r="A1655" s="17"/>
      <c r="B1655" s="17"/>
      <c r="C1655" s="21"/>
      <c r="D1655" s="21"/>
      <c r="E1655" s="21"/>
      <c r="F1655" s="21"/>
      <c r="G1655" s="17"/>
    </row>
    <row r="1656">
      <c r="A1656" s="17"/>
      <c r="B1656" s="17"/>
      <c r="C1656" s="21"/>
      <c r="D1656" s="21"/>
      <c r="E1656" s="21"/>
      <c r="F1656" s="21"/>
      <c r="G1656" s="17"/>
    </row>
    <row r="1657">
      <c r="A1657" s="17"/>
      <c r="B1657" s="17"/>
      <c r="C1657" s="21"/>
      <c r="D1657" s="21"/>
      <c r="E1657" s="21"/>
      <c r="F1657" s="21"/>
      <c r="G1657" s="17"/>
    </row>
    <row r="1658">
      <c r="A1658" s="17"/>
      <c r="B1658" s="17"/>
      <c r="C1658" s="21"/>
      <c r="D1658" s="21"/>
      <c r="E1658" s="21"/>
      <c r="F1658" s="21"/>
      <c r="G1658" s="17"/>
    </row>
    <row r="1659">
      <c r="A1659" s="17"/>
      <c r="B1659" s="17"/>
      <c r="C1659" s="21"/>
      <c r="D1659" s="21"/>
      <c r="E1659" s="21"/>
      <c r="F1659" s="21"/>
      <c r="G1659" s="17"/>
    </row>
    <row r="1660">
      <c r="A1660" s="17"/>
      <c r="B1660" s="17"/>
      <c r="C1660" s="21"/>
      <c r="D1660" s="21"/>
      <c r="E1660" s="21"/>
      <c r="F1660" s="21"/>
      <c r="G1660" s="17"/>
    </row>
    <row r="1661">
      <c r="A1661" s="17"/>
      <c r="B1661" s="17"/>
      <c r="C1661" s="21"/>
      <c r="D1661" s="21"/>
      <c r="E1661" s="21"/>
      <c r="F1661" s="21"/>
      <c r="G1661" s="17"/>
    </row>
    <row r="1662">
      <c r="A1662" s="17"/>
      <c r="B1662" s="17"/>
      <c r="C1662" s="21"/>
      <c r="D1662" s="21"/>
      <c r="E1662" s="21"/>
      <c r="F1662" s="21"/>
      <c r="G1662" s="17"/>
    </row>
    <row r="1663">
      <c r="A1663" s="17"/>
      <c r="B1663" s="17"/>
      <c r="C1663" s="21"/>
      <c r="D1663" s="21"/>
      <c r="E1663" s="21"/>
      <c r="F1663" s="21"/>
      <c r="G1663" s="17"/>
    </row>
    <row r="1664">
      <c r="A1664" s="17"/>
      <c r="B1664" s="17"/>
      <c r="C1664" s="21"/>
      <c r="D1664" s="21"/>
      <c r="E1664" s="21"/>
      <c r="F1664" s="21"/>
      <c r="G1664" s="17"/>
    </row>
    <row r="1665">
      <c r="A1665" s="17"/>
      <c r="B1665" s="17"/>
      <c r="C1665" s="21"/>
      <c r="D1665" s="21"/>
      <c r="E1665" s="21"/>
      <c r="F1665" s="21"/>
      <c r="G1665" s="17"/>
    </row>
    <row r="1666">
      <c r="A1666" s="17"/>
      <c r="B1666" s="17"/>
      <c r="C1666" s="21"/>
      <c r="D1666" s="21"/>
      <c r="E1666" s="21"/>
      <c r="F1666" s="21"/>
      <c r="G1666" s="17"/>
    </row>
    <row r="1667">
      <c r="A1667" s="17"/>
      <c r="B1667" s="17"/>
      <c r="C1667" s="21"/>
      <c r="D1667" s="21"/>
      <c r="E1667" s="21"/>
      <c r="F1667" s="21"/>
      <c r="G1667" s="17"/>
    </row>
    <row r="1668">
      <c r="A1668" s="17"/>
      <c r="B1668" s="17"/>
      <c r="C1668" s="21"/>
      <c r="D1668" s="21"/>
      <c r="E1668" s="21"/>
      <c r="F1668" s="21"/>
      <c r="G1668" s="17"/>
    </row>
    <row r="1669">
      <c r="A1669" s="17"/>
      <c r="B1669" s="17"/>
      <c r="C1669" s="21"/>
      <c r="D1669" s="21"/>
      <c r="E1669" s="21"/>
      <c r="F1669" s="21"/>
      <c r="G1669" s="17"/>
    </row>
    <row r="1670">
      <c r="A1670" s="17"/>
      <c r="B1670" s="17"/>
      <c r="C1670" s="21"/>
      <c r="D1670" s="21"/>
      <c r="E1670" s="21"/>
      <c r="F1670" s="21"/>
      <c r="G1670" s="17"/>
    </row>
    <row r="1671">
      <c r="A1671" s="17"/>
      <c r="B1671" s="17"/>
      <c r="C1671" s="21"/>
      <c r="D1671" s="21"/>
      <c r="E1671" s="21"/>
      <c r="F1671" s="21"/>
      <c r="G1671" s="17"/>
    </row>
    <row r="1672">
      <c r="A1672" s="17"/>
      <c r="B1672" s="17"/>
      <c r="C1672" s="21"/>
      <c r="D1672" s="21"/>
      <c r="E1672" s="21"/>
      <c r="F1672" s="21"/>
      <c r="G1672" s="17"/>
    </row>
    <row r="1673">
      <c r="A1673" s="17"/>
      <c r="B1673" s="17"/>
      <c r="C1673" s="21"/>
      <c r="D1673" s="21"/>
      <c r="E1673" s="21"/>
      <c r="F1673" s="21"/>
      <c r="G1673" s="17"/>
    </row>
    <row r="1674">
      <c r="A1674" s="17"/>
      <c r="B1674" s="17"/>
      <c r="C1674" s="21"/>
      <c r="D1674" s="21"/>
      <c r="E1674" s="21"/>
      <c r="F1674" s="21"/>
      <c r="G1674" s="17"/>
    </row>
    <row r="1675">
      <c r="A1675" s="17"/>
      <c r="B1675" s="17"/>
      <c r="C1675" s="21"/>
      <c r="D1675" s="21"/>
      <c r="E1675" s="21"/>
      <c r="F1675" s="21"/>
      <c r="G1675" s="17"/>
    </row>
    <row r="1676">
      <c r="A1676" s="17"/>
      <c r="B1676" s="17"/>
      <c r="C1676" s="21"/>
      <c r="D1676" s="21"/>
      <c r="E1676" s="21"/>
      <c r="F1676" s="21"/>
      <c r="G1676" s="17"/>
    </row>
    <row r="1677">
      <c r="A1677" s="17"/>
      <c r="B1677" s="17"/>
      <c r="C1677" s="21"/>
      <c r="D1677" s="21"/>
      <c r="E1677" s="21"/>
      <c r="F1677" s="21"/>
      <c r="G1677" s="17"/>
    </row>
    <row r="1678">
      <c r="A1678" s="17"/>
      <c r="B1678" s="17"/>
      <c r="C1678" s="21"/>
      <c r="D1678" s="21"/>
      <c r="E1678" s="21"/>
      <c r="F1678" s="21"/>
      <c r="G1678" s="17"/>
    </row>
    <row r="1679">
      <c r="A1679" s="17"/>
      <c r="B1679" s="17"/>
      <c r="C1679" s="21"/>
      <c r="D1679" s="21"/>
      <c r="E1679" s="21"/>
      <c r="F1679" s="21"/>
      <c r="G1679" s="17"/>
    </row>
    <row r="1680">
      <c r="A1680" s="17"/>
      <c r="B1680" s="17"/>
      <c r="C1680" s="21"/>
      <c r="D1680" s="21"/>
      <c r="E1680" s="21"/>
      <c r="F1680" s="21"/>
      <c r="G1680" s="17"/>
    </row>
    <row r="1681">
      <c r="A1681" s="17"/>
      <c r="B1681" s="17"/>
      <c r="C1681" s="21"/>
      <c r="D1681" s="21"/>
      <c r="E1681" s="21"/>
      <c r="F1681" s="21"/>
      <c r="G1681" s="17"/>
    </row>
    <row r="1682">
      <c r="A1682" s="17"/>
      <c r="B1682" s="17"/>
      <c r="C1682" s="21"/>
      <c r="D1682" s="21"/>
      <c r="E1682" s="21"/>
      <c r="F1682" s="21"/>
      <c r="G1682" s="17"/>
    </row>
    <row r="1683">
      <c r="A1683" s="17"/>
      <c r="B1683" s="17"/>
      <c r="C1683" s="21"/>
      <c r="D1683" s="21"/>
      <c r="E1683" s="21"/>
      <c r="F1683" s="21"/>
      <c r="G1683" s="17"/>
    </row>
    <row r="1684">
      <c r="A1684" s="17"/>
      <c r="B1684" s="17"/>
      <c r="C1684" s="21"/>
      <c r="D1684" s="21"/>
      <c r="E1684" s="21"/>
      <c r="F1684" s="21"/>
      <c r="G1684" s="17"/>
    </row>
    <row r="1685">
      <c r="A1685" s="17"/>
      <c r="B1685" s="17"/>
      <c r="C1685" s="21"/>
      <c r="D1685" s="21"/>
      <c r="E1685" s="21"/>
      <c r="F1685" s="21"/>
      <c r="G1685" s="17"/>
    </row>
    <row r="1686">
      <c r="A1686" s="17"/>
      <c r="B1686" s="17"/>
      <c r="C1686" s="21"/>
      <c r="D1686" s="21"/>
      <c r="E1686" s="21"/>
      <c r="F1686" s="21"/>
      <c r="G1686" s="17"/>
    </row>
    <row r="1687">
      <c r="A1687" s="17"/>
      <c r="B1687" s="17"/>
      <c r="C1687" s="21"/>
      <c r="D1687" s="21"/>
      <c r="E1687" s="21"/>
      <c r="F1687" s="21"/>
      <c r="G1687" s="17"/>
    </row>
    <row r="1688">
      <c r="A1688" s="17"/>
      <c r="B1688" s="17"/>
      <c r="C1688" s="21"/>
      <c r="D1688" s="21"/>
      <c r="E1688" s="21"/>
      <c r="F1688" s="21"/>
      <c r="G1688" s="17"/>
    </row>
    <row r="1689">
      <c r="A1689" s="17"/>
      <c r="B1689" s="17"/>
      <c r="C1689" s="21"/>
      <c r="D1689" s="21"/>
      <c r="E1689" s="21"/>
      <c r="F1689" s="21"/>
      <c r="G1689" s="17"/>
    </row>
    <row r="1690">
      <c r="A1690" s="17"/>
      <c r="B1690" s="17"/>
      <c r="C1690" s="21"/>
      <c r="D1690" s="21"/>
      <c r="E1690" s="21"/>
      <c r="F1690" s="21"/>
      <c r="G1690" s="17"/>
    </row>
    <row r="1691">
      <c r="A1691" s="17"/>
      <c r="B1691" s="17"/>
      <c r="C1691" s="21"/>
      <c r="D1691" s="21"/>
      <c r="E1691" s="21"/>
      <c r="F1691" s="21"/>
      <c r="G1691" s="17"/>
    </row>
    <row r="1692">
      <c r="A1692" s="17"/>
      <c r="B1692" s="17"/>
      <c r="C1692" s="21"/>
      <c r="D1692" s="21"/>
      <c r="E1692" s="21"/>
      <c r="F1692" s="21"/>
      <c r="G1692" s="17"/>
    </row>
    <row r="1693">
      <c r="A1693" s="17"/>
      <c r="B1693" s="17"/>
      <c r="C1693" s="21"/>
      <c r="D1693" s="21"/>
      <c r="E1693" s="21"/>
      <c r="F1693" s="21"/>
      <c r="G1693" s="17"/>
    </row>
    <row r="1694">
      <c r="A1694" s="17"/>
      <c r="B1694" s="17"/>
      <c r="C1694" s="21"/>
      <c r="D1694" s="21"/>
      <c r="E1694" s="21"/>
      <c r="F1694" s="21"/>
      <c r="G1694" s="17"/>
    </row>
    <row r="1695">
      <c r="A1695" s="17"/>
      <c r="B1695" s="17"/>
      <c r="C1695" s="21"/>
      <c r="D1695" s="21"/>
      <c r="E1695" s="21"/>
      <c r="F1695" s="21"/>
      <c r="G1695" s="17"/>
    </row>
    <row r="1696">
      <c r="A1696" s="17"/>
      <c r="B1696" s="17"/>
      <c r="C1696" s="21"/>
      <c r="D1696" s="21"/>
      <c r="E1696" s="21"/>
      <c r="F1696" s="21"/>
      <c r="G1696" s="17"/>
    </row>
    <row r="1697">
      <c r="A1697" s="17"/>
      <c r="B1697" s="17"/>
      <c r="C1697" s="21"/>
      <c r="D1697" s="21"/>
      <c r="E1697" s="21"/>
      <c r="F1697" s="21"/>
      <c r="G1697" s="17"/>
    </row>
    <row r="1698">
      <c r="A1698" s="17"/>
      <c r="B1698" s="17"/>
      <c r="C1698" s="21"/>
      <c r="D1698" s="21"/>
      <c r="E1698" s="21"/>
      <c r="F1698" s="21"/>
      <c r="G1698" s="17"/>
    </row>
    <row r="1699">
      <c r="A1699" s="17"/>
      <c r="B1699" s="17"/>
      <c r="C1699" s="21"/>
      <c r="D1699" s="21"/>
      <c r="E1699" s="21"/>
      <c r="F1699" s="21"/>
      <c r="G1699" s="17"/>
    </row>
    <row r="1700">
      <c r="A1700" s="17"/>
      <c r="B1700" s="17"/>
      <c r="C1700" s="21"/>
      <c r="D1700" s="21"/>
      <c r="E1700" s="21"/>
      <c r="F1700" s="21"/>
      <c r="G1700" s="17"/>
    </row>
    <row r="1701">
      <c r="A1701" s="17"/>
      <c r="B1701" s="17"/>
      <c r="C1701" s="21"/>
      <c r="D1701" s="21"/>
      <c r="E1701" s="21"/>
      <c r="F1701" s="21"/>
      <c r="G1701" s="17"/>
    </row>
    <row r="1702">
      <c r="A1702" s="17"/>
      <c r="B1702" s="17"/>
      <c r="C1702" s="21"/>
      <c r="D1702" s="21"/>
      <c r="E1702" s="21"/>
      <c r="F1702" s="21"/>
      <c r="G1702" s="17"/>
    </row>
    <row r="1703">
      <c r="A1703" s="17"/>
      <c r="B1703" s="17"/>
      <c r="C1703" s="21"/>
      <c r="D1703" s="21"/>
      <c r="E1703" s="21"/>
      <c r="F1703" s="21"/>
      <c r="G1703" s="17"/>
    </row>
    <row r="1704">
      <c r="A1704" s="17"/>
      <c r="B1704" s="17"/>
      <c r="C1704" s="21"/>
      <c r="D1704" s="21"/>
      <c r="E1704" s="21"/>
      <c r="F1704" s="21"/>
      <c r="G1704" s="17"/>
    </row>
    <row r="1705">
      <c r="A1705" s="17"/>
      <c r="B1705" s="17"/>
      <c r="C1705" s="21"/>
      <c r="D1705" s="21"/>
      <c r="E1705" s="21"/>
      <c r="F1705" s="21"/>
      <c r="G1705" s="17"/>
    </row>
    <row r="1706">
      <c r="A1706" s="17"/>
      <c r="B1706" s="17"/>
      <c r="C1706" s="21"/>
      <c r="D1706" s="21"/>
      <c r="E1706" s="21"/>
      <c r="F1706" s="21"/>
      <c r="G1706" s="17"/>
    </row>
    <row r="1707">
      <c r="A1707" s="17"/>
      <c r="B1707" s="17"/>
      <c r="C1707" s="21"/>
      <c r="D1707" s="21"/>
      <c r="E1707" s="21"/>
      <c r="F1707" s="21"/>
      <c r="G1707" s="17"/>
    </row>
    <row r="1708">
      <c r="A1708" s="17"/>
      <c r="B1708" s="17"/>
      <c r="C1708" s="21"/>
      <c r="D1708" s="21"/>
      <c r="E1708" s="21"/>
      <c r="F1708" s="21"/>
      <c r="G1708" s="17"/>
    </row>
    <row r="1709">
      <c r="A1709" s="17"/>
      <c r="B1709" s="17"/>
      <c r="C1709" s="21"/>
      <c r="D1709" s="21"/>
      <c r="E1709" s="21"/>
      <c r="F1709" s="21"/>
      <c r="G1709" s="17"/>
    </row>
    <row r="1710">
      <c r="A1710" s="17"/>
      <c r="B1710" s="17"/>
      <c r="C1710" s="21"/>
      <c r="D1710" s="21"/>
      <c r="E1710" s="21"/>
      <c r="F1710" s="21"/>
      <c r="G1710" s="17"/>
    </row>
    <row r="1711">
      <c r="A1711" s="17"/>
      <c r="B1711" s="17"/>
      <c r="C1711" s="21"/>
      <c r="D1711" s="21"/>
      <c r="E1711" s="21"/>
      <c r="F1711" s="21"/>
      <c r="G1711" s="17"/>
    </row>
    <row r="1712">
      <c r="A1712" s="17"/>
      <c r="B1712" s="17"/>
      <c r="C1712" s="21"/>
      <c r="D1712" s="21"/>
      <c r="E1712" s="21"/>
      <c r="F1712" s="21"/>
      <c r="G1712" s="17"/>
    </row>
    <row r="1713">
      <c r="A1713" s="17"/>
      <c r="B1713" s="17"/>
      <c r="C1713" s="21"/>
      <c r="D1713" s="21"/>
      <c r="E1713" s="21"/>
      <c r="F1713" s="21"/>
      <c r="G1713" s="17"/>
    </row>
    <row r="1714">
      <c r="A1714" s="17"/>
      <c r="B1714" s="17"/>
      <c r="C1714" s="21"/>
      <c r="D1714" s="21"/>
      <c r="E1714" s="21"/>
      <c r="F1714" s="21"/>
      <c r="G1714" s="17"/>
    </row>
    <row r="1715">
      <c r="A1715" s="17"/>
      <c r="B1715" s="17"/>
      <c r="C1715" s="21"/>
      <c r="D1715" s="21"/>
      <c r="E1715" s="21"/>
      <c r="F1715" s="21"/>
      <c r="G1715" s="17"/>
    </row>
    <row r="1716">
      <c r="A1716" s="17"/>
      <c r="B1716" s="17"/>
      <c r="C1716" s="21"/>
      <c r="D1716" s="21"/>
      <c r="E1716" s="21"/>
      <c r="F1716" s="21"/>
      <c r="G1716" s="17"/>
    </row>
    <row r="1717">
      <c r="A1717" s="17"/>
      <c r="B1717" s="17"/>
      <c r="C1717" s="21"/>
      <c r="D1717" s="21"/>
      <c r="E1717" s="21"/>
      <c r="F1717" s="21"/>
      <c r="G1717" s="17"/>
    </row>
    <row r="1718">
      <c r="A1718" s="17"/>
      <c r="B1718" s="17"/>
      <c r="C1718" s="21"/>
      <c r="D1718" s="21"/>
      <c r="E1718" s="21"/>
      <c r="F1718" s="21"/>
      <c r="G1718" s="17"/>
    </row>
    <row r="1719">
      <c r="A1719" s="17"/>
      <c r="B1719" s="17"/>
      <c r="C1719" s="21"/>
      <c r="D1719" s="21"/>
      <c r="E1719" s="21"/>
      <c r="F1719" s="21"/>
      <c r="G1719" s="17"/>
    </row>
    <row r="1720">
      <c r="A1720" s="17"/>
      <c r="B1720" s="17"/>
      <c r="C1720" s="21"/>
      <c r="D1720" s="21"/>
      <c r="E1720" s="21"/>
      <c r="F1720" s="21"/>
      <c r="G1720" s="17"/>
    </row>
    <row r="1721">
      <c r="A1721" s="17"/>
      <c r="B1721" s="17"/>
      <c r="C1721" s="21"/>
      <c r="D1721" s="21"/>
      <c r="E1721" s="21"/>
      <c r="F1721" s="21"/>
      <c r="G1721" s="17"/>
    </row>
    <row r="1722">
      <c r="A1722" s="17"/>
      <c r="B1722" s="17"/>
      <c r="C1722" s="21"/>
      <c r="D1722" s="21"/>
      <c r="E1722" s="21"/>
      <c r="F1722" s="21"/>
      <c r="G1722" s="17"/>
    </row>
    <row r="1723">
      <c r="A1723" s="17"/>
      <c r="B1723" s="17"/>
      <c r="C1723" s="21"/>
      <c r="D1723" s="21"/>
      <c r="E1723" s="21"/>
      <c r="F1723" s="21"/>
      <c r="G1723" s="17"/>
    </row>
    <row r="1724">
      <c r="A1724" s="17"/>
      <c r="B1724" s="17"/>
      <c r="C1724" s="21"/>
      <c r="D1724" s="21"/>
      <c r="E1724" s="21"/>
      <c r="F1724" s="21"/>
      <c r="G1724" s="17"/>
    </row>
    <row r="1725">
      <c r="A1725" s="17"/>
      <c r="B1725" s="17"/>
      <c r="C1725" s="21"/>
      <c r="D1725" s="21"/>
      <c r="E1725" s="21"/>
      <c r="F1725" s="21"/>
      <c r="G1725" s="17"/>
    </row>
    <row r="1726">
      <c r="A1726" s="17"/>
      <c r="B1726" s="17"/>
      <c r="C1726" s="21"/>
      <c r="D1726" s="21"/>
      <c r="E1726" s="21"/>
      <c r="F1726" s="21"/>
      <c r="G1726" s="17"/>
    </row>
    <row r="1727">
      <c r="A1727" s="17"/>
      <c r="B1727" s="17"/>
      <c r="C1727" s="21"/>
      <c r="D1727" s="21"/>
      <c r="E1727" s="21"/>
      <c r="F1727" s="21"/>
      <c r="G1727" s="17"/>
    </row>
    <row r="1728">
      <c r="A1728" s="17"/>
      <c r="B1728" s="17"/>
      <c r="C1728" s="21"/>
      <c r="D1728" s="21"/>
      <c r="E1728" s="21"/>
      <c r="F1728" s="21"/>
      <c r="G1728" s="17"/>
    </row>
    <row r="1729">
      <c r="A1729" s="17"/>
      <c r="B1729" s="17"/>
      <c r="C1729" s="21"/>
      <c r="D1729" s="21"/>
      <c r="E1729" s="21"/>
      <c r="F1729" s="21"/>
      <c r="G1729" s="17"/>
    </row>
    <row r="1730">
      <c r="A1730" s="17"/>
      <c r="B1730" s="17"/>
      <c r="C1730" s="21"/>
      <c r="D1730" s="21"/>
      <c r="E1730" s="21"/>
      <c r="F1730" s="21"/>
      <c r="G1730" s="17"/>
    </row>
    <row r="1731">
      <c r="A1731" s="17"/>
      <c r="B1731" s="17"/>
      <c r="C1731" s="21"/>
      <c r="D1731" s="21"/>
      <c r="E1731" s="21"/>
      <c r="F1731" s="21"/>
      <c r="G1731" s="17"/>
    </row>
    <row r="1732">
      <c r="A1732" s="17"/>
      <c r="B1732" s="17"/>
      <c r="C1732" s="21"/>
      <c r="D1732" s="21"/>
      <c r="E1732" s="21"/>
      <c r="F1732" s="21"/>
      <c r="G1732" s="17"/>
    </row>
    <row r="1733">
      <c r="A1733" s="17"/>
      <c r="B1733" s="17"/>
      <c r="C1733" s="21"/>
      <c r="D1733" s="21"/>
      <c r="E1733" s="21"/>
      <c r="F1733" s="21"/>
      <c r="G1733" s="17"/>
    </row>
    <row r="1734">
      <c r="A1734" s="17"/>
      <c r="B1734" s="17"/>
      <c r="C1734" s="21"/>
      <c r="D1734" s="21"/>
      <c r="E1734" s="21"/>
      <c r="F1734" s="21"/>
      <c r="G1734" s="17"/>
    </row>
    <row r="1735">
      <c r="A1735" s="17"/>
      <c r="B1735" s="17"/>
      <c r="C1735" s="21"/>
      <c r="D1735" s="21"/>
      <c r="E1735" s="21"/>
      <c r="F1735" s="21"/>
      <c r="G1735" s="17"/>
    </row>
    <row r="1736">
      <c r="A1736" s="17"/>
      <c r="B1736" s="17"/>
      <c r="C1736" s="21"/>
      <c r="D1736" s="21"/>
      <c r="E1736" s="21"/>
      <c r="F1736" s="21"/>
      <c r="G1736" s="17"/>
    </row>
    <row r="1737">
      <c r="A1737" s="17"/>
      <c r="B1737" s="17"/>
      <c r="C1737" s="21"/>
      <c r="D1737" s="21"/>
      <c r="E1737" s="21"/>
      <c r="F1737" s="21"/>
      <c r="G1737" s="17"/>
    </row>
    <row r="1738">
      <c r="A1738" s="17"/>
      <c r="B1738" s="17"/>
      <c r="C1738" s="21"/>
      <c r="D1738" s="21"/>
      <c r="E1738" s="21"/>
      <c r="F1738" s="21"/>
      <c r="G1738" s="17"/>
    </row>
    <row r="1739">
      <c r="A1739" s="17"/>
      <c r="B1739" s="17"/>
      <c r="C1739" s="21"/>
      <c r="D1739" s="21"/>
      <c r="E1739" s="21"/>
      <c r="F1739" s="21"/>
      <c r="G1739" s="17"/>
    </row>
    <row r="1740">
      <c r="A1740" s="17"/>
      <c r="B1740" s="17"/>
      <c r="C1740" s="21"/>
      <c r="D1740" s="21"/>
      <c r="E1740" s="21"/>
      <c r="F1740" s="21"/>
      <c r="G1740" s="17"/>
    </row>
    <row r="1741">
      <c r="A1741" s="17"/>
      <c r="B1741" s="17"/>
      <c r="C1741" s="21"/>
      <c r="D1741" s="21"/>
      <c r="E1741" s="21"/>
      <c r="F1741" s="21"/>
      <c r="G1741" s="17"/>
    </row>
    <row r="1742">
      <c r="A1742" s="17"/>
      <c r="B1742" s="17"/>
      <c r="C1742" s="21"/>
      <c r="D1742" s="21"/>
      <c r="E1742" s="21"/>
      <c r="F1742" s="21"/>
      <c r="G1742" s="17"/>
    </row>
    <row r="1743">
      <c r="A1743" s="17"/>
      <c r="B1743" s="17"/>
      <c r="C1743" s="21"/>
      <c r="D1743" s="21"/>
      <c r="E1743" s="21"/>
      <c r="F1743" s="21"/>
      <c r="G1743" s="17"/>
    </row>
    <row r="1744">
      <c r="A1744" s="17"/>
      <c r="B1744" s="17"/>
      <c r="C1744" s="21"/>
      <c r="D1744" s="21"/>
      <c r="E1744" s="21"/>
      <c r="F1744" s="21"/>
      <c r="G1744" s="17"/>
    </row>
    <row r="1745">
      <c r="A1745" s="17"/>
      <c r="B1745" s="17"/>
      <c r="C1745" s="21"/>
      <c r="D1745" s="21"/>
      <c r="E1745" s="21"/>
      <c r="F1745" s="21"/>
      <c r="G1745" s="17"/>
    </row>
    <row r="1746">
      <c r="A1746" s="17"/>
      <c r="B1746" s="17"/>
      <c r="C1746" s="21"/>
      <c r="D1746" s="21"/>
      <c r="E1746" s="21"/>
      <c r="F1746" s="21"/>
      <c r="G1746" s="17"/>
    </row>
    <row r="1747">
      <c r="A1747" s="17"/>
      <c r="B1747" s="17"/>
      <c r="C1747" s="21"/>
      <c r="D1747" s="21"/>
      <c r="E1747" s="21"/>
      <c r="F1747" s="21"/>
      <c r="G1747" s="17"/>
    </row>
    <row r="1748">
      <c r="A1748" s="17"/>
      <c r="B1748" s="17"/>
      <c r="C1748" s="21"/>
      <c r="D1748" s="21"/>
      <c r="E1748" s="21"/>
      <c r="F1748" s="21"/>
      <c r="G1748" s="17"/>
    </row>
    <row r="1749">
      <c r="A1749" s="17"/>
      <c r="B1749" s="17"/>
      <c r="C1749" s="21"/>
      <c r="D1749" s="21"/>
      <c r="E1749" s="21"/>
      <c r="F1749" s="21"/>
      <c r="G1749" s="17"/>
    </row>
    <row r="1750">
      <c r="A1750" s="17"/>
      <c r="B1750" s="17"/>
      <c r="C1750" s="21"/>
      <c r="D1750" s="21"/>
      <c r="E1750" s="21"/>
      <c r="F1750" s="21"/>
      <c r="G1750" s="17"/>
    </row>
    <row r="1751">
      <c r="A1751" s="17"/>
      <c r="B1751" s="17"/>
      <c r="C1751" s="21"/>
      <c r="D1751" s="21"/>
      <c r="E1751" s="21"/>
      <c r="F1751" s="21"/>
      <c r="G1751" s="17"/>
    </row>
    <row r="1752">
      <c r="A1752" s="17"/>
      <c r="B1752" s="17"/>
      <c r="C1752" s="21"/>
      <c r="D1752" s="21"/>
      <c r="E1752" s="21"/>
      <c r="F1752" s="21"/>
      <c r="G1752" s="17"/>
    </row>
    <row r="1753">
      <c r="A1753" s="17"/>
      <c r="B1753" s="17"/>
      <c r="C1753" s="21"/>
      <c r="D1753" s="21"/>
      <c r="E1753" s="21"/>
      <c r="F1753" s="21"/>
      <c r="G1753" s="17"/>
    </row>
    <row r="1754">
      <c r="A1754" s="17"/>
      <c r="B1754" s="17"/>
      <c r="C1754" s="21"/>
      <c r="D1754" s="21"/>
      <c r="E1754" s="21"/>
      <c r="F1754" s="21"/>
      <c r="G1754" s="17"/>
    </row>
    <row r="1755">
      <c r="A1755" s="17"/>
      <c r="B1755" s="17"/>
      <c r="C1755" s="21"/>
      <c r="D1755" s="21"/>
      <c r="E1755" s="21"/>
      <c r="F1755" s="21"/>
      <c r="G1755" s="17"/>
    </row>
    <row r="1756">
      <c r="A1756" s="17"/>
      <c r="B1756" s="17"/>
      <c r="C1756" s="21"/>
      <c r="D1756" s="21"/>
      <c r="E1756" s="21"/>
      <c r="F1756" s="21"/>
      <c r="G1756" s="17"/>
    </row>
    <row r="1757">
      <c r="A1757" s="17"/>
      <c r="B1757" s="17"/>
      <c r="C1757" s="21"/>
      <c r="D1757" s="21"/>
      <c r="E1757" s="21"/>
      <c r="F1757" s="21"/>
      <c r="G1757" s="17"/>
    </row>
    <row r="1758">
      <c r="A1758" s="17"/>
      <c r="B1758" s="17"/>
      <c r="C1758" s="21"/>
      <c r="D1758" s="21"/>
      <c r="E1758" s="21"/>
      <c r="F1758" s="21"/>
      <c r="G1758" s="17"/>
    </row>
    <row r="1759">
      <c r="A1759" s="17"/>
      <c r="B1759" s="17"/>
      <c r="C1759" s="21"/>
      <c r="D1759" s="21"/>
      <c r="E1759" s="21"/>
      <c r="F1759" s="21"/>
      <c r="G1759" s="17"/>
    </row>
    <row r="1760">
      <c r="A1760" s="17"/>
      <c r="B1760" s="17"/>
      <c r="C1760" s="21"/>
      <c r="D1760" s="21"/>
      <c r="E1760" s="21"/>
      <c r="F1760" s="21"/>
      <c r="G1760" s="17"/>
    </row>
    <row r="1761">
      <c r="A1761" s="17"/>
      <c r="B1761" s="17"/>
      <c r="C1761" s="21"/>
      <c r="D1761" s="21"/>
      <c r="E1761" s="21"/>
      <c r="F1761" s="21"/>
      <c r="G1761" s="17"/>
    </row>
    <row r="1762">
      <c r="A1762" s="17"/>
      <c r="B1762" s="17"/>
      <c r="C1762" s="21"/>
      <c r="D1762" s="21"/>
      <c r="E1762" s="21"/>
      <c r="F1762" s="21"/>
      <c r="G1762" s="17"/>
    </row>
    <row r="1763">
      <c r="A1763" s="17"/>
      <c r="B1763" s="17"/>
      <c r="C1763" s="21"/>
      <c r="D1763" s="21"/>
      <c r="E1763" s="21"/>
      <c r="F1763" s="21"/>
      <c r="G1763" s="17"/>
    </row>
    <row r="1764">
      <c r="A1764" s="17"/>
      <c r="B1764" s="17"/>
      <c r="C1764" s="21"/>
      <c r="D1764" s="21"/>
      <c r="E1764" s="21"/>
      <c r="F1764" s="21"/>
      <c r="G1764" s="17"/>
    </row>
    <row r="1765">
      <c r="A1765" s="17"/>
      <c r="B1765" s="17"/>
      <c r="C1765" s="21"/>
      <c r="D1765" s="21"/>
      <c r="E1765" s="21"/>
      <c r="F1765" s="21"/>
      <c r="G1765" s="17"/>
    </row>
    <row r="1766">
      <c r="A1766" s="17"/>
      <c r="B1766" s="17"/>
      <c r="C1766" s="21"/>
      <c r="D1766" s="21"/>
      <c r="E1766" s="21"/>
      <c r="F1766" s="21"/>
      <c r="G1766" s="17"/>
    </row>
    <row r="1767">
      <c r="A1767" s="17"/>
      <c r="B1767" s="17"/>
      <c r="C1767" s="21"/>
      <c r="D1767" s="21"/>
      <c r="E1767" s="21"/>
      <c r="F1767" s="21"/>
      <c r="G1767" s="17"/>
    </row>
    <row r="1768">
      <c r="A1768" s="17"/>
      <c r="B1768" s="17"/>
      <c r="C1768" s="21"/>
      <c r="D1768" s="21"/>
      <c r="E1768" s="21"/>
      <c r="F1768" s="21"/>
      <c r="G1768" s="17"/>
    </row>
    <row r="1769">
      <c r="A1769" s="17"/>
      <c r="B1769" s="17"/>
      <c r="C1769" s="21"/>
      <c r="D1769" s="21"/>
      <c r="E1769" s="21"/>
      <c r="F1769" s="21"/>
      <c r="G1769" s="17"/>
    </row>
    <row r="1770">
      <c r="A1770" s="17"/>
      <c r="B1770" s="17"/>
      <c r="C1770" s="21"/>
      <c r="D1770" s="21"/>
      <c r="E1770" s="21"/>
      <c r="F1770" s="21"/>
      <c r="G1770" s="17"/>
    </row>
    <row r="1771">
      <c r="A1771" s="17"/>
      <c r="B1771" s="17"/>
      <c r="C1771" s="21"/>
      <c r="D1771" s="21"/>
      <c r="E1771" s="21"/>
      <c r="F1771" s="21"/>
      <c r="G1771" s="17"/>
    </row>
    <row r="1772">
      <c r="A1772" s="17"/>
      <c r="B1772" s="17"/>
      <c r="C1772" s="21"/>
      <c r="D1772" s="21"/>
      <c r="E1772" s="21"/>
      <c r="F1772" s="21"/>
      <c r="G1772" s="17"/>
    </row>
    <row r="1773">
      <c r="A1773" s="17"/>
      <c r="B1773" s="17"/>
      <c r="C1773" s="21"/>
      <c r="D1773" s="21"/>
      <c r="E1773" s="21"/>
      <c r="F1773" s="21"/>
      <c r="G1773" s="17"/>
    </row>
    <row r="1774">
      <c r="A1774" s="17"/>
      <c r="B1774" s="17"/>
      <c r="C1774" s="21"/>
      <c r="D1774" s="21"/>
      <c r="E1774" s="21"/>
      <c r="F1774" s="21"/>
      <c r="G1774" s="17"/>
    </row>
    <row r="1775">
      <c r="A1775" s="17"/>
      <c r="B1775" s="17"/>
      <c r="C1775" s="21"/>
      <c r="D1775" s="21"/>
      <c r="E1775" s="21"/>
      <c r="F1775" s="21"/>
      <c r="G1775" s="17"/>
    </row>
    <row r="1776">
      <c r="A1776" s="17"/>
      <c r="B1776" s="17"/>
      <c r="C1776" s="21"/>
      <c r="D1776" s="21"/>
      <c r="E1776" s="21"/>
      <c r="F1776" s="21"/>
      <c r="G1776" s="17"/>
    </row>
    <row r="1777">
      <c r="A1777" s="17"/>
      <c r="B1777" s="17"/>
      <c r="C1777" s="21"/>
      <c r="D1777" s="21"/>
      <c r="E1777" s="21"/>
      <c r="F1777" s="21"/>
      <c r="G1777" s="17"/>
    </row>
    <row r="1778">
      <c r="A1778" s="17"/>
      <c r="B1778" s="17"/>
      <c r="C1778" s="21"/>
      <c r="D1778" s="21"/>
      <c r="E1778" s="21"/>
      <c r="F1778" s="21"/>
      <c r="G1778" s="17"/>
    </row>
    <row r="1779">
      <c r="A1779" s="17"/>
      <c r="B1779" s="17"/>
      <c r="C1779" s="21"/>
      <c r="D1779" s="21"/>
      <c r="E1779" s="21"/>
      <c r="F1779" s="21"/>
      <c r="G1779" s="17"/>
    </row>
    <row r="1780">
      <c r="A1780" s="17"/>
      <c r="B1780" s="17"/>
      <c r="C1780" s="21"/>
      <c r="D1780" s="21"/>
      <c r="E1780" s="21"/>
      <c r="F1780" s="21"/>
      <c r="G1780" s="17"/>
    </row>
    <row r="1781">
      <c r="A1781" s="17"/>
      <c r="B1781" s="17"/>
      <c r="C1781" s="21"/>
      <c r="D1781" s="21"/>
      <c r="E1781" s="21"/>
      <c r="F1781" s="21"/>
      <c r="G1781" s="17"/>
    </row>
    <row r="1782">
      <c r="A1782" s="17"/>
      <c r="B1782" s="17"/>
      <c r="C1782" s="21"/>
      <c r="D1782" s="21"/>
      <c r="E1782" s="21"/>
      <c r="F1782" s="21"/>
      <c r="G1782" s="17"/>
    </row>
    <row r="1783">
      <c r="A1783" s="17"/>
      <c r="B1783" s="17"/>
      <c r="C1783" s="21"/>
      <c r="D1783" s="21"/>
      <c r="E1783" s="21"/>
      <c r="F1783" s="21"/>
      <c r="G1783" s="17"/>
    </row>
    <row r="1784">
      <c r="A1784" s="17"/>
      <c r="B1784" s="17"/>
      <c r="C1784" s="21"/>
      <c r="D1784" s="21"/>
      <c r="E1784" s="21"/>
      <c r="F1784" s="21"/>
      <c r="G1784" s="17"/>
    </row>
    <row r="1785">
      <c r="A1785" s="17"/>
      <c r="B1785" s="17"/>
      <c r="C1785" s="21"/>
      <c r="D1785" s="21"/>
      <c r="E1785" s="21"/>
      <c r="F1785" s="21"/>
      <c r="G1785" s="17"/>
    </row>
    <row r="1786">
      <c r="A1786" s="17"/>
      <c r="B1786" s="17"/>
      <c r="C1786" s="21"/>
      <c r="D1786" s="21"/>
      <c r="E1786" s="21"/>
      <c r="F1786" s="21"/>
      <c r="G1786" s="17"/>
    </row>
    <row r="1787">
      <c r="A1787" s="17"/>
      <c r="B1787" s="17"/>
      <c r="C1787" s="21"/>
      <c r="D1787" s="21"/>
      <c r="E1787" s="21"/>
      <c r="F1787" s="21"/>
      <c r="G1787" s="17"/>
    </row>
    <row r="1788">
      <c r="A1788" s="17"/>
      <c r="B1788" s="17"/>
      <c r="C1788" s="21"/>
      <c r="D1788" s="21"/>
      <c r="E1788" s="21"/>
      <c r="F1788" s="21"/>
      <c r="G1788" s="17"/>
    </row>
    <row r="1789">
      <c r="A1789" s="17"/>
      <c r="B1789" s="17"/>
      <c r="C1789" s="21"/>
      <c r="D1789" s="21"/>
      <c r="E1789" s="21"/>
      <c r="F1789" s="21"/>
      <c r="G1789" s="17"/>
    </row>
    <row r="1790">
      <c r="A1790" s="17"/>
      <c r="B1790" s="17"/>
      <c r="C1790" s="21"/>
      <c r="D1790" s="21"/>
      <c r="E1790" s="21"/>
      <c r="F1790" s="21"/>
      <c r="G1790" s="17"/>
    </row>
    <row r="1791">
      <c r="A1791" s="17"/>
      <c r="B1791" s="17"/>
      <c r="C1791" s="21"/>
      <c r="D1791" s="21"/>
      <c r="E1791" s="21"/>
      <c r="F1791" s="21"/>
      <c r="G1791" s="17"/>
    </row>
    <row r="1792">
      <c r="A1792" s="17"/>
      <c r="B1792" s="17"/>
      <c r="C1792" s="21"/>
      <c r="D1792" s="21"/>
      <c r="E1792" s="21"/>
      <c r="F1792" s="21"/>
      <c r="G1792" s="17"/>
    </row>
    <row r="1793">
      <c r="A1793" s="17"/>
      <c r="B1793" s="17"/>
      <c r="C1793" s="21"/>
      <c r="D1793" s="21"/>
      <c r="E1793" s="21"/>
      <c r="F1793" s="21"/>
      <c r="G1793" s="17"/>
    </row>
    <row r="1794">
      <c r="A1794" s="17"/>
      <c r="B1794" s="17"/>
      <c r="C1794" s="21"/>
      <c r="D1794" s="21"/>
      <c r="E1794" s="21"/>
      <c r="F1794" s="21"/>
      <c r="G1794" s="17"/>
    </row>
    <row r="1795">
      <c r="A1795" s="17"/>
      <c r="B1795" s="17"/>
      <c r="C1795" s="21"/>
      <c r="D1795" s="21"/>
      <c r="E1795" s="21"/>
      <c r="F1795" s="21"/>
      <c r="G1795" s="17"/>
    </row>
    <row r="1796">
      <c r="A1796" s="17"/>
      <c r="B1796" s="17"/>
      <c r="C1796" s="21"/>
      <c r="D1796" s="21"/>
      <c r="E1796" s="21"/>
      <c r="F1796" s="21"/>
      <c r="G1796" s="17"/>
    </row>
    <row r="1797">
      <c r="A1797" s="17"/>
      <c r="B1797" s="17"/>
      <c r="C1797" s="21"/>
      <c r="D1797" s="21"/>
      <c r="E1797" s="21"/>
      <c r="F1797" s="21"/>
      <c r="G1797" s="17"/>
    </row>
    <row r="1798">
      <c r="A1798" s="17"/>
      <c r="B1798" s="17"/>
      <c r="C1798" s="21"/>
      <c r="D1798" s="21"/>
      <c r="E1798" s="21"/>
      <c r="F1798" s="21"/>
      <c r="G1798" s="17"/>
    </row>
    <row r="1799">
      <c r="A1799" s="17"/>
      <c r="B1799" s="17"/>
      <c r="C1799" s="21"/>
      <c r="D1799" s="21"/>
      <c r="E1799" s="21"/>
      <c r="F1799" s="21"/>
      <c r="G1799" s="17"/>
    </row>
    <row r="1800">
      <c r="A1800" s="17"/>
      <c r="B1800" s="17"/>
      <c r="C1800" s="21"/>
      <c r="D1800" s="21"/>
      <c r="E1800" s="21"/>
      <c r="F1800" s="21"/>
      <c r="G1800" s="17"/>
    </row>
    <row r="1801">
      <c r="A1801" s="17"/>
      <c r="B1801" s="17"/>
      <c r="C1801" s="21"/>
      <c r="D1801" s="21"/>
      <c r="E1801" s="21"/>
      <c r="F1801" s="21"/>
      <c r="G1801" s="17"/>
    </row>
    <row r="1802">
      <c r="A1802" s="17"/>
      <c r="B1802" s="17"/>
      <c r="C1802" s="21"/>
      <c r="D1802" s="21"/>
      <c r="E1802" s="21"/>
      <c r="F1802" s="21"/>
      <c r="G1802" s="17"/>
    </row>
    <row r="1803">
      <c r="A1803" s="17"/>
      <c r="B1803" s="17"/>
      <c r="C1803" s="21"/>
      <c r="D1803" s="21"/>
      <c r="E1803" s="21"/>
      <c r="F1803" s="21"/>
      <c r="G1803" s="17"/>
    </row>
    <row r="1804">
      <c r="A1804" s="17"/>
      <c r="B1804" s="17"/>
      <c r="C1804" s="21"/>
      <c r="D1804" s="21"/>
      <c r="E1804" s="21"/>
      <c r="F1804" s="21"/>
      <c r="G1804" s="17"/>
    </row>
    <row r="1805">
      <c r="A1805" s="17"/>
      <c r="B1805" s="17"/>
      <c r="C1805" s="21"/>
      <c r="D1805" s="21"/>
      <c r="E1805" s="21"/>
      <c r="F1805" s="21"/>
      <c r="G1805" s="17"/>
    </row>
    <row r="1806">
      <c r="A1806" s="17"/>
      <c r="B1806" s="17"/>
      <c r="C1806" s="21"/>
      <c r="D1806" s="21"/>
      <c r="E1806" s="21"/>
      <c r="F1806" s="21"/>
      <c r="G1806" s="17"/>
    </row>
    <row r="1807">
      <c r="A1807" s="17"/>
      <c r="B1807" s="17"/>
      <c r="C1807" s="21"/>
      <c r="D1807" s="21"/>
      <c r="E1807" s="21"/>
      <c r="F1807" s="21"/>
      <c r="G1807" s="17"/>
    </row>
    <row r="1808">
      <c r="A1808" s="17"/>
      <c r="B1808" s="17"/>
      <c r="C1808" s="21"/>
      <c r="D1808" s="21"/>
      <c r="E1808" s="21"/>
      <c r="F1808" s="21"/>
      <c r="G1808" s="17"/>
    </row>
    <row r="1809">
      <c r="A1809" s="17"/>
      <c r="B1809" s="17"/>
      <c r="C1809" s="21"/>
      <c r="D1809" s="21"/>
      <c r="E1809" s="21"/>
      <c r="F1809" s="21"/>
      <c r="G1809" s="17"/>
    </row>
    <row r="1810">
      <c r="A1810" s="17"/>
      <c r="B1810" s="17"/>
      <c r="C1810" s="21"/>
      <c r="D1810" s="21"/>
      <c r="E1810" s="21"/>
      <c r="F1810" s="21"/>
      <c r="G1810" s="17"/>
    </row>
    <row r="1811">
      <c r="A1811" s="17"/>
      <c r="B1811" s="17"/>
      <c r="C1811" s="21"/>
      <c r="D1811" s="21"/>
      <c r="E1811" s="21"/>
      <c r="F1811" s="21"/>
      <c r="G1811" s="17"/>
    </row>
    <row r="1812">
      <c r="A1812" s="17"/>
      <c r="B1812" s="17"/>
      <c r="C1812" s="21"/>
      <c r="D1812" s="21"/>
      <c r="E1812" s="21"/>
      <c r="F1812" s="21"/>
      <c r="G1812" s="17"/>
    </row>
    <row r="1813">
      <c r="A1813" s="17"/>
      <c r="B1813" s="17"/>
      <c r="C1813" s="21"/>
      <c r="D1813" s="21"/>
      <c r="E1813" s="21"/>
      <c r="F1813" s="21"/>
      <c r="G1813" s="17"/>
    </row>
    <row r="1814">
      <c r="A1814" s="17"/>
      <c r="B1814" s="17"/>
      <c r="C1814" s="21"/>
      <c r="D1814" s="21"/>
      <c r="E1814" s="21"/>
      <c r="F1814" s="21"/>
      <c r="G1814" s="17"/>
    </row>
    <row r="1815">
      <c r="A1815" s="17"/>
      <c r="B1815" s="17"/>
      <c r="C1815" s="21"/>
      <c r="D1815" s="21"/>
      <c r="E1815" s="21"/>
      <c r="F1815" s="21"/>
      <c r="G1815" s="17"/>
    </row>
    <row r="1816">
      <c r="A1816" s="17"/>
      <c r="B1816" s="17"/>
      <c r="C1816" s="21"/>
      <c r="D1816" s="21"/>
      <c r="E1816" s="21"/>
      <c r="F1816" s="21"/>
      <c r="G1816" s="17"/>
    </row>
    <row r="1817">
      <c r="A1817" s="17"/>
      <c r="B1817" s="17"/>
      <c r="C1817" s="21"/>
      <c r="D1817" s="21"/>
      <c r="E1817" s="21"/>
      <c r="F1817" s="21"/>
      <c r="G1817" s="17"/>
    </row>
    <row r="1818">
      <c r="A1818" s="17"/>
      <c r="B1818" s="17"/>
      <c r="C1818" s="21"/>
      <c r="D1818" s="21"/>
      <c r="E1818" s="21"/>
      <c r="F1818" s="21"/>
      <c r="G1818" s="17"/>
    </row>
    <row r="1819">
      <c r="A1819" s="17"/>
      <c r="B1819" s="17"/>
      <c r="C1819" s="21"/>
      <c r="D1819" s="21"/>
      <c r="E1819" s="21"/>
      <c r="F1819" s="21"/>
      <c r="G1819" s="17"/>
    </row>
    <row r="1820">
      <c r="A1820" s="17"/>
      <c r="B1820" s="17"/>
      <c r="C1820" s="21"/>
      <c r="D1820" s="21"/>
      <c r="E1820" s="21"/>
      <c r="F1820" s="21"/>
      <c r="G1820" s="17"/>
    </row>
    <row r="1821">
      <c r="A1821" s="17"/>
      <c r="B1821" s="17"/>
      <c r="C1821" s="21"/>
      <c r="D1821" s="21"/>
      <c r="E1821" s="21"/>
      <c r="F1821" s="21"/>
      <c r="G1821" s="17"/>
    </row>
    <row r="1822">
      <c r="A1822" s="17"/>
      <c r="B1822" s="17"/>
      <c r="C1822" s="21"/>
      <c r="D1822" s="21"/>
      <c r="E1822" s="21"/>
      <c r="F1822" s="21"/>
      <c r="G1822" s="17"/>
    </row>
    <row r="1823">
      <c r="A1823" s="17"/>
      <c r="B1823" s="17"/>
      <c r="C1823" s="21"/>
      <c r="D1823" s="21"/>
      <c r="E1823" s="21"/>
      <c r="F1823" s="21"/>
      <c r="G1823" s="17"/>
    </row>
    <row r="1824">
      <c r="A1824" s="17"/>
      <c r="B1824" s="17"/>
      <c r="C1824" s="21"/>
      <c r="D1824" s="21"/>
      <c r="E1824" s="21"/>
      <c r="F1824" s="21"/>
      <c r="G1824" s="17"/>
    </row>
    <row r="1825">
      <c r="A1825" s="17"/>
      <c r="B1825" s="17"/>
      <c r="C1825" s="21"/>
      <c r="D1825" s="21"/>
      <c r="E1825" s="21"/>
      <c r="F1825" s="21"/>
      <c r="G1825" s="17"/>
    </row>
    <row r="1826">
      <c r="A1826" s="17"/>
      <c r="B1826" s="17"/>
      <c r="C1826" s="21"/>
      <c r="D1826" s="21"/>
      <c r="E1826" s="21"/>
      <c r="F1826" s="21"/>
      <c r="G1826" s="17"/>
    </row>
    <row r="1827">
      <c r="A1827" s="17"/>
      <c r="B1827" s="17"/>
      <c r="C1827" s="21"/>
      <c r="D1827" s="21"/>
      <c r="E1827" s="21"/>
      <c r="F1827" s="21"/>
      <c r="G1827" s="17"/>
    </row>
    <row r="1828">
      <c r="A1828" s="17"/>
      <c r="B1828" s="17"/>
      <c r="C1828" s="21"/>
      <c r="D1828" s="21"/>
      <c r="E1828" s="21"/>
      <c r="F1828" s="21"/>
      <c r="G1828" s="17"/>
    </row>
    <row r="1829">
      <c r="A1829" s="17"/>
      <c r="B1829" s="17"/>
      <c r="C1829" s="21"/>
      <c r="D1829" s="21"/>
      <c r="E1829" s="21"/>
      <c r="F1829" s="21"/>
      <c r="G1829" s="17"/>
    </row>
    <row r="1830">
      <c r="A1830" s="17"/>
      <c r="B1830" s="17"/>
      <c r="C1830" s="21"/>
      <c r="D1830" s="21"/>
      <c r="E1830" s="21"/>
      <c r="F1830" s="21"/>
      <c r="G1830" s="17"/>
    </row>
    <row r="1831">
      <c r="A1831" s="17"/>
      <c r="B1831" s="17"/>
      <c r="C1831" s="21"/>
      <c r="D1831" s="21"/>
      <c r="E1831" s="21"/>
      <c r="F1831" s="21"/>
      <c r="G1831" s="17"/>
    </row>
    <row r="1832">
      <c r="A1832" s="17"/>
      <c r="B1832" s="17"/>
      <c r="C1832" s="21"/>
      <c r="D1832" s="21"/>
      <c r="E1832" s="21"/>
      <c r="F1832" s="21"/>
      <c r="G1832" s="17"/>
    </row>
    <row r="1833">
      <c r="A1833" s="17"/>
      <c r="B1833" s="17"/>
      <c r="C1833" s="21"/>
      <c r="D1833" s="21"/>
      <c r="E1833" s="21"/>
      <c r="F1833" s="21"/>
      <c r="G1833" s="17"/>
    </row>
    <row r="1834">
      <c r="A1834" s="17"/>
      <c r="B1834" s="17"/>
      <c r="C1834" s="21"/>
      <c r="D1834" s="21"/>
      <c r="E1834" s="21"/>
      <c r="F1834" s="21"/>
      <c r="G1834" s="17"/>
    </row>
    <row r="1835">
      <c r="A1835" s="17"/>
      <c r="B1835" s="17"/>
      <c r="C1835" s="21"/>
      <c r="D1835" s="21"/>
      <c r="E1835" s="21"/>
      <c r="F1835" s="21"/>
      <c r="G1835" s="17"/>
    </row>
    <row r="1836">
      <c r="A1836" s="17"/>
      <c r="B1836" s="17"/>
      <c r="C1836" s="21"/>
      <c r="D1836" s="21"/>
      <c r="E1836" s="21"/>
      <c r="F1836" s="21"/>
      <c r="G1836" s="17"/>
    </row>
    <row r="1837">
      <c r="A1837" s="17"/>
      <c r="B1837" s="17"/>
      <c r="C1837" s="21"/>
      <c r="D1837" s="21"/>
      <c r="E1837" s="21"/>
      <c r="F1837" s="21"/>
      <c r="G1837" s="17"/>
    </row>
    <row r="1838">
      <c r="A1838" s="17"/>
      <c r="B1838" s="17"/>
      <c r="C1838" s="21"/>
      <c r="D1838" s="21"/>
      <c r="E1838" s="21"/>
      <c r="F1838" s="21"/>
      <c r="G1838" s="17"/>
    </row>
    <row r="1839">
      <c r="A1839" s="17"/>
      <c r="B1839" s="17"/>
      <c r="C1839" s="21"/>
      <c r="D1839" s="21"/>
      <c r="E1839" s="21"/>
      <c r="F1839" s="21"/>
      <c r="G1839" s="17"/>
    </row>
    <row r="1840">
      <c r="A1840" s="17"/>
      <c r="B1840" s="17"/>
      <c r="C1840" s="21"/>
      <c r="D1840" s="21"/>
      <c r="E1840" s="21"/>
      <c r="F1840" s="21"/>
      <c r="G1840" s="17"/>
    </row>
    <row r="1841">
      <c r="A1841" s="17"/>
      <c r="B1841" s="17"/>
      <c r="C1841" s="21"/>
      <c r="D1841" s="21"/>
      <c r="E1841" s="21"/>
      <c r="F1841" s="21"/>
      <c r="G1841" s="17"/>
    </row>
    <row r="1842">
      <c r="A1842" s="17"/>
      <c r="B1842" s="17"/>
      <c r="C1842" s="21"/>
      <c r="D1842" s="21"/>
      <c r="E1842" s="21"/>
      <c r="F1842" s="21"/>
      <c r="G1842" s="17"/>
    </row>
    <row r="1843">
      <c r="A1843" s="17"/>
      <c r="B1843" s="17"/>
      <c r="C1843" s="21"/>
      <c r="D1843" s="21"/>
      <c r="E1843" s="21"/>
      <c r="F1843" s="21"/>
      <c r="G1843" s="17"/>
    </row>
    <row r="1844">
      <c r="A1844" s="17"/>
      <c r="B1844" s="17"/>
      <c r="C1844" s="21"/>
      <c r="D1844" s="21"/>
      <c r="E1844" s="21"/>
      <c r="F1844" s="21"/>
      <c r="G1844" s="17"/>
    </row>
    <row r="1845">
      <c r="A1845" s="17"/>
      <c r="B1845" s="17"/>
      <c r="C1845" s="21"/>
      <c r="D1845" s="21"/>
      <c r="E1845" s="21"/>
      <c r="F1845" s="21"/>
      <c r="G1845" s="17"/>
    </row>
    <row r="1846">
      <c r="A1846" s="17"/>
      <c r="B1846" s="17"/>
      <c r="C1846" s="21"/>
      <c r="D1846" s="21"/>
      <c r="E1846" s="21"/>
      <c r="F1846" s="21"/>
      <c r="G1846" s="17"/>
    </row>
    <row r="1847">
      <c r="A1847" s="17"/>
      <c r="B1847" s="17"/>
      <c r="C1847" s="21"/>
      <c r="D1847" s="21"/>
      <c r="E1847" s="21"/>
      <c r="F1847" s="21"/>
      <c r="G1847" s="17"/>
    </row>
    <row r="1848">
      <c r="A1848" s="17"/>
      <c r="B1848" s="17"/>
      <c r="C1848" s="21"/>
      <c r="D1848" s="21"/>
      <c r="E1848" s="21"/>
      <c r="F1848" s="21"/>
      <c r="G1848" s="17"/>
    </row>
    <row r="1849">
      <c r="A1849" s="17"/>
      <c r="B1849" s="17"/>
      <c r="C1849" s="21"/>
      <c r="D1849" s="21"/>
      <c r="E1849" s="21"/>
      <c r="F1849" s="21"/>
      <c r="G1849" s="17"/>
    </row>
    <row r="1850">
      <c r="A1850" s="17"/>
      <c r="B1850" s="17"/>
      <c r="C1850" s="21"/>
      <c r="D1850" s="21"/>
      <c r="E1850" s="21"/>
      <c r="F1850" s="21"/>
      <c r="G1850" s="17"/>
    </row>
    <row r="1851">
      <c r="A1851" s="17"/>
      <c r="B1851" s="17"/>
      <c r="C1851" s="21"/>
      <c r="D1851" s="21"/>
      <c r="E1851" s="21"/>
      <c r="F1851" s="21"/>
      <c r="G1851" s="17"/>
    </row>
    <row r="1852">
      <c r="A1852" s="17"/>
      <c r="B1852" s="17"/>
      <c r="C1852" s="21"/>
      <c r="D1852" s="21"/>
      <c r="E1852" s="21"/>
      <c r="F1852" s="21"/>
      <c r="G1852" s="17"/>
    </row>
    <row r="1853">
      <c r="A1853" s="17"/>
      <c r="B1853" s="17"/>
      <c r="C1853" s="21"/>
      <c r="D1853" s="21"/>
      <c r="E1853" s="21"/>
      <c r="F1853" s="21"/>
      <c r="G1853" s="17"/>
    </row>
    <row r="1854">
      <c r="A1854" s="17"/>
      <c r="B1854" s="17"/>
      <c r="C1854" s="21"/>
      <c r="D1854" s="21"/>
      <c r="E1854" s="21"/>
      <c r="F1854" s="21"/>
      <c r="G1854" s="17"/>
    </row>
    <row r="1855">
      <c r="A1855" s="17"/>
      <c r="B1855" s="17"/>
      <c r="C1855" s="21"/>
      <c r="D1855" s="21"/>
      <c r="E1855" s="21"/>
      <c r="F1855" s="21"/>
      <c r="G1855" s="17"/>
    </row>
    <row r="1856">
      <c r="A1856" s="17"/>
      <c r="B1856" s="17"/>
      <c r="C1856" s="21"/>
      <c r="D1856" s="21"/>
      <c r="E1856" s="21"/>
      <c r="F1856" s="21"/>
      <c r="G1856" s="17"/>
    </row>
    <row r="1857">
      <c r="A1857" s="17"/>
      <c r="B1857" s="17"/>
      <c r="C1857" s="21"/>
      <c r="D1857" s="21"/>
      <c r="E1857" s="21"/>
      <c r="F1857" s="21"/>
      <c r="G1857" s="17"/>
    </row>
    <row r="1858">
      <c r="A1858" s="17"/>
      <c r="B1858" s="17"/>
      <c r="C1858" s="21"/>
      <c r="D1858" s="21"/>
      <c r="E1858" s="21"/>
      <c r="F1858" s="21"/>
      <c r="G1858" s="17"/>
    </row>
    <row r="1859">
      <c r="A1859" s="17"/>
      <c r="B1859" s="17"/>
      <c r="C1859" s="21"/>
      <c r="D1859" s="21"/>
      <c r="E1859" s="21"/>
      <c r="F1859" s="21"/>
      <c r="G1859" s="17"/>
    </row>
    <row r="1860">
      <c r="A1860" s="17"/>
      <c r="B1860" s="17"/>
      <c r="C1860" s="21"/>
      <c r="D1860" s="21"/>
      <c r="E1860" s="21"/>
      <c r="F1860" s="21"/>
      <c r="G1860" s="17"/>
    </row>
    <row r="1861">
      <c r="A1861" s="17"/>
      <c r="B1861" s="17"/>
      <c r="C1861" s="21"/>
      <c r="D1861" s="21"/>
      <c r="E1861" s="21"/>
      <c r="F1861" s="21"/>
      <c r="G1861" s="17"/>
    </row>
    <row r="1862">
      <c r="A1862" s="17"/>
      <c r="B1862" s="17"/>
      <c r="C1862" s="21"/>
      <c r="D1862" s="21"/>
      <c r="E1862" s="21"/>
      <c r="F1862" s="21"/>
      <c r="G1862" s="17"/>
    </row>
    <row r="1863">
      <c r="A1863" s="17"/>
      <c r="B1863" s="17"/>
      <c r="C1863" s="21"/>
      <c r="D1863" s="21"/>
      <c r="E1863" s="21"/>
      <c r="F1863" s="21"/>
      <c r="G1863" s="17"/>
    </row>
    <row r="1864">
      <c r="A1864" s="17"/>
      <c r="B1864" s="17"/>
      <c r="C1864" s="21"/>
      <c r="D1864" s="21"/>
      <c r="E1864" s="21"/>
      <c r="F1864" s="21"/>
      <c r="G1864" s="17"/>
    </row>
    <row r="1865">
      <c r="A1865" s="17"/>
      <c r="B1865" s="17"/>
      <c r="C1865" s="21"/>
      <c r="D1865" s="21"/>
      <c r="E1865" s="21"/>
      <c r="F1865" s="21"/>
      <c r="G1865" s="17"/>
    </row>
    <row r="1866">
      <c r="A1866" s="17"/>
      <c r="B1866" s="17"/>
      <c r="C1866" s="21"/>
      <c r="D1866" s="21"/>
      <c r="E1866" s="21"/>
      <c r="F1866" s="21"/>
      <c r="G1866" s="17"/>
    </row>
    <row r="1867">
      <c r="A1867" s="17"/>
      <c r="B1867" s="17"/>
      <c r="C1867" s="21"/>
      <c r="D1867" s="21"/>
      <c r="E1867" s="21"/>
      <c r="F1867" s="21"/>
      <c r="G1867" s="17"/>
    </row>
    <row r="1868">
      <c r="A1868" s="17"/>
      <c r="B1868" s="17"/>
      <c r="C1868" s="21"/>
      <c r="D1868" s="21"/>
      <c r="E1868" s="21"/>
      <c r="F1868" s="21"/>
      <c r="G1868" s="17"/>
    </row>
    <row r="1869">
      <c r="A1869" s="17"/>
      <c r="B1869" s="17"/>
      <c r="C1869" s="21"/>
      <c r="D1869" s="21"/>
      <c r="E1869" s="21"/>
      <c r="F1869" s="21"/>
      <c r="G1869" s="17"/>
    </row>
    <row r="1870">
      <c r="A1870" s="17"/>
      <c r="B1870" s="17"/>
      <c r="C1870" s="21"/>
      <c r="D1870" s="21"/>
      <c r="E1870" s="21"/>
      <c r="F1870" s="21"/>
      <c r="G1870" s="17"/>
    </row>
    <row r="1871">
      <c r="A1871" s="17"/>
      <c r="B1871" s="17"/>
      <c r="C1871" s="21"/>
      <c r="D1871" s="21"/>
      <c r="E1871" s="21"/>
      <c r="F1871" s="21"/>
      <c r="G1871" s="17"/>
    </row>
    <row r="1872">
      <c r="A1872" s="17"/>
      <c r="B1872" s="17"/>
      <c r="C1872" s="21"/>
      <c r="D1872" s="21"/>
      <c r="E1872" s="21"/>
      <c r="F1872" s="21"/>
      <c r="G1872" s="17"/>
    </row>
    <row r="1873">
      <c r="A1873" s="17"/>
      <c r="B1873" s="17"/>
      <c r="C1873" s="21"/>
      <c r="D1873" s="21"/>
      <c r="E1873" s="21"/>
      <c r="F1873" s="21"/>
      <c r="G1873" s="17"/>
    </row>
    <row r="1874">
      <c r="A1874" s="17"/>
      <c r="B1874" s="17"/>
      <c r="C1874" s="21"/>
      <c r="D1874" s="21"/>
      <c r="E1874" s="21"/>
      <c r="F1874" s="21"/>
      <c r="G1874" s="17"/>
    </row>
    <row r="1875">
      <c r="A1875" s="17"/>
      <c r="B1875" s="17"/>
      <c r="C1875" s="21"/>
      <c r="D1875" s="21"/>
      <c r="E1875" s="21"/>
      <c r="F1875" s="21"/>
      <c r="G1875" s="17"/>
    </row>
    <row r="1876">
      <c r="A1876" s="17"/>
      <c r="B1876" s="17"/>
      <c r="C1876" s="21"/>
      <c r="D1876" s="21"/>
      <c r="E1876" s="21"/>
      <c r="F1876" s="21"/>
      <c r="G1876" s="17"/>
    </row>
    <row r="1877">
      <c r="A1877" s="17"/>
      <c r="B1877" s="17"/>
      <c r="C1877" s="21"/>
      <c r="D1877" s="21"/>
      <c r="E1877" s="21"/>
      <c r="F1877" s="21"/>
      <c r="G1877" s="17"/>
    </row>
    <row r="1878">
      <c r="A1878" s="17"/>
      <c r="B1878" s="17"/>
      <c r="C1878" s="21"/>
      <c r="D1878" s="21"/>
      <c r="E1878" s="21"/>
      <c r="F1878" s="21"/>
      <c r="G1878" s="17"/>
    </row>
    <row r="1879">
      <c r="A1879" s="17"/>
      <c r="B1879" s="17"/>
      <c r="C1879" s="21"/>
      <c r="D1879" s="21"/>
      <c r="E1879" s="21"/>
      <c r="F1879" s="21"/>
      <c r="G1879" s="17"/>
    </row>
    <row r="1880">
      <c r="A1880" s="17"/>
      <c r="B1880" s="17"/>
      <c r="C1880" s="21"/>
      <c r="D1880" s="21"/>
      <c r="E1880" s="21"/>
      <c r="F1880" s="21"/>
      <c r="G1880" s="17"/>
    </row>
    <row r="1881">
      <c r="A1881" s="17"/>
      <c r="B1881" s="17"/>
      <c r="C1881" s="21"/>
      <c r="D1881" s="21"/>
      <c r="E1881" s="21"/>
      <c r="F1881" s="21"/>
      <c r="G1881" s="17"/>
    </row>
    <row r="1882">
      <c r="A1882" s="17"/>
      <c r="B1882" s="17"/>
      <c r="C1882" s="21"/>
      <c r="D1882" s="21"/>
      <c r="E1882" s="21"/>
      <c r="F1882" s="21"/>
      <c r="G1882" s="17"/>
    </row>
    <row r="1883">
      <c r="A1883" s="17"/>
      <c r="B1883" s="17"/>
      <c r="C1883" s="21"/>
      <c r="D1883" s="21"/>
      <c r="E1883" s="21"/>
      <c r="F1883" s="21"/>
      <c r="G1883" s="17"/>
    </row>
    <row r="1884">
      <c r="A1884" s="17"/>
      <c r="B1884" s="17"/>
      <c r="C1884" s="21"/>
      <c r="D1884" s="21"/>
      <c r="E1884" s="21"/>
      <c r="F1884" s="21"/>
      <c r="G1884" s="17"/>
    </row>
    <row r="1885">
      <c r="A1885" s="17"/>
      <c r="B1885" s="17"/>
      <c r="C1885" s="21"/>
      <c r="D1885" s="21"/>
      <c r="E1885" s="21"/>
      <c r="F1885" s="21"/>
      <c r="G1885" s="17"/>
    </row>
    <row r="1886">
      <c r="A1886" s="17"/>
      <c r="B1886" s="17"/>
      <c r="C1886" s="21"/>
      <c r="D1886" s="21"/>
      <c r="E1886" s="21"/>
      <c r="F1886" s="21"/>
      <c r="G1886" s="17"/>
    </row>
    <row r="1887">
      <c r="A1887" s="17"/>
      <c r="B1887" s="17"/>
      <c r="C1887" s="21"/>
      <c r="D1887" s="21"/>
      <c r="E1887" s="21"/>
      <c r="F1887" s="21"/>
      <c r="G1887" s="17"/>
    </row>
    <row r="1888">
      <c r="A1888" s="17"/>
      <c r="B1888" s="17"/>
      <c r="C1888" s="21"/>
      <c r="D1888" s="21"/>
      <c r="E1888" s="21"/>
      <c r="F1888" s="21"/>
      <c r="G1888" s="17"/>
    </row>
    <row r="1889">
      <c r="A1889" s="17"/>
      <c r="B1889" s="17"/>
      <c r="C1889" s="21"/>
      <c r="D1889" s="21"/>
      <c r="E1889" s="21"/>
      <c r="F1889" s="21"/>
      <c r="G1889" s="17"/>
    </row>
    <row r="1890">
      <c r="A1890" s="17"/>
      <c r="B1890" s="17"/>
      <c r="C1890" s="21"/>
      <c r="D1890" s="21"/>
      <c r="E1890" s="21"/>
      <c r="F1890" s="21"/>
      <c r="G1890" s="17"/>
    </row>
    <row r="1891">
      <c r="A1891" s="17"/>
      <c r="B1891" s="17"/>
      <c r="C1891" s="21"/>
      <c r="D1891" s="21"/>
      <c r="E1891" s="21"/>
      <c r="F1891" s="21"/>
      <c r="G1891" s="17"/>
    </row>
    <row r="1892">
      <c r="A1892" s="17"/>
      <c r="B1892" s="17"/>
      <c r="C1892" s="21"/>
      <c r="D1892" s="21"/>
      <c r="E1892" s="21"/>
      <c r="F1892" s="21"/>
      <c r="G1892" s="17"/>
    </row>
    <row r="1893">
      <c r="A1893" s="17"/>
      <c r="B1893" s="17"/>
      <c r="C1893" s="21"/>
      <c r="D1893" s="21"/>
      <c r="E1893" s="21"/>
      <c r="F1893" s="21"/>
      <c r="G1893" s="17"/>
    </row>
    <row r="1894">
      <c r="A1894" s="17"/>
      <c r="B1894" s="17"/>
      <c r="C1894" s="21"/>
      <c r="D1894" s="21"/>
      <c r="E1894" s="21"/>
      <c r="F1894" s="21"/>
      <c r="G1894" s="17"/>
    </row>
    <row r="1895">
      <c r="A1895" s="17"/>
      <c r="B1895" s="17"/>
      <c r="C1895" s="21"/>
      <c r="D1895" s="21"/>
      <c r="E1895" s="21"/>
      <c r="F1895" s="21"/>
      <c r="G1895" s="17"/>
    </row>
    <row r="1896">
      <c r="A1896" s="17"/>
      <c r="B1896" s="17"/>
      <c r="C1896" s="21"/>
      <c r="D1896" s="21"/>
      <c r="E1896" s="21"/>
      <c r="F1896" s="21"/>
      <c r="G1896" s="17"/>
    </row>
    <row r="1897">
      <c r="A1897" s="17"/>
      <c r="B1897" s="17"/>
      <c r="C1897" s="21"/>
      <c r="D1897" s="21"/>
      <c r="E1897" s="21"/>
      <c r="F1897" s="21"/>
      <c r="G1897" s="17"/>
    </row>
    <row r="1898">
      <c r="A1898" s="17"/>
      <c r="B1898" s="17"/>
      <c r="C1898" s="21"/>
      <c r="D1898" s="21"/>
      <c r="E1898" s="21"/>
      <c r="F1898" s="21"/>
      <c r="G1898" s="17"/>
    </row>
    <row r="1899">
      <c r="A1899" s="17"/>
      <c r="B1899" s="17"/>
      <c r="C1899" s="21"/>
      <c r="D1899" s="21"/>
      <c r="E1899" s="21"/>
      <c r="F1899" s="21"/>
      <c r="G1899" s="17"/>
    </row>
    <row r="1900">
      <c r="A1900" s="17"/>
      <c r="B1900" s="17"/>
      <c r="C1900" s="21"/>
      <c r="D1900" s="21"/>
      <c r="E1900" s="21"/>
      <c r="F1900" s="21"/>
      <c r="G1900" s="17"/>
    </row>
    <row r="1901">
      <c r="A1901" s="17"/>
      <c r="B1901" s="17"/>
      <c r="C1901" s="21"/>
      <c r="D1901" s="21"/>
      <c r="E1901" s="21"/>
      <c r="F1901" s="21"/>
      <c r="G1901" s="17"/>
    </row>
    <row r="1902">
      <c r="A1902" s="17"/>
      <c r="B1902" s="17"/>
      <c r="C1902" s="21"/>
      <c r="D1902" s="21"/>
      <c r="E1902" s="21"/>
      <c r="F1902" s="21"/>
      <c r="G1902" s="17"/>
    </row>
    <row r="1903">
      <c r="A1903" s="17"/>
      <c r="B1903" s="17"/>
      <c r="C1903" s="21"/>
      <c r="D1903" s="21"/>
      <c r="E1903" s="21"/>
      <c r="F1903" s="21"/>
      <c r="G1903" s="17"/>
    </row>
    <row r="1904">
      <c r="A1904" s="17"/>
      <c r="B1904" s="17"/>
      <c r="C1904" s="21"/>
      <c r="D1904" s="21"/>
      <c r="E1904" s="21"/>
      <c r="F1904" s="21"/>
      <c r="G1904" s="17"/>
    </row>
    <row r="1905">
      <c r="A1905" s="17"/>
      <c r="B1905" s="17"/>
      <c r="C1905" s="21"/>
      <c r="D1905" s="21"/>
      <c r="E1905" s="21"/>
      <c r="F1905" s="21"/>
      <c r="G1905" s="17"/>
    </row>
    <row r="1906">
      <c r="A1906" s="17"/>
      <c r="B1906" s="17"/>
      <c r="C1906" s="21"/>
      <c r="D1906" s="21"/>
      <c r="E1906" s="21"/>
      <c r="F1906" s="21"/>
      <c r="G1906" s="17"/>
    </row>
    <row r="1907">
      <c r="A1907" s="17"/>
      <c r="B1907" s="17"/>
      <c r="C1907" s="21"/>
      <c r="D1907" s="21"/>
      <c r="E1907" s="21"/>
      <c r="F1907" s="21"/>
      <c r="G1907" s="17"/>
    </row>
    <row r="1908">
      <c r="A1908" s="17"/>
      <c r="B1908" s="17"/>
      <c r="C1908" s="21"/>
      <c r="D1908" s="21"/>
      <c r="E1908" s="21"/>
      <c r="F1908" s="21"/>
      <c r="G1908" s="17"/>
    </row>
    <row r="1909">
      <c r="A1909" s="17"/>
      <c r="B1909" s="17"/>
      <c r="C1909" s="21"/>
      <c r="D1909" s="21"/>
      <c r="E1909" s="21"/>
      <c r="F1909" s="21"/>
      <c r="G1909" s="17"/>
    </row>
    <row r="1910">
      <c r="A1910" s="17"/>
      <c r="B1910" s="17"/>
      <c r="C1910" s="21"/>
      <c r="D1910" s="21"/>
      <c r="E1910" s="21"/>
      <c r="F1910" s="21"/>
      <c r="G1910" s="17"/>
    </row>
    <row r="1911">
      <c r="A1911" s="17"/>
      <c r="B1911" s="17"/>
      <c r="C1911" s="21"/>
      <c r="D1911" s="21"/>
      <c r="E1911" s="21"/>
      <c r="F1911" s="21"/>
      <c r="G1911" s="17"/>
    </row>
    <row r="1912">
      <c r="A1912" s="17"/>
      <c r="B1912" s="17"/>
      <c r="C1912" s="21"/>
      <c r="D1912" s="21"/>
      <c r="E1912" s="21"/>
      <c r="F1912" s="21"/>
      <c r="G1912" s="17"/>
    </row>
    <row r="1913">
      <c r="A1913" s="17"/>
      <c r="B1913" s="17"/>
      <c r="C1913" s="21"/>
      <c r="D1913" s="21"/>
      <c r="E1913" s="21"/>
      <c r="F1913" s="21"/>
      <c r="G1913" s="17"/>
    </row>
    <row r="1914">
      <c r="A1914" s="17"/>
      <c r="B1914" s="17"/>
      <c r="C1914" s="21"/>
      <c r="D1914" s="21"/>
      <c r="E1914" s="21"/>
      <c r="F1914" s="21"/>
      <c r="G1914" s="17"/>
    </row>
    <row r="1915">
      <c r="A1915" s="17"/>
      <c r="B1915" s="17"/>
      <c r="C1915" s="21"/>
      <c r="D1915" s="21"/>
      <c r="E1915" s="21"/>
      <c r="F1915" s="21"/>
      <c r="G1915" s="17"/>
    </row>
    <row r="1916">
      <c r="A1916" s="17"/>
      <c r="B1916" s="17"/>
      <c r="C1916" s="21"/>
      <c r="D1916" s="21"/>
      <c r="E1916" s="21"/>
      <c r="F1916" s="21"/>
      <c r="G1916" s="17"/>
    </row>
    <row r="1917">
      <c r="A1917" s="17"/>
      <c r="B1917" s="17"/>
      <c r="C1917" s="21"/>
      <c r="D1917" s="21"/>
      <c r="E1917" s="21"/>
      <c r="F1917" s="21"/>
      <c r="G1917" s="17"/>
    </row>
    <row r="1918">
      <c r="A1918" s="17"/>
      <c r="B1918" s="17"/>
      <c r="C1918" s="21"/>
      <c r="D1918" s="21"/>
      <c r="E1918" s="21"/>
      <c r="F1918" s="21"/>
      <c r="G1918" s="17"/>
    </row>
    <row r="1919">
      <c r="A1919" s="17"/>
      <c r="B1919" s="17"/>
      <c r="C1919" s="21"/>
      <c r="D1919" s="21"/>
      <c r="E1919" s="21"/>
      <c r="F1919" s="21"/>
      <c r="G1919" s="17"/>
    </row>
    <row r="1920">
      <c r="A1920" s="17"/>
      <c r="B1920" s="17"/>
      <c r="C1920" s="21"/>
      <c r="D1920" s="21"/>
      <c r="E1920" s="21"/>
      <c r="F1920" s="21"/>
      <c r="G1920" s="17"/>
    </row>
    <row r="1921">
      <c r="A1921" s="17"/>
      <c r="B1921" s="17"/>
      <c r="C1921" s="21"/>
      <c r="D1921" s="21"/>
      <c r="E1921" s="21"/>
      <c r="F1921" s="21"/>
      <c r="G1921" s="17"/>
    </row>
    <row r="1922">
      <c r="A1922" s="17"/>
      <c r="B1922" s="17"/>
      <c r="C1922" s="21"/>
      <c r="D1922" s="21"/>
      <c r="E1922" s="21"/>
      <c r="F1922" s="21"/>
      <c r="G1922" s="17"/>
    </row>
    <row r="1923">
      <c r="A1923" s="17"/>
      <c r="B1923" s="17"/>
      <c r="C1923" s="21"/>
      <c r="D1923" s="21"/>
      <c r="E1923" s="21"/>
      <c r="F1923" s="21"/>
      <c r="G1923" s="17"/>
    </row>
    <row r="1924">
      <c r="A1924" s="17"/>
      <c r="B1924" s="17"/>
      <c r="C1924" s="21"/>
      <c r="D1924" s="21"/>
      <c r="E1924" s="21"/>
      <c r="F1924" s="21"/>
      <c r="G1924" s="17"/>
    </row>
    <row r="1925">
      <c r="A1925" s="17"/>
      <c r="B1925" s="17"/>
      <c r="C1925" s="21"/>
      <c r="D1925" s="21"/>
      <c r="E1925" s="21"/>
      <c r="F1925" s="21"/>
      <c r="G1925" s="17"/>
    </row>
    <row r="1926">
      <c r="A1926" s="17"/>
      <c r="B1926" s="17"/>
      <c r="C1926" s="21"/>
      <c r="D1926" s="21"/>
      <c r="E1926" s="21"/>
      <c r="F1926" s="21"/>
      <c r="G1926" s="17"/>
    </row>
    <row r="1927">
      <c r="A1927" s="17"/>
      <c r="B1927" s="17"/>
      <c r="C1927" s="21"/>
      <c r="D1927" s="21"/>
      <c r="E1927" s="21"/>
      <c r="F1927" s="21"/>
      <c r="G1927" s="17"/>
    </row>
    <row r="1928">
      <c r="A1928" s="17"/>
      <c r="B1928" s="17"/>
      <c r="C1928" s="21"/>
      <c r="D1928" s="21"/>
      <c r="E1928" s="21"/>
      <c r="F1928" s="21"/>
      <c r="G1928" s="17"/>
    </row>
    <row r="1929">
      <c r="A1929" s="17"/>
      <c r="B1929" s="17"/>
      <c r="C1929" s="21"/>
      <c r="D1929" s="21"/>
      <c r="E1929" s="21"/>
      <c r="F1929" s="21"/>
      <c r="G1929" s="17"/>
    </row>
    <row r="1930">
      <c r="A1930" s="17"/>
      <c r="B1930" s="17"/>
      <c r="C1930" s="21"/>
      <c r="D1930" s="21"/>
      <c r="E1930" s="21"/>
      <c r="F1930" s="21"/>
      <c r="G1930" s="17"/>
    </row>
    <row r="1931">
      <c r="A1931" s="17"/>
      <c r="B1931" s="17"/>
      <c r="C1931" s="21"/>
      <c r="D1931" s="21"/>
      <c r="E1931" s="21"/>
      <c r="F1931" s="21"/>
      <c r="G1931" s="17"/>
    </row>
    <row r="1932">
      <c r="A1932" s="17"/>
      <c r="B1932" s="17"/>
      <c r="C1932" s="21"/>
      <c r="D1932" s="21"/>
      <c r="E1932" s="21"/>
      <c r="F1932" s="21"/>
      <c r="G1932" s="17"/>
    </row>
    <row r="1933">
      <c r="A1933" s="17"/>
      <c r="B1933" s="17"/>
      <c r="C1933" s="21"/>
      <c r="D1933" s="21"/>
      <c r="E1933" s="21"/>
      <c r="F1933" s="21"/>
      <c r="G1933" s="17"/>
    </row>
    <row r="1934">
      <c r="A1934" s="17"/>
      <c r="B1934" s="17"/>
      <c r="C1934" s="21"/>
      <c r="D1934" s="21"/>
      <c r="E1934" s="21"/>
      <c r="F1934" s="21"/>
      <c r="G1934" s="17"/>
    </row>
    <row r="1935">
      <c r="A1935" s="17"/>
      <c r="B1935" s="17"/>
      <c r="C1935" s="21"/>
      <c r="D1935" s="21"/>
      <c r="E1935" s="21"/>
      <c r="F1935" s="21"/>
      <c r="G1935" s="17"/>
    </row>
    <row r="1936">
      <c r="A1936" s="17"/>
      <c r="B1936" s="17"/>
      <c r="C1936" s="21"/>
      <c r="D1936" s="21"/>
      <c r="E1936" s="21"/>
      <c r="F1936" s="21"/>
      <c r="G1936" s="17"/>
    </row>
    <row r="1937">
      <c r="A1937" s="17"/>
      <c r="B1937" s="17"/>
      <c r="C1937" s="21"/>
      <c r="D1937" s="21"/>
      <c r="E1937" s="21"/>
      <c r="F1937" s="21"/>
      <c r="G1937" s="17"/>
    </row>
    <row r="1938">
      <c r="A1938" s="17"/>
      <c r="B1938" s="17"/>
      <c r="C1938" s="21"/>
      <c r="D1938" s="21"/>
      <c r="E1938" s="21"/>
      <c r="F1938" s="21"/>
      <c r="G1938" s="17"/>
    </row>
    <row r="1939">
      <c r="A1939" s="17"/>
      <c r="B1939" s="17"/>
      <c r="C1939" s="21"/>
      <c r="D1939" s="21"/>
      <c r="E1939" s="21"/>
      <c r="F1939" s="21"/>
      <c r="G1939" s="17"/>
    </row>
    <row r="1940">
      <c r="A1940" s="17"/>
      <c r="B1940" s="17"/>
      <c r="C1940" s="21"/>
      <c r="D1940" s="21"/>
      <c r="E1940" s="21"/>
      <c r="F1940" s="21"/>
      <c r="G1940" s="17"/>
    </row>
    <row r="1941">
      <c r="A1941" s="17"/>
      <c r="B1941" s="17"/>
      <c r="C1941" s="21"/>
      <c r="D1941" s="21"/>
      <c r="E1941" s="21"/>
      <c r="F1941" s="21"/>
      <c r="G1941" s="17"/>
    </row>
    <row r="1942">
      <c r="A1942" s="17"/>
      <c r="B1942" s="17"/>
      <c r="C1942" s="21"/>
      <c r="D1942" s="21"/>
      <c r="E1942" s="21"/>
      <c r="F1942" s="21"/>
      <c r="G1942" s="17"/>
    </row>
    <row r="1943">
      <c r="A1943" s="17"/>
      <c r="B1943" s="17"/>
      <c r="C1943" s="21"/>
      <c r="D1943" s="21"/>
      <c r="E1943" s="21"/>
      <c r="F1943" s="21"/>
      <c r="G1943" s="17"/>
    </row>
    <row r="1944">
      <c r="A1944" s="17"/>
      <c r="B1944" s="17"/>
      <c r="C1944" s="21"/>
      <c r="D1944" s="21"/>
      <c r="E1944" s="21"/>
      <c r="F1944" s="21"/>
      <c r="G1944" s="17"/>
    </row>
    <row r="1945">
      <c r="A1945" s="17"/>
      <c r="B1945" s="17"/>
      <c r="C1945" s="21"/>
      <c r="D1945" s="21"/>
      <c r="E1945" s="21"/>
      <c r="F1945" s="21"/>
      <c r="G1945" s="17"/>
    </row>
    <row r="1946">
      <c r="A1946" s="17"/>
      <c r="B1946" s="17"/>
      <c r="C1946" s="21"/>
      <c r="D1946" s="21"/>
      <c r="E1946" s="21"/>
      <c r="F1946" s="21"/>
      <c r="G1946" s="17"/>
    </row>
    <row r="1947">
      <c r="A1947" s="17"/>
      <c r="B1947" s="17"/>
      <c r="C1947" s="21"/>
      <c r="D1947" s="21"/>
      <c r="E1947" s="21"/>
      <c r="F1947" s="21"/>
      <c r="G1947" s="17"/>
    </row>
    <row r="1948">
      <c r="A1948" s="17"/>
      <c r="B1948" s="17"/>
      <c r="C1948" s="21"/>
      <c r="D1948" s="21"/>
      <c r="E1948" s="21"/>
      <c r="F1948" s="21"/>
      <c r="G1948" s="17"/>
    </row>
    <row r="1949">
      <c r="A1949" s="17"/>
      <c r="B1949" s="17"/>
      <c r="C1949" s="21"/>
      <c r="D1949" s="21"/>
      <c r="E1949" s="21"/>
      <c r="F1949" s="21"/>
      <c r="G1949" s="17"/>
    </row>
    <row r="1950">
      <c r="A1950" s="17"/>
      <c r="B1950" s="17"/>
      <c r="C1950" s="21"/>
      <c r="D1950" s="21"/>
      <c r="E1950" s="21"/>
      <c r="F1950" s="21"/>
      <c r="G1950" s="17"/>
    </row>
    <row r="1951">
      <c r="A1951" s="17"/>
      <c r="B1951" s="17"/>
      <c r="C1951" s="21"/>
      <c r="D1951" s="21"/>
      <c r="E1951" s="21"/>
      <c r="F1951" s="21"/>
      <c r="G1951" s="17"/>
    </row>
    <row r="1952">
      <c r="A1952" s="17"/>
      <c r="B1952" s="17"/>
      <c r="C1952" s="21"/>
      <c r="D1952" s="21"/>
      <c r="E1952" s="21"/>
      <c r="F1952" s="21"/>
      <c r="G1952" s="17"/>
    </row>
    <row r="1953">
      <c r="A1953" s="17"/>
      <c r="B1953" s="17"/>
      <c r="C1953" s="21"/>
      <c r="D1953" s="21"/>
      <c r="E1953" s="21"/>
      <c r="F1953" s="21"/>
      <c r="G1953" s="17"/>
    </row>
    <row r="1954">
      <c r="A1954" s="17"/>
      <c r="B1954" s="17"/>
      <c r="C1954" s="21"/>
      <c r="D1954" s="21"/>
      <c r="E1954" s="21"/>
      <c r="F1954" s="21"/>
      <c r="G1954" s="17"/>
    </row>
    <row r="1955">
      <c r="A1955" s="17"/>
      <c r="B1955" s="17"/>
      <c r="C1955" s="21"/>
      <c r="D1955" s="21"/>
      <c r="E1955" s="21"/>
      <c r="F1955" s="21"/>
      <c r="G1955" s="17"/>
    </row>
    <row r="1956">
      <c r="A1956" s="17"/>
      <c r="B1956" s="17"/>
      <c r="C1956" s="21"/>
      <c r="D1956" s="21"/>
      <c r="E1956" s="21"/>
      <c r="F1956" s="21"/>
      <c r="G1956" s="17"/>
    </row>
    <row r="1957">
      <c r="A1957" s="17"/>
      <c r="B1957" s="17"/>
      <c r="C1957" s="21"/>
      <c r="D1957" s="21"/>
      <c r="E1957" s="21"/>
      <c r="F1957" s="21"/>
      <c r="G1957" s="17"/>
    </row>
    <row r="1958">
      <c r="A1958" s="17"/>
      <c r="B1958" s="17"/>
      <c r="C1958" s="21"/>
      <c r="D1958" s="21"/>
      <c r="E1958" s="21"/>
      <c r="F1958" s="21"/>
      <c r="G1958" s="17"/>
    </row>
    <row r="1959">
      <c r="A1959" s="17"/>
      <c r="B1959" s="17"/>
      <c r="C1959" s="21"/>
      <c r="D1959" s="21"/>
      <c r="E1959" s="21"/>
      <c r="F1959" s="21"/>
      <c r="G1959" s="17"/>
    </row>
    <row r="1960">
      <c r="A1960" s="17"/>
      <c r="B1960" s="17"/>
      <c r="C1960" s="21"/>
      <c r="D1960" s="21"/>
      <c r="E1960" s="21"/>
      <c r="F1960" s="21"/>
      <c r="G1960" s="17"/>
    </row>
    <row r="1961">
      <c r="A1961" s="17"/>
      <c r="B1961" s="17"/>
      <c r="C1961" s="21"/>
      <c r="D1961" s="21"/>
      <c r="E1961" s="21"/>
      <c r="F1961" s="21"/>
      <c r="G1961" s="17"/>
    </row>
    <row r="1962">
      <c r="A1962" s="17"/>
      <c r="B1962" s="17"/>
      <c r="C1962" s="21"/>
      <c r="D1962" s="21"/>
      <c r="E1962" s="21"/>
      <c r="F1962" s="21"/>
      <c r="G1962" s="17"/>
    </row>
    <row r="1963">
      <c r="A1963" s="17"/>
      <c r="B1963" s="17"/>
      <c r="C1963" s="21"/>
      <c r="D1963" s="21"/>
      <c r="E1963" s="21"/>
      <c r="F1963" s="21"/>
      <c r="G1963" s="17"/>
    </row>
    <row r="1964">
      <c r="A1964" s="17"/>
      <c r="B1964" s="17"/>
      <c r="C1964" s="21"/>
      <c r="D1964" s="21"/>
      <c r="E1964" s="21"/>
      <c r="F1964" s="21"/>
      <c r="G1964" s="17"/>
    </row>
    <row r="1965">
      <c r="A1965" s="17"/>
      <c r="B1965" s="17"/>
      <c r="C1965" s="21"/>
      <c r="D1965" s="21"/>
      <c r="E1965" s="21"/>
      <c r="F1965" s="21"/>
      <c r="G1965" s="17"/>
    </row>
    <row r="1966">
      <c r="A1966" s="17"/>
      <c r="B1966" s="17"/>
      <c r="C1966" s="21"/>
      <c r="D1966" s="21"/>
      <c r="E1966" s="21"/>
      <c r="F1966" s="21"/>
      <c r="G1966" s="17"/>
    </row>
    <row r="1967">
      <c r="A1967" s="17"/>
      <c r="B1967" s="17"/>
      <c r="C1967" s="21"/>
      <c r="D1967" s="21"/>
      <c r="E1967" s="21"/>
      <c r="F1967" s="21"/>
      <c r="G1967" s="17"/>
    </row>
    <row r="1968">
      <c r="A1968" s="17"/>
      <c r="B1968" s="17"/>
      <c r="C1968" s="21"/>
      <c r="D1968" s="21"/>
      <c r="E1968" s="21"/>
      <c r="F1968" s="21"/>
      <c r="G1968" s="17"/>
    </row>
    <row r="1969">
      <c r="A1969" s="17"/>
      <c r="B1969" s="17"/>
      <c r="C1969" s="21"/>
      <c r="D1969" s="21"/>
      <c r="E1969" s="21"/>
      <c r="F1969" s="21"/>
      <c r="G1969" s="17"/>
    </row>
    <row r="1970">
      <c r="A1970" s="17"/>
      <c r="B1970" s="17"/>
      <c r="C1970" s="21"/>
      <c r="D1970" s="21"/>
      <c r="E1970" s="21"/>
      <c r="F1970" s="21"/>
      <c r="G1970" s="17"/>
    </row>
    <row r="1971">
      <c r="A1971" s="17"/>
      <c r="B1971" s="17"/>
      <c r="C1971" s="21"/>
      <c r="D1971" s="21"/>
      <c r="E1971" s="21"/>
      <c r="F1971" s="21"/>
      <c r="G1971" s="17"/>
    </row>
    <row r="1972">
      <c r="A1972" s="17"/>
      <c r="B1972" s="17"/>
      <c r="C1972" s="21"/>
      <c r="D1972" s="21"/>
      <c r="E1972" s="21"/>
      <c r="F1972" s="21"/>
      <c r="G1972" s="17"/>
    </row>
    <row r="1973">
      <c r="A1973" s="17"/>
      <c r="B1973" s="17"/>
      <c r="C1973" s="21"/>
      <c r="D1973" s="21"/>
      <c r="E1973" s="21"/>
      <c r="F1973" s="21"/>
      <c r="G1973" s="17"/>
    </row>
    <row r="1974">
      <c r="A1974" s="17"/>
      <c r="B1974" s="17"/>
      <c r="C1974" s="21"/>
      <c r="D1974" s="21"/>
      <c r="E1974" s="21"/>
      <c r="F1974" s="21"/>
      <c r="G1974" s="17"/>
    </row>
    <row r="1975">
      <c r="A1975" s="17"/>
      <c r="B1975" s="17"/>
      <c r="C1975" s="21"/>
      <c r="D1975" s="21"/>
      <c r="E1975" s="21"/>
      <c r="F1975" s="21"/>
      <c r="G1975" s="17"/>
    </row>
    <row r="1976">
      <c r="A1976" s="17"/>
      <c r="B1976" s="17"/>
      <c r="C1976" s="21"/>
      <c r="D1976" s="21"/>
      <c r="E1976" s="21"/>
      <c r="F1976" s="21"/>
      <c r="G1976" s="17"/>
    </row>
    <row r="1977">
      <c r="A1977" s="17"/>
      <c r="B1977" s="17"/>
      <c r="C1977" s="21"/>
      <c r="D1977" s="21"/>
      <c r="E1977" s="21"/>
      <c r="F1977" s="21"/>
      <c r="G1977" s="17"/>
    </row>
    <row r="1978">
      <c r="A1978" s="17"/>
      <c r="B1978" s="17"/>
      <c r="C1978" s="21"/>
      <c r="D1978" s="21"/>
      <c r="E1978" s="21"/>
      <c r="F1978" s="21"/>
      <c r="G1978" s="17"/>
    </row>
    <row r="1979">
      <c r="A1979" s="17"/>
      <c r="B1979" s="17"/>
      <c r="C1979" s="21"/>
      <c r="D1979" s="21"/>
      <c r="E1979" s="21"/>
      <c r="F1979" s="21"/>
      <c r="G1979" s="17"/>
    </row>
    <row r="1980">
      <c r="A1980" s="17"/>
      <c r="B1980" s="17"/>
      <c r="C1980" s="21"/>
      <c r="D1980" s="21"/>
      <c r="E1980" s="21"/>
      <c r="F1980" s="21"/>
      <c r="G1980" s="17"/>
    </row>
    <row r="1981">
      <c r="A1981" s="17"/>
      <c r="B1981" s="17"/>
      <c r="C1981" s="21"/>
      <c r="D1981" s="21"/>
      <c r="E1981" s="21"/>
      <c r="F1981" s="21"/>
      <c r="G1981" s="17"/>
    </row>
    <row r="1982">
      <c r="A1982" s="17"/>
      <c r="B1982" s="17"/>
      <c r="C1982" s="21"/>
      <c r="D1982" s="21"/>
      <c r="E1982" s="21"/>
      <c r="F1982" s="21"/>
      <c r="G1982" s="17"/>
    </row>
    <row r="1983">
      <c r="A1983" s="17"/>
      <c r="B1983" s="17"/>
      <c r="C1983" s="21"/>
      <c r="D1983" s="21"/>
      <c r="E1983" s="21"/>
      <c r="F1983" s="21"/>
      <c r="G1983" s="17"/>
    </row>
    <row r="1984">
      <c r="A1984" s="17"/>
      <c r="B1984" s="17"/>
      <c r="C1984" s="21"/>
      <c r="D1984" s="21"/>
      <c r="E1984" s="21"/>
      <c r="F1984" s="21"/>
      <c r="G1984" s="17"/>
    </row>
    <row r="1985">
      <c r="A1985" s="17"/>
      <c r="B1985" s="17"/>
      <c r="C1985" s="21"/>
      <c r="D1985" s="21"/>
      <c r="E1985" s="21"/>
      <c r="F1985" s="21"/>
      <c r="G1985" s="17"/>
    </row>
    <row r="1986">
      <c r="A1986" s="17"/>
      <c r="B1986" s="17"/>
      <c r="C1986" s="21"/>
      <c r="D1986" s="21"/>
      <c r="E1986" s="21"/>
      <c r="F1986" s="21"/>
      <c r="G1986" s="17"/>
    </row>
    <row r="1987">
      <c r="A1987" s="17"/>
      <c r="B1987" s="17"/>
      <c r="C1987" s="21"/>
      <c r="D1987" s="21"/>
      <c r="E1987" s="21"/>
      <c r="F1987" s="21"/>
      <c r="G1987" s="17"/>
    </row>
    <row r="1988">
      <c r="A1988" s="17"/>
      <c r="B1988" s="17"/>
      <c r="C1988" s="21"/>
      <c r="D1988" s="21"/>
      <c r="E1988" s="21"/>
      <c r="F1988" s="21"/>
      <c r="G1988" s="17"/>
    </row>
    <row r="1989">
      <c r="A1989" s="17"/>
      <c r="B1989" s="17"/>
      <c r="C1989" s="21"/>
      <c r="D1989" s="21"/>
      <c r="E1989" s="21"/>
      <c r="F1989" s="21"/>
      <c r="G1989" s="17"/>
    </row>
    <row r="1990">
      <c r="A1990" s="17"/>
      <c r="B1990" s="17"/>
      <c r="C1990" s="21"/>
      <c r="D1990" s="21"/>
      <c r="E1990" s="21"/>
      <c r="F1990" s="21"/>
      <c r="G1990" s="17"/>
    </row>
    <row r="1991">
      <c r="A1991" s="17"/>
      <c r="B1991" s="17"/>
      <c r="C1991" s="21"/>
      <c r="D1991" s="21"/>
      <c r="E1991" s="21"/>
      <c r="F1991" s="21"/>
      <c r="G1991" s="17"/>
    </row>
    <row r="1992">
      <c r="A1992" s="17"/>
      <c r="B1992" s="17"/>
      <c r="C1992" s="21"/>
      <c r="D1992" s="21"/>
      <c r="E1992" s="21"/>
      <c r="F1992" s="21"/>
      <c r="G1992" s="17"/>
    </row>
    <row r="1993">
      <c r="A1993" s="17"/>
      <c r="B1993" s="17"/>
      <c r="C1993" s="21"/>
      <c r="D1993" s="21"/>
      <c r="E1993" s="21"/>
      <c r="F1993" s="21"/>
      <c r="G1993" s="17"/>
    </row>
    <row r="1994">
      <c r="A1994" s="17"/>
      <c r="B1994" s="17"/>
      <c r="C1994" s="21"/>
      <c r="D1994" s="21"/>
      <c r="E1994" s="21"/>
      <c r="F1994" s="21"/>
      <c r="G1994" s="17"/>
    </row>
    <row r="1995">
      <c r="A1995" s="17"/>
      <c r="B1995" s="17"/>
      <c r="C1995" s="21"/>
      <c r="D1995" s="21"/>
      <c r="E1995" s="21"/>
      <c r="F1995" s="21"/>
      <c r="G1995" s="17"/>
    </row>
    <row r="1996">
      <c r="A1996" s="17"/>
      <c r="B1996" s="17"/>
      <c r="C1996" s="21"/>
      <c r="D1996" s="21"/>
      <c r="E1996" s="21"/>
      <c r="F1996" s="21"/>
      <c r="G1996" s="17"/>
    </row>
    <row r="1997">
      <c r="A1997" s="17"/>
      <c r="B1997" s="17"/>
      <c r="C1997" s="21"/>
      <c r="D1997" s="21"/>
      <c r="E1997" s="21"/>
      <c r="F1997" s="21"/>
      <c r="G1997" s="17"/>
    </row>
    <row r="1998">
      <c r="A1998" s="17"/>
      <c r="B1998" s="17"/>
      <c r="C1998" s="21"/>
      <c r="D1998" s="21"/>
      <c r="E1998" s="21"/>
      <c r="F1998" s="21"/>
      <c r="G1998" s="17"/>
    </row>
    <row r="1999">
      <c r="A1999" s="17"/>
      <c r="B1999" s="17"/>
      <c r="C1999" s="21"/>
      <c r="D1999" s="21"/>
      <c r="E1999" s="21"/>
      <c r="F1999" s="21"/>
      <c r="G1999" s="17"/>
    </row>
    <row r="2000">
      <c r="A2000" s="17"/>
      <c r="B2000" s="17"/>
      <c r="C2000" s="21"/>
      <c r="D2000" s="21"/>
      <c r="E2000" s="21"/>
      <c r="F2000" s="21"/>
      <c r="G2000" s="17"/>
    </row>
    <row r="2001">
      <c r="A2001" s="17"/>
      <c r="B2001" s="17"/>
      <c r="C2001" s="21"/>
      <c r="D2001" s="21"/>
      <c r="E2001" s="21"/>
      <c r="F2001" s="21"/>
      <c r="G2001" s="17"/>
    </row>
    <row r="2002">
      <c r="A2002" s="17"/>
      <c r="B2002" s="17"/>
      <c r="C2002" s="21"/>
      <c r="D2002" s="21"/>
      <c r="E2002" s="21"/>
      <c r="F2002" s="21"/>
      <c r="G2002" s="17"/>
    </row>
    <row r="2003">
      <c r="A2003" s="17"/>
      <c r="B2003" s="17"/>
      <c r="C2003" s="21"/>
      <c r="D2003" s="21"/>
      <c r="E2003" s="21"/>
      <c r="F2003" s="21"/>
      <c r="G2003" s="17"/>
    </row>
    <row r="2004">
      <c r="A2004" s="17"/>
      <c r="B2004" s="17"/>
      <c r="C2004" s="21"/>
      <c r="D2004" s="21"/>
      <c r="E2004" s="21"/>
      <c r="F2004" s="21"/>
      <c r="G2004" s="17"/>
    </row>
    <row r="2005">
      <c r="A2005" s="17"/>
      <c r="B2005" s="17"/>
      <c r="C2005" s="21"/>
      <c r="D2005" s="21"/>
      <c r="E2005" s="21"/>
      <c r="F2005" s="21"/>
      <c r="G2005" s="17"/>
    </row>
    <row r="2006">
      <c r="A2006" s="17"/>
      <c r="B2006" s="17"/>
      <c r="C2006" s="21"/>
      <c r="D2006" s="21"/>
      <c r="E2006" s="21"/>
      <c r="F2006" s="21"/>
      <c r="G2006" s="17"/>
    </row>
    <row r="2007">
      <c r="A2007" s="17"/>
      <c r="B2007" s="17"/>
      <c r="C2007" s="21"/>
      <c r="D2007" s="21"/>
      <c r="E2007" s="21"/>
      <c r="F2007" s="21"/>
      <c r="G2007" s="17"/>
    </row>
    <row r="2008">
      <c r="A2008" s="17"/>
      <c r="B2008" s="17"/>
      <c r="C2008" s="21"/>
      <c r="D2008" s="21"/>
      <c r="E2008" s="21"/>
      <c r="F2008" s="21"/>
      <c r="G2008" s="17"/>
    </row>
    <row r="2009">
      <c r="A2009" s="17"/>
      <c r="B2009" s="17"/>
      <c r="C2009" s="21"/>
      <c r="D2009" s="21"/>
      <c r="E2009" s="21"/>
      <c r="F2009" s="21"/>
      <c r="G2009" s="17"/>
    </row>
    <row r="2010">
      <c r="A2010" s="17"/>
      <c r="B2010" s="17"/>
      <c r="C2010" s="21"/>
      <c r="D2010" s="21"/>
      <c r="E2010" s="21"/>
      <c r="F2010" s="21"/>
      <c r="G2010" s="17"/>
    </row>
    <row r="2011">
      <c r="A2011" s="17"/>
      <c r="B2011" s="17"/>
      <c r="C2011" s="21"/>
      <c r="D2011" s="21"/>
      <c r="E2011" s="21"/>
      <c r="F2011" s="21"/>
      <c r="G2011" s="17"/>
    </row>
    <row r="2012">
      <c r="A2012" s="17"/>
      <c r="B2012" s="17"/>
      <c r="C2012" s="21"/>
      <c r="D2012" s="21"/>
      <c r="E2012" s="21"/>
      <c r="F2012" s="21"/>
      <c r="G2012" s="17"/>
    </row>
    <row r="2013">
      <c r="A2013" s="17"/>
      <c r="B2013" s="17"/>
      <c r="C2013" s="21"/>
      <c r="D2013" s="21"/>
      <c r="E2013" s="21"/>
      <c r="F2013" s="21"/>
      <c r="G2013" s="17"/>
    </row>
    <row r="2014">
      <c r="A2014" s="17"/>
      <c r="B2014" s="17"/>
      <c r="C2014" s="21"/>
      <c r="D2014" s="21"/>
      <c r="E2014" s="21"/>
      <c r="F2014" s="21"/>
      <c r="G2014" s="17"/>
    </row>
    <row r="2015">
      <c r="A2015" s="17"/>
      <c r="B2015" s="17"/>
      <c r="C2015" s="21"/>
      <c r="D2015" s="21"/>
      <c r="E2015" s="21"/>
      <c r="F2015" s="21"/>
      <c r="G2015" s="17"/>
    </row>
    <row r="2016">
      <c r="A2016" s="17"/>
      <c r="B2016" s="17"/>
      <c r="C2016" s="21"/>
      <c r="D2016" s="21"/>
      <c r="E2016" s="21"/>
      <c r="F2016" s="21"/>
      <c r="G2016" s="17"/>
    </row>
    <row r="2017">
      <c r="A2017" s="17"/>
      <c r="B2017" s="17"/>
      <c r="C2017" s="21"/>
      <c r="D2017" s="21"/>
      <c r="E2017" s="21"/>
      <c r="F2017" s="21"/>
      <c r="G2017" s="17"/>
    </row>
    <row r="2018">
      <c r="A2018" s="17"/>
      <c r="B2018" s="17"/>
      <c r="C2018" s="21"/>
      <c r="D2018" s="21"/>
      <c r="E2018" s="21"/>
      <c r="F2018" s="21"/>
      <c r="G2018" s="17"/>
    </row>
    <row r="2019">
      <c r="A2019" s="17"/>
      <c r="B2019" s="17"/>
      <c r="C2019" s="21"/>
      <c r="D2019" s="21"/>
      <c r="E2019" s="21"/>
      <c r="F2019" s="21"/>
      <c r="G2019" s="17"/>
    </row>
    <row r="2020">
      <c r="A2020" s="17"/>
      <c r="B2020" s="17"/>
      <c r="C2020" s="21"/>
      <c r="D2020" s="21"/>
      <c r="E2020" s="21"/>
      <c r="F2020" s="21"/>
      <c r="G2020" s="17"/>
    </row>
    <row r="2021">
      <c r="A2021" s="17"/>
      <c r="B2021" s="17"/>
      <c r="C2021" s="21"/>
      <c r="D2021" s="21"/>
      <c r="E2021" s="21"/>
      <c r="F2021" s="21"/>
      <c r="G2021" s="17"/>
    </row>
    <row r="2022">
      <c r="A2022" s="17"/>
      <c r="B2022" s="17"/>
      <c r="C2022" s="21"/>
      <c r="D2022" s="21"/>
      <c r="E2022" s="21"/>
      <c r="F2022" s="21"/>
      <c r="G2022" s="17"/>
    </row>
    <row r="2023">
      <c r="A2023" s="17"/>
      <c r="B2023" s="17"/>
      <c r="C2023" s="21"/>
      <c r="D2023" s="21"/>
      <c r="E2023" s="21"/>
      <c r="F2023" s="21"/>
      <c r="G2023" s="17"/>
    </row>
    <row r="2024">
      <c r="A2024" s="17"/>
      <c r="B2024" s="17"/>
      <c r="C2024" s="21"/>
      <c r="D2024" s="21"/>
      <c r="E2024" s="21"/>
      <c r="F2024" s="21"/>
      <c r="G2024" s="17"/>
    </row>
    <row r="2025">
      <c r="A2025" s="17"/>
      <c r="B2025" s="17"/>
      <c r="C2025" s="21"/>
      <c r="D2025" s="21"/>
      <c r="E2025" s="21"/>
      <c r="F2025" s="21"/>
      <c r="G2025" s="17"/>
    </row>
    <row r="2026">
      <c r="A2026" s="17"/>
      <c r="B2026" s="17"/>
      <c r="C2026" s="21"/>
      <c r="D2026" s="21"/>
      <c r="E2026" s="21"/>
      <c r="F2026" s="21"/>
      <c r="G2026" s="17"/>
    </row>
    <row r="2027">
      <c r="A2027" s="17"/>
      <c r="B2027" s="17"/>
      <c r="C2027" s="21"/>
      <c r="D2027" s="21"/>
      <c r="E2027" s="21"/>
      <c r="F2027" s="21"/>
      <c r="G2027" s="17"/>
    </row>
    <row r="2028">
      <c r="A2028" s="17"/>
      <c r="B2028" s="17"/>
      <c r="C2028" s="21"/>
      <c r="D2028" s="21"/>
      <c r="E2028" s="21"/>
      <c r="F2028" s="21"/>
      <c r="G2028" s="17"/>
    </row>
    <row r="2029">
      <c r="A2029" s="17"/>
      <c r="B2029" s="17"/>
      <c r="C2029" s="21"/>
      <c r="D2029" s="21"/>
      <c r="E2029" s="21"/>
      <c r="F2029" s="21"/>
      <c r="G2029" s="17"/>
    </row>
    <row r="2030">
      <c r="A2030" s="17"/>
      <c r="B2030" s="17"/>
      <c r="C2030" s="21"/>
      <c r="D2030" s="21"/>
      <c r="E2030" s="21"/>
      <c r="F2030" s="21"/>
      <c r="G2030" s="17"/>
    </row>
    <row r="2031">
      <c r="A2031" s="17"/>
      <c r="B2031" s="17"/>
      <c r="C2031" s="21"/>
      <c r="D2031" s="21"/>
      <c r="E2031" s="21"/>
      <c r="F2031" s="21"/>
      <c r="G2031" s="17"/>
    </row>
    <row r="2032">
      <c r="A2032" s="17"/>
      <c r="B2032" s="17"/>
      <c r="C2032" s="21"/>
      <c r="D2032" s="21"/>
      <c r="E2032" s="21"/>
      <c r="F2032" s="21"/>
      <c r="G2032" s="17"/>
    </row>
    <row r="2033">
      <c r="A2033" s="17"/>
      <c r="B2033" s="17"/>
      <c r="C2033" s="21"/>
      <c r="D2033" s="21"/>
      <c r="E2033" s="21"/>
      <c r="F2033" s="21"/>
      <c r="G2033" s="17"/>
    </row>
    <row r="2034">
      <c r="A2034" s="17"/>
      <c r="B2034" s="17"/>
      <c r="C2034" s="21"/>
      <c r="D2034" s="21"/>
      <c r="E2034" s="21"/>
      <c r="F2034" s="21"/>
      <c r="G2034" s="17"/>
    </row>
    <row r="2035">
      <c r="A2035" s="17"/>
      <c r="B2035" s="17"/>
      <c r="C2035" s="21"/>
      <c r="D2035" s="21"/>
      <c r="E2035" s="21"/>
      <c r="F2035" s="21"/>
      <c r="G2035" s="17"/>
    </row>
    <row r="2036">
      <c r="A2036" s="17"/>
      <c r="B2036" s="17"/>
      <c r="C2036" s="21"/>
      <c r="D2036" s="21"/>
      <c r="E2036" s="21"/>
      <c r="F2036" s="21"/>
      <c r="G2036" s="17"/>
    </row>
    <row r="2037">
      <c r="A2037" s="17"/>
      <c r="B2037" s="17"/>
      <c r="C2037" s="21"/>
      <c r="D2037" s="21"/>
      <c r="E2037" s="21"/>
      <c r="F2037" s="21"/>
      <c r="G2037" s="17"/>
    </row>
    <row r="2038">
      <c r="A2038" s="17"/>
      <c r="B2038" s="17"/>
      <c r="C2038" s="21"/>
      <c r="D2038" s="21"/>
      <c r="E2038" s="21"/>
      <c r="F2038" s="21"/>
      <c r="G2038" s="17"/>
    </row>
    <row r="2039">
      <c r="A2039" s="17"/>
      <c r="B2039" s="17"/>
      <c r="C2039" s="21"/>
      <c r="D2039" s="21"/>
      <c r="E2039" s="21"/>
      <c r="F2039" s="21"/>
      <c r="G2039" s="17"/>
    </row>
    <row r="2040">
      <c r="A2040" s="17"/>
      <c r="B2040" s="17"/>
      <c r="C2040" s="21"/>
      <c r="D2040" s="21"/>
      <c r="E2040" s="21"/>
      <c r="F2040" s="21"/>
      <c r="G2040" s="17"/>
    </row>
    <row r="2041">
      <c r="A2041" s="17"/>
      <c r="B2041" s="17"/>
      <c r="C2041" s="21"/>
      <c r="D2041" s="21"/>
      <c r="E2041" s="21"/>
      <c r="F2041" s="21"/>
      <c r="G2041" s="17"/>
    </row>
    <row r="2042">
      <c r="A2042" s="17"/>
      <c r="B2042" s="17"/>
      <c r="C2042" s="21"/>
      <c r="D2042" s="21"/>
      <c r="E2042" s="21"/>
      <c r="F2042" s="21"/>
      <c r="G2042" s="17"/>
    </row>
    <row r="2043">
      <c r="A2043" s="17"/>
      <c r="B2043" s="17"/>
      <c r="C2043" s="21"/>
      <c r="D2043" s="21"/>
      <c r="E2043" s="21"/>
      <c r="F2043" s="21"/>
      <c r="G2043" s="17"/>
    </row>
    <row r="2044">
      <c r="A2044" s="17"/>
      <c r="B2044" s="17"/>
      <c r="C2044" s="21"/>
      <c r="D2044" s="21"/>
      <c r="E2044" s="21"/>
      <c r="F2044" s="21"/>
      <c r="G2044" s="17"/>
    </row>
    <row r="2045">
      <c r="A2045" s="17"/>
      <c r="B2045" s="17"/>
      <c r="C2045" s="21"/>
      <c r="D2045" s="21"/>
      <c r="E2045" s="21"/>
      <c r="F2045" s="21"/>
      <c r="G2045" s="17"/>
    </row>
    <row r="2046">
      <c r="A2046" s="17"/>
      <c r="B2046" s="17"/>
      <c r="C2046" s="21"/>
      <c r="D2046" s="21"/>
      <c r="E2046" s="21"/>
      <c r="F2046" s="21"/>
      <c r="G2046" s="17"/>
    </row>
    <row r="2047">
      <c r="A2047" s="17"/>
      <c r="B2047" s="17"/>
      <c r="C2047" s="21"/>
      <c r="D2047" s="21"/>
      <c r="E2047" s="21"/>
      <c r="F2047" s="21"/>
      <c r="G2047" s="17"/>
    </row>
    <row r="2048">
      <c r="A2048" s="17"/>
      <c r="B2048" s="17"/>
      <c r="C2048" s="21"/>
      <c r="D2048" s="21"/>
      <c r="E2048" s="21"/>
      <c r="F2048" s="21"/>
      <c r="G2048" s="17"/>
    </row>
    <row r="2049">
      <c r="A2049" s="17"/>
      <c r="B2049" s="17"/>
      <c r="C2049" s="21"/>
      <c r="D2049" s="21"/>
      <c r="E2049" s="21"/>
      <c r="F2049" s="21"/>
      <c r="G2049" s="17"/>
    </row>
    <row r="2050">
      <c r="A2050" s="17"/>
      <c r="B2050" s="17"/>
      <c r="C2050" s="21"/>
      <c r="D2050" s="21"/>
      <c r="E2050" s="21"/>
      <c r="F2050" s="21"/>
      <c r="G2050" s="17"/>
    </row>
    <row r="2051">
      <c r="A2051" s="17"/>
      <c r="B2051" s="17"/>
      <c r="C2051" s="21"/>
      <c r="D2051" s="21"/>
      <c r="E2051" s="21"/>
      <c r="F2051" s="21"/>
      <c r="G2051" s="17"/>
    </row>
    <row r="2052">
      <c r="A2052" s="17"/>
      <c r="B2052" s="17"/>
      <c r="C2052" s="21"/>
      <c r="D2052" s="21"/>
      <c r="E2052" s="21"/>
      <c r="F2052" s="21"/>
      <c r="G2052" s="17"/>
    </row>
    <row r="2053">
      <c r="A2053" s="17"/>
      <c r="B2053" s="17"/>
      <c r="C2053" s="21"/>
      <c r="D2053" s="21"/>
      <c r="E2053" s="21"/>
      <c r="F2053" s="21"/>
      <c r="G2053" s="17"/>
    </row>
    <row r="2054">
      <c r="A2054" s="17"/>
      <c r="B2054" s="17"/>
      <c r="C2054" s="21"/>
      <c r="D2054" s="21"/>
      <c r="E2054" s="21"/>
      <c r="F2054" s="21"/>
      <c r="G2054" s="17"/>
    </row>
    <row r="2055">
      <c r="A2055" s="17"/>
      <c r="B2055" s="17"/>
      <c r="C2055" s="21"/>
      <c r="D2055" s="21"/>
      <c r="E2055" s="21"/>
      <c r="F2055" s="21"/>
      <c r="G2055" s="17"/>
    </row>
    <row r="2056">
      <c r="A2056" s="17"/>
      <c r="B2056" s="17"/>
      <c r="C2056" s="21"/>
      <c r="D2056" s="21"/>
      <c r="E2056" s="21"/>
      <c r="F2056" s="21"/>
      <c r="G2056" s="17"/>
    </row>
    <row r="2057">
      <c r="A2057" s="17"/>
      <c r="B2057" s="17"/>
      <c r="C2057" s="21"/>
      <c r="D2057" s="21"/>
      <c r="E2057" s="21"/>
      <c r="F2057" s="21"/>
      <c r="G2057" s="17"/>
    </row>
    <row r="2058">
      <c r="A2058" s="17"/>
      <c r="B2058" s="17"/>
      <c r="C2058" s="21"/>
      <c r="D2058" s="21"/>
      <c r="E2058" s="21"/>
      <c r="F2058" s="21"/>
      <c r="G2058" s="17"/>
    </row>
    <row r="2059">
      <c r="A2059" s="17"/>
      <c r="B2059" s="17"/>
      <c r="C2059" s="21"/>
      <c r="D2059" s="21"/>
      <c r="E2059" s="21"/>
      <c r="F2059" s="21"/>
      <c r="G2059" s="17"/>
    </row>
    <row r="2060">
      <c r="A2060" s="17"/>
      <c r="B2060" s="17"/>
      <c r="C2060" s="21"/>
      <c r="D2060" s="21"/>
      <c r="E2060" s="21"/>
      <c r="F2060" s="21"/>
      <c r="G2060" s="17"/>
    </row>
    <row r="2061">
      <c r="A2061" s="17"/>
      <c r="B2061" s="17"/>
      <c r="C2061" s="21"/>
      <c r="D2061" s="21"/>
      <c r="E2061" s="21"/>
      <c r="F2061" s="21"/>
      <c r="G2061" s="17"/>
    </row>
    <row r="2062">
      <c r="A2062" s="17"/>
      <c r="B2062" s="17"/>
      <c r="C2062" s="21"/>
      <c r="D2062" s="21"/>
      <c r="E2062" s="21"/>
      <c r="F2062" s="21"/>
      <c r="G2062" s="17"/>
    </row>
    <row r="2063">
      <c r="A2063" s="17"/>
      <c r="B2063" s="17"/>
      <c r="C2063" s="21"/>
      <c r="D2063" s="21"/>
      <c r="E2063" s="21"/>
      <c r="F2063" s="21"/>
      <c r="G2063" s="17"/>
    </row>
    <row r="2064">
      <c r="A2064" s="17"/>
      <c r="B2064" s="17"/>
      <c r="C2064" s="21"/>
      <c r="D2064" s="21"/>
      <c r="E2064" s="21"/>
      <c r="F2064" s="21"/>
      <c r="G2064" s="17"/>
    </row>
    <row r="2065">
      <c r="A2065" s="17"/>
      <c r="B2065" s="17"/>
      <c r="C2065" s="21"/>
      <c r="D2065" s="21"/>
      <c r="E2065" s="21"/>
      <c r="F2065" s="21"/>
      <c r="G2065" s="17"/>
    </row>
    <row r="2066">
      <c r="A2066" s="17"/>
      <c r="B2066" s="17"/>
      <c r="C2066" s="21"/>
      <c r="D2066" s="21"/>
      <c r="E2066" s="21"/>
      <c r="F2066" s="21"/>
      <c r="G2066" s="17"/>
    </row>
    <row r="2067">
      <c r="A2067" s="17"/>
      <c r="B2067" s="17"/>
      <c r="C2067" s="21"/>
      <c r="D2067" s="21"/>
      <c r="E2067" s="21"/>
      <c r="F2067" s="21"/>
      <c r="G2067" s="17"/>
    </row>
    <row r="2068">
      <c r="A2068" s="17"/>
      <c r="B2068" s="17"/>
      <c r="C2068" s="21"/>
      <c r="D2068" s="21"/>
      <c r="E2068" s="21"/>
      <c r="F2068" s="21"/>
      <c r="G2068" s="17"/>
    </row>
    <row r="2069">
      <c r="A2069" s="17"/>
      <c r="B2069" s="17"/>
      <c r="C2069" s="21"/>
      <c r="D2069" s="21"/>
      <c r="E2069" s="21"/>
      <c r="F2069" s="21"/>
      <c r="G2069" s="17"/>
    </row>
    <row r="2070">
      <c r="A2070" s="17"/>
      <c r="B2070" s="17"/>
      <c r="C2070" s="21"/>
      <c r="D2070" s="21"/>
      <c r="E2070" s="21"/>
      <c r="F2070" s="21"/>
      <c r="G2070" s="17"/>
    </row>
    <row r="2071">
      <c r="A2071" s="17"/>
      <c r="B2071" s="17"/>
      <c r="C2071" s="21"/>
      <c r="D2071" s="21"/>
      <c r="E2071" s="21"/>
      <c r="F2071" s="21"/>
      <c r="G2071" s="17"/>
    </row>
    <row r="2072">
      <c r="A2072" s="17"/>
      <c r="B2072" s="17"/>
      <c r="C2072" s="21"/>
      <c r="D2072" s="21"/>
      <c r="E2072" s="21"/>
      <c r="F2072" s="21"/>
      <c r="G2072" s="17"/>
    </row>
    <row r="2073">
      <c r="A2073" s="17"/>
      <c r="B2073" s="17"/>
      <c r="C2073" s="21"/>
      <c r="D2073" s="21"/>
      <c r="E2073" s="21"/>
      <c r="F2073" s="21"/>
      <c r="G2073" s="17"/>
    </row>
    <row r="2074">
      <c r="A2074" s="17"/>
      <c r="B2074" s="17"/>
      <c r="C2074" s="21"/>
      <c r="D2074" s="21"/>
      <c r="E2074" s="21"/>
      <c r="F2074" s="21"/>
      <c r="G2074" s="17"/>
    </row>
    <row r="2075">
      <c r="A2075" s="17"/>
      <c r="B2075" s="17"/>
      <c r="C2075" s="21"/>
      <c r="D2075" s="21"/>
      <c r="E2075" s="21"/>
      <c r="F2075" s="21"/>
      <c r="G2075" s="17"/>
    </row>
    <row r="2076">
      <c r="A2076" s="17"/>
      <c r="B2076" s="17"/>
      <c r="C2076" s="21"/>
      <c r="D2076" s="21"/>
      <c r="E2076" s="21"/>
      <c r="F2076" s="21"/>
      <c r="G2076" s="17"/>
    </row>
    <row r="2077">
      <c r="A2077" s="17"/>
      <c r="B2077" s="17"/>
      <c r="C2077" s="21"/>
      <c r="D2077" s="21"/>
      <c r="E2077" s="21"/>
      <c r="F2077" s="21"/>
      <c r="G2077" s="17"/>
    </row>
    <row r="2078">
      <c r="A2078" s="17"/>
      <c r="B2078" s="17"/>
      <c r="C2078" s="21"/>
      <c r="D2078" s="21"/>
      <c r="E2078" s="21"/>
      <c r="F2078" s="21"/>
      <c r="G2078" s="17"/>
    </row>
    <row r="2079">
      <c r="A2079" s="17"/>
      <c r="B2079" s="17"/>
      <c r="C2079" s="21"/>
      <c r="D2079" s="21"/>
      <c r="E2079" s="21"/>
      <c r="F2079" s="21"/>
      <c r="G2079" s="17"/>
    </row>
    <row r="2080">
      <c r="A2080" s="17"/>
      <c r="B2080" s="17"/>
      <c r="C2080" s="21"/>
      <c r="D2080" s="21"/>
      <c r="E2080" s="21"/>
      <c r="F2080" s="21"/>
      <c r="G2080" s="17"/>
    </row>
    <row r="2081">
      <c r="A2081" s="17"/>
      <c r="B2081" s="17"/>
      <c r="C2081" s="21"/>
      <c r="D2081" s="21"/>
      <c r="E2081" s="21"/>
      <c r="F2081" s="21"/>
      <c r="G2081" s="17"/>
    </row>
    <row r="2082">
      <c r="A2082" s="17"/>
      <c r="B2082" s="17"/>
      <c r="C2082" s="21"/>
      <c r="D2082" s="21"/>
      <c r="E2082" s="21"/>
      <c r="F2082" s="21"/>
      <c r="G2082" s="17"/>
    </row>
    <row r="2083">
      <c r="A2083" s="17"/>
      <c r="B2083" s="17"/>
      <c r="C2083" s="21"/>
      <c r="D2083" s="21"/>
      <c r="E2083" s="21"/>
      <c r="F2083" s="21"/>
      <c r="G2083" s="17"/>
    </row>
    <row r="2084">
      <c r="A2084" s="17"/>
      <c r="B2084" s="17"/>
      <c r="C2084" s="21"/>
      <c r="D2084" s="21"/>
      <c r="E2084" s="21"/>
      <c r="F2084" s="21"/>
      <c r="G2084" s="17"/>
    </row>
    <row r="2085">
      <c r="A2085" s="17"/>
      <c r="B2085" s="17"/>
      <c r="C2085" s="21"/>
      <c r="D2085" s="21"/>
      <c r="E2085" s="21"/>
      <c r="F2085" s="21"/>
      <c r="G2085" s="17"/>
    </row>
    <row r="2086">
      <c r="A2086" s="17"/>
      <c r="B2086" s="17"/>
      <c r="C2086" s="21"/>
      <c r="D2086" s="21"/>
      <c r="E2086" s="21"/>
      <c r="F2086" s="21"/>
      <c r="G2086" s="17"/>
    </row>
    <row r="2087">
      <c r="A2087" s="17"/>
      <c r="B2087" s="17"/>
      <c r="C2087" s="21"/>
      <c r="D2087" s="21"/>
      <c r="E2087" s="21"/>
      <c r="F2087" s="21"/>
      <c r="G2087" s="17"/>
    </row>
    <row r="2088">
      <c r="A2088" s="17"/>
      <c r="B2088" s="17"/>
      <c r="C2088" s="21"/>
      <c r="D2088" s="21"/>
      <c r="E2088" s="21"/>
      <c r="F2088" s="21"/>
      <c r="G2088" s="17"/>
    </row>
    <row r="2089">
      <c r="A2089" s="17"/>
      <c r="B2089" s="17"/>
      <c r="C2089" s="21"/>
      <c r="D2089" s="21"/>
      <c r="E2089" s="21"/>
      <c r="F2089" s="21"/>
      <c r="G2089" s="17"/>
    </row>
    <row r="2090">
      <c r="A2090" s="17"/>
      <c r="B2090" s="17"/>
      <c r="C2090" s="21"/>
      <c r="D2090" s="21"/>
      <c r="E2090" s="21"/>
      <c r="F2090" s="21"/>
      <c r="G2090" s="17"/>
    </row>
    <row r="2091">
      <c r="A2091" s="17"/>
      <c r="B2091" s="17"/>
      <c r="C2091" s="21"/>
      <c r="D2091" s="21"/>
      <c r="E2091" s="21"/>
      <c r="F2091" s="21"/>
      <c r="G2091" s="17"/>
    </row>
    <row r="2092">
      <c r="A2092" s="17"/>
      <c r="B2092" s="17"/>
      <c r="C2092" s="21"/>
      <c r="D2092" s="21"/>
      <c r="E2092" s="21"/>
      <c r="F2092" s="21"/>
      <c r="G2092" s="17"/>
    </row>
    <row r="2093">
      <c r="A2093" s="17"/>
      <c r="B2093" s="17"/>
      <c r="C2093" s="21"/>
      <c r="D2093" s="21"/>
      <c r="E2093" s="21"/>
      <c r="F2093" s="21"/>
      <c r="G2093" s="17"/>
    </row>
    <row r="2094">
      <c r="A2094" s="17"/>
      <c r="B2094" s="17"/>
      <c r="C2094" s="21"/>
      <c r="D2094" s="21"/>
      <c r="E2094" s="21"/>
      <c r="F2094" s="21"/>
      <c r="G2094" s="17"/>
    </row>
    <row r="2095">
      <c r="A2095" s="17"/>
      <c r="B2095" s="17"/>
      <c r="C2095" s="21"/>
      <c r="D2095" s="21"/>
      <c r="E2095" s="21"/>
      <c r="F2095" s="21"/>
      <c r="G2095" s="17"/>
    </row>
    <row r="2096">
      <c r="A2096" s="17"/>
      <c r="B2096" s="17"/>
      <c r="C2096" s="21"/>
      <c r="D2096" s="21"/>
      <c r="E2096" s="21"/>
      <c r="F2096" s="21"/>
      <c r="G2096" s="17"/>
    </row>
    <row r="2097">
      <c r="A2097" s="17"/>
      <c r="B2097" s="17"/>
      <c r="C2097" s="21"/>
      <c r="D2097" s="21"/>
      <c r="E2097" s="21"/>
      <c r="F2097" s="21"/>
      <c r="G2097" s="17"/>
    </row>
    <row r="2098">
      <c r="A2098" s="17"/>
      <c r="B2098" s="17"/>
      <c r="C2098" s="21"/>
      <c r="D2098" s="21"/>
      <c r="E2098" s="21"/>
      <c r="F2098" s="21"/>
      <c r="G2098" s="17"/>
    </row>
    <row r="2099">
      <c r="A2099" s="17"/>
      <c r="B2099" s="17"/>
      <c r="C2099" s="21"/>
      <c r="D2099" s="21"/>
      <c r="E2099" s="21"/>
      <c r="F2099" s="21"/>
      <c r="G2099" s="17"/>
    </row>
    <row r="2100">
      <c r="A2100" s="17"/>
      <c r="B2100" s="17"/>
      <c r="C2100" s="21"/>
      <c r="D2100" s="21"/>
      <c r="E2100" s="21"/>
      <c r="F2100" s="21"/>
      <c r="G2100" s="17"/>
    </row>
    <row r="2101">
      <c r="A2101" s="17"/>
      <c r="B2101" s="17"/>
      <c r="C2101" s="21"/>
      <c r="D2101" s="21"/>
      <c r="E2101" s="21"/>
      <c r="F2101" s="21"/>
      <c r="G2101" s="17"/>
    </row>
    <row r="2102">
      <c r="A2102" s="17"/>
      <c r="B2102" s="17"/>
      <c r="C2102" s="21"/>
      <c r="D2102" s="21"/>
      <c r="E2102" s="21"/>
      <c r="F2102" s="21"/>
      <c r="G2102" s="17"/>
    </row>
    <row r="2103">
      <c r="A2103" s="17"/>
      <c r="B2103" s="17"/>
      <c r="C2103" s="21"/>
      <c r="D2103" s="21"/>
      <c r="E2103" s="21"/>
      <c r="F2103" s="21"/>
      <c r="G2103" s="17"/>
    </row>
    <row r="2104">
      <c r="A2104" s="17"/>
      <c r="B2104" s="17"/>
      <c r="C2104" s="21"/>
      <c r="D2104" s="21"/>
      <c r="E2104" s="21"/>
      <c r="F2104" s="21"/>
      <c r="G2104" s="17"/>
    </row>
    <row r="2105">
      <c r="A2105" s="17"/>
      <c r="B2105" s="17"/>
      <c r="C2105" s="21"/>
      <c r="D2105" s="21"/>
      <c r="E2105" s="21"/>
      <c r="F2105" s="21"/>
      <c r="G2105" s="17"/>
    </row>
    <row r="2106">
      <c r="A2106" s="17"/>
      <c r="B2106" s="17"/>
      <c r="C2106" s="21"/>
      <c r="D2106" s="21"/>
      <c r="E2106" s="21"/>
      <c r="F2106" s="21"/>
      <c r="G2106" s="17"/>
    </row>
    <row r="2107">
      <c r="A2107" s="17"/>
      <c r="B2107" s="17"/>
      <c r="C2107" s="21"/>
      <c r="D2107" s="21"/>
      <c r="E2107" s="21"/>
      <c r="F2107" s="21"/>
      <c r="G2107" s="17"/>
    </row>
    <row r="2108">
      <c r="A2108" s="17"/>
      <c r="B2108" s="17"/>
      <c r="C2108" s="21"/>
      <c r="D2108" s="21"/>
      <c r="E2108" s="21"/>
      <c r="F2108" s="21"/>
      <c r="G2108" s="17"/>
    </row>
    <row r="2109">
      <c r="A2109" s="17"/>
      <c r="B2109" s="17"/>
      <c r="C2109" s="21"/>
      <c r="D2109" s="21"/>
      <c r="E2109" s="21"/>
      <c r="F2109" s="21"/>
      <c r="G2109" s="17"/>
    </row>
    <row r="2110">
      <c r="A2110" s="17"/>
      <c r="B2110" s="17"/>
      <c r="C2110" s="21"/>
      <c r="D2110" s="21"/>
      <c r="E2110" s="21"/>
      <c r="F2110" s="21"/>
      <c r="G2110" s="17"/>
    </row>
    <row r="2111">
      <c r="A2111" s="17"/>
      <c r="B2111" s="17"/>
      <c r="C2111" s="21"/>
      <c r="D2111" s="21"/>
      <c r="E2111" s="21"/>
      <c r="F2111" s="21"/>
      <c r="G2111" s="17"/>
    </row>
    <row r="2112">
      <c r="A2112" s="17"/>
      <c r="B2112" s="17"/>
      <c r="C2112" s="21"/>
      <c r="D2112" s="21"/>
      <c r="E2112" s="21"/>
      <c r="F2112" s="21"/>
      <c r="G2112" s="17"/>
    </row>
    <row r="2113">
      <c r="A2113" s="17"/>
      <c r="B2113" s="17"/>
      <c r="C2113" s="21"/>
      <c r="D2113" s="21"/>
      <c r="E2113" s="21"/>
      <c r="F2113" s="21"/>
      <c r="G2113" s="17"/>
    </row>
    <row r="2114">
      <c r="A2114" s="17"/>
      <c r="B2114" s="17"/>
      <c r="C2114" s="21"/>
      <c r="D2114" s="21"/>
      <c r="E2114" s="21"/>
      <c r="F2114" s="21"/>
      <c r="G2114" s="17"/>
    </row>
    <row r="2115">
      <c r="A2115" s="17"/>
      <c r="B2115" s="17"/>
      <c r="C2115" s="21"/>
      <c r="D2115" s="21"/>
      <c r="E2115" s="21"/>
      <c r="F2115" s="21"/>
      <c r="G2115" s="17"/>
    </row>
    <row r="2116">
      <c r="A2116" s="17"/>
      <c r="B2116" s="17"/>
      <c r="C2116" s="21"/>
      <c r="D2116" s="21"/>
      <c r="E2116" s="21"/>
      <c r="F2116" s="21"/>
      <c r="G2116" s="17"/>
    </row>
    <row r="2117">
      <c r="A2117" s="17"/>
      <c r="B2117" s="17"/>
      <c r="C2117" s="21"/>
      <c r="D2117" s="21"/>
      <c r="E2117" s="21"/>
      <c r="F2117" s="21"/>
      <c r="G2117" s="17"/>
    </row>
    <row r="2118">
      <c r="A2118" s="17"/>
      <c r="B2118" s="17"/>
      <c r="C2118" s="21"/>
      <c r="D2118" s="21"/>
      <c r="E2118" s="21"/>
      <c r="F2118" s="21"/>
      <c r="G2118" s="17"/>
    </row>
    <row r="2119">
      <c r="A2119" s="17"/>
      <c r="B2119" s="17"/>
      <c r="C2119" s="21"/>
      <c r="D2119" s="21"/>
      <c r="E2119" s="21"/>
      <c r="F2119" s="21"/>
      <c r="G2119" s="17"/>
    </row>
    <row r="2120">
      <c r="A2120" s="17"/>
      <c r="B2120" s="17"/>
      <c r="C2120" s="21"/>
      <c r="D2120" s="21"/>
      <c r="E2120" s="21"/>
      <c r="F2120" s="21"/>
      <c r="G2120" s="17"/>
    </row>
    <row r="2121">
      <c r="A2121" s="17"/>
      <c r="B2121" s="17"/>
      <c r="C2121" s="21"/>
      <c r="D2121" s="21"/>
      <c r="E2121" s="21"/>
      <c r="F2121" s="21"/>
      <c r="G2121" s="17"/>
    </row>
    <row r="2122">
      <c r="A2122" s="17"/>
      <c r="B2122" s="17"/>
      <c r="C2122" s="21"/>
      <c r="D2122" s="21"/>
      <c r="E2122" s="21"/>
      <c r="F2122" s="21"/>
      <c r="G2122" s="17"/>
    </row>
    <row r="2123">
      <c r="A2123" s="17"/>
      <c r="B2123" s="17"/>
      <c r="C2123" s="21"/>
      <c r="D2123" s="21"/>
      <c r="E2123" s="21"/>
      <c r="F2123" s="21"/>
      <c r="G2123" s="17"/>
    </row>
    <row r="2124">
      <c r="A2124" s="17"/>
      <c r="B2124" s="17"/>
      <c r="C2124" s="21"/>
      <c r="D2124" s="21"/>
      <c r="E2124" s="21"/>
      <c r="F2124" s="21"/>
      <c r="G2124" s="17"/>
    </row>
    <row r="2125">
      <c r="A2125" s="17"/>
      <c r="B2125" s="17"/>
      <c r="C2125" s="21"/>
      <c r="D2125" s="21"/>
      <c r="E2125" s="21"/>
      <c r="F2125" s="21"/>
      <c r="G2125" s="17"/>
    </row>
    <row r="2126">
      <c r="A2126" s="17"/>
      <c r="B2126" s="17"/>
      <c r="C2126" s="21"/>
      <c r="D2126" s="21"/>
      <c r="E2126" s="21"/>
      <c r="F2126" s="21"/>
      <c r="G2126" s="17"/>
    </row>
    <row r="2127">
      <c r="A2127" s="17"/>
      <c r="B2127" s="17"/>
      <c r="C2127" s="21"/>
      <c r="D2127" s="21"/>
      <c r="E2127" s="21"/>
      <c r="F2127" s="21"/>
      <c r="G2127" s="17"/>
    </row>
    <row r="2128">
      <c r="A2128" s="17"/>
      <c r="B2128" s="17"/>
      <c r="C2128" s="21"/>
      <c r="D2128" s="21"/>
      <c r="E2128" s="21"/>
      <c r="F2128" s="21"/>
      <c r="G2128" s="17"/>
    </row>
    <row r="2129">
      <c r="A2129" s="17"/>
      <c r="B2129" s="17"/>
      <c r="C2129" s="21"/>
      <c r="D2129" s="21"/>
      <c r="E2129" s="21"/>
      <c r="F2129" s="21"/>
      <c r="G2129" s="17"/>
    </row>
    <row r="2130">
      <c r="A2130" s="17"/>
      <c r="B2130" s="17"/>
      <c r="C2130" s="21"/>
      <c r="D2130" s="21"/>
      <c r="E2130" s="21"/>
      <c r="F2130" s="21"/>
      <c r="G2130" s="17"/>
    </row>
    <row r="2131">
      <c r="A2131" s="17"/>
      <c r="B2131" s="17"/>
      <c r="C2131" s="21"/>
      <c r="D2131" s="21"/>
      <c r="E2131" s="21"/>
      <c r="F2131" s="21"/>
      <c r="G2131" s="17"/>
    </row>
    <row r="2132">
      <c r="A2132" s="17"/>
      <c r="B2132" s="17"/>
      <c r="C2132" s="21"/>
      <c r="D2132" s="21"/>
      <c r="E2132" s="21"/>
      <c r="F2132" s="21"/>
      <c r="G2132" s="17"/>
    </row>
    <row r="2133">
      <c r="A2133" s="17"/>
      <c r="B2133" s="17"/>
      <c r="C2133" s="21"/>
      <c r="D2133" s="21"/>
      <c r="E2133" s="21"/>
      <c r="F2133" s="21"/>
      <c r="G2133" s="17"/>
    </row>
    <row r="2134">
      <c r="A2134" s="17"/>
      <c r="B2134" s="17"/>
      <c r="C2134" s="21"/>
      <c r="D2134" s="21"/>
      <c r="E2134" s="21"/>
      <c r="F2134" s="21"/>
      <c r="G2134" s="17"/>
    </row>
    <row r="2135">
      <c r="A2135" s="17"/>
      <c r="B2135" s="17"/>
      <c r="C2135" s="21"/>
      <c r="D2135" s="21"/>
      <c r="E2135" s="21"/>
      <c r="F2135" s="21"/>
      <c r="G2135" s="17"/>
    </row>
    <row r="2136">
      <c r="A2136" s="17"/>
      <c r="B2136" s="17"/>
      <c r="C2136" s="21"/>
      <c r="D2136" s="21"/>
      <c r="E2136" s="21"/>
      <c r="F2136" s="21"/>
      <c r="G2136" s="17"/>
    </row>
    <row r="2137">
      <c r="A2137" s="17"/>
      <c r="B2137" s="17"/>
      <c r="C2137" s="21"/>
      <c r="D2137" s="21"/>
      <c r="E2137" s="21"/>
      <c r="F2137" s="21"/>
      <c r="G2137" s="17"/>
    </row>
    <row r="2138">
      <c r="A2138" s="17"/>
      <c r="B2138" s="17"/>
      <c r="C2138" s="21"/>
      <c r="D2138" s="21"/>
      <c r="E2138" s="21"/>
      <c r="F2138" s="21"/>
      <c r="G2138" s="17"/>
    </row>
    <row r="2139">
      <c r="A2139" s="17"/>
      <c r="B2139" s="17"/>
      <c r="C2139" s="21"/>
      <c r="D2139" s="21"/>
      <c r="E2139" s="21"/>
      <c r="F2139" s="21"/>
      <c r="G2139" s="17"/>
    </row>
    <row r="2140">
      <c r="A2140" s="17"/>
      <c r="B2140" s="17"/>
      <c r="C2140" s="21"/>
      <c r="D2140" s="21"/>
      <c r="E2140" s="21"/>
      <c r="F2140" s="21"/>
      <c r="G2140" s="17"/>
    </row>
    <row r="2141">
      <c r="A2141" s="17"/>
      <c r="B2141" s="17"/>
      <c r="C2141" s="21"/>
      <c r="D2141" s="21"/>
      <c r="E2141" s="21"/>
      <c r="F2141" s="21"/>
      <c r="G2141" s="17"/>
    </row>
    <row r="2142">
      <c r="A2142" s="17"/>
      <c r="B2142" s="17"/>
      <c r="C2142" s="21"/>
      <c r="D2142" s="21"/>
      <c r="E2142" s="21"/>
      <c r="F2142" s="21"/>
      <c r="G2142" s="17"/>
    </row>
    <row r="2143">
      <c r="A2143" s="17"/>
      <c r="B2143" s="17"/>
      <c r="C2143" s="21"/>
      <c r="D2143" s="21"/>
      <c r="E2143" s="21"/>
      <c r="F2143" s="21"/>
      <c r="G2143" s="17"/>
    </row>
    <row r="2144">
      <c r="A2144" s="17"/>
      <c r="B2144" s="17"/>
      <c r="C2144" s="21"/>
      <c r="D2144" s="21"/>
      <c r="E2144" s="21"/>
      <c r="F2144" s="21"/>
      <c r="G2144" s="17"/>
    </row>
    <row r="2145">
      <c r="A2145" s="17"/>
      <c r="B2145" s="17"/>
      <c r="C2145" s="21"/>
      <c r="D2145" s="21"/>
      <c r="E2145" s="21"/>
      <c r="F2145" s="21"/>
      <c r="G2145" s="17"/>
    </row>
    <row r="2146">
      <c r="A2146" s="17"/>
      <c r="B2146" s="17"/>
      <c r="C2146" s="21"/>
      <c r="D2146" s="21"/>
      <c r="E2146" s="21"/>
      <c r="F2146" s="21"/>
      <c r="G2146" s="17"/>
    </row>
    <row r="2147">
      <c r="A2147" s="17"/>
      <c r="B2147" s="17"/>
      <c r="C2147" s="21"/>
      <c r="D2147" s="21"/>
      <c r="E2147" s="21"/>
      <c r="F2147" s="21"/>
      <c r="G2147" s="17"/>
    </row>
    <row r="2148">
      <c r="A2148" s="17"/>
      <c r="B2148" s="17"/>
      <c r="C2148" s="21"/>
      <c r="D2148" s="21"/>
      <c r="E2148" s="21"/>
      <c r="F2148" s="21"/>
      <c r="G2148" s="17"/>
    </row>
    <row r="2149">
      <c r="A2149" s="17"/>
      <c r="B2149" s="17"/>
      <c r="C2149" s="21"/>
      <c r="D2149" s="21"/>
      <c r="E2149" s="21"/>
      <c r="F2149" s="21"/>
      <c r="G2149" s="17"/>
    </row>
    <row r="2150">
      <c r="A2150" s="17"/>
      <c r="B2150" s="17"/>
      <c r="C2150" s="21"/>
      <c r="D2150" s="21"/>
      <c r="E2150" s="21"/>
      <c r="F2150" s="21"/>
      <c r="G2150" s="17"/>
    </row>
    <row r="2151">
      <c r="A2151" s="17"/>
      <c r="B2151" s="17"/>
      <c r="C2151" s="21"/>
      <c r="D2151" s="21"/>
      <c r="E2151" s="21"/>
      <c r="F2151" s="21"/>
      <c r="G2151" s="17"/>
    </row>
    <row r="2152">
      <c r="A2152" s="17"/>
      <c r="B2152" s="17"/>
      <c r="C2152" s="21"/>
      <c r="D2152" s="21"/>
      <c r="E2152" s="21"/>
      <c r="F2152" s="21"/>
      <c r="G2152" s="17"/>
    </row>
    <row r="2153">
      <c r="A2153" s="17"/>
      <c r="B2153" s="17"/>
      <c r="C2153" s="21"/>
      <c r="D2153" s="21"/>
      <c r="E2153" s="21"/>
      <c r="F2153" s="21"/>
      <c r="G2153" s="17"/>
    </row>
    <row r="2154">
      <c r="A2154" s="17"/>
      <c r="B2154" s="17"/>
      <c r="C2154" s="21"/>
      <c r="D2154" s="21"/>
      <c r="E2154" s="21"/>
      <c r="F2154" s="21"/>
      <c r="G2154" s="17"/>
    </row>
    <row r="2155">
      <c r="A2155" s="17"/>
      <c r="B2155" s="17"/>
      <c r="C2155" s="21"/>
      <c r="D2155" s="21"/>
      <c r="E2155" s="21"/>
      <c r="F2155" s="21"/>
      <c r="G2155" s="17"/>
    </row>
    <row r="2156">
      <c r="A2156" s="17"/>
      <c r="B2156" s="17"/>
      <c r="C2156" s="21"/>
      <c r="D2156" s="21"/>
      <c r="E2156" s="21"/>
      <c r="F2156" s="21"/>
      <c r="G2156" s="17"/>
    </row>
    <row r="2157">
      <c r="A2157" s="17"/>
      <c r="B2157" s="17"/>
      <c r="C2157" s="21"/>
      <c r="D2157" s="21"/>
      <c r="E2157" s="21"/>
      <c r="F2157" s="21"/>
      <c r="G2157" s="17"/>
    </row>
    <row r="2158">
      <c r="A2158" s="17"/>
      <c r="B2158" s="17"/>
      <c r="C2158" s="21"/>
      <c r="D2158" s="21"/>
      <c r="E2158" s="21"/>
      <c r="F2158" s="21"/>
      <c r="G2158" s="17"/>
    </row>
    <row r="2159">
      <c r="A2159" s="17"/>
      <c r="B2159" s="17"/>
      <c r="C2159" s="21"/>
      <c r="D2159" s="21"/>
      <c r="E2159" s="21"/>
      <c r="F2159" s="21"/>
      <c r="G2159" s="17"/>
    </row>
    <row r="2160">
      <c r="A2160" s="17"/>
      <c r="B2160" s="17"/>
      <c r="C2160" s="21"/>
      <c r="D2160" s="21"/>
      <c r="E2160" s="21"/>
      <c r="F2160" s="21"/>
      <c r="G2160" s="17"/>
    </row>
    <row r="2161">
      <c r="A2161" s="17"/>
      <c r="B2161" s="17"/>
      <c r="C2161" s="21"/>
      <c r="D2161" s="21"/>
      <c r="E2161" s="21"/>
      <c r="F2161" s="21"/>
      <c r="G2161" s="17"/>
    </row>
    <row r="2162">
      <c r="A2162" s="17"/>
      <c r="B2162" s="17"/>
      <c r="C2162" s="21"/>
      <c r="D2162" s="21"/>
      <c r="E2162" s="21"/>
      <c r="F2162" s="21"/>
      <c r="G2162" s="17"/>
    </row>
    <row r="2163">
      <c r="A2163" s="17"/>
      <c r="B2163" s="17"/>
      <c r="C2163" s="21"/>
      <c r="D2163" s="21"/>
      <c r="E2163" s="21"/>
      <c r="F2163" s="21"/>
      <c r="G2163" s="17"/>
    </row>
    <row r="2164">
      <c r="A2164" s="17"/>
      <c r="B2164" s="17"/>
      <c r="C2164" s="21"/>
      <c r="D2164" s="21"/>
      <c r="E2164" s="21"/>
      <c r="F2164" s="21"/>
      <c r="G2164" s="17"/>
    </row>
    <row r="2165">
      <c r="A2165" s="17"/>
      <c r="B2165" s="17"/>
      <c r="C2165" s="21"/>
      <c r="D2165" s="21"/>
      <c r="E2165" s="21"/>
      <c r="F2165" s="21"/>
      <c r="G2165" s="17"/>
    </row>
    <row r="2166">
      <c r="A2166" s="17"/>
      <c r="B2166" s="17"/>
      <c r="C2166" s="21"/>
      <c r="D2166" s="21"/>
      <c r="E2166" s="21"/>
      <c r="F2166" s="21"/>
      <c r="G2166" s="17"/>
    </row>
    <row r="2167">
      <c r="A2167" s="17"/>
      <c r="B2167" s="17"/>
      <c r="C2167" s="21"/>
      <c r="D2167" s="21"/>
      <c r="E2167" s="21"/>
      <c r="F2167" s="21"/>
      <c r="G2167" s="17"/>
    </row>
    <row r="2168">
      <c r="A2168" s="17"/>
      <c r="B2168" s="17"/>
      <c r="C2168" s="21"/>
      <c r="D2168" s="21"/>
      <c r="E2168" s="21"/>
      <c r="F2168" s="21"/>
      <c r="G2168" s="17"/>
    </row>
    <row r="2169">
      <c r="A2169" s="17"/>
      <c r="B2169" s="17"/>
      <c r="C2169" s="21"/>
      <c r="D2169" s="21"/>
      <c r="E2169" s="21"/>
      <c r="F2169" s="21"/>
      <c r="G2169" s="17"/>
    </row>
    <row r="2170">
      <c r="A2170" s="17"/>
      <c r="B2170" s="17"/>
      <c r="C2170" s="21"/>
      <c r="D2170" s="21"/>
      <c r="E2170" s="21"/>
      <c r="F2170" s="21"/>
      <c r="G2170" s="17"/>
    </row>
    <row r="2171">
      <c r="A2171" s="17"/>
      <c r="B2171" s="17"/>
      <c r="C2171" s="21"/>
      <c r="D2171" s="21"/>
      <c r="E2171" s="21"/>
      <c r="F2171" s="21"/>
      <c r="G2171" s="17"/>
    </row>
    <row r="2172">
      <c r="A2172" s="17"/>
      <c r="B2172" s="17"/>
      <c r="C2172" s="21"/>
      <c r="D2172" s="21"/>
      <c r="E2172" s="21"/>
      <c r="F2172" s="21"/>
      <c r="G2172" s="17"/>
    </row>
    <row r="2173">
      <c r="A2173" s="17"/>
      <c r="B2173" s="17"/>
      <c r="C2173" s="21"/>
      <c r="D2173" s="21"/>
      <c r="E2173" s="21"/>
      <c r="F2173" s="21"/>
      <c r="G2173" s="17"/>
    </row>
    <row r="2174">
      <c r="A2174" s="17"/>
      <c r="B2174" s="17"/>
      <c r="C2174" s="21"/>
      <c r="D2174" s="21"/>
      <c r="E2174" s="21"/>
      <c r="F2174" s="21"/>
      <c r="G2174" s="17"/>
    </row>
    <row r="2175">
      <c r="A2175" s="17"/>
      <c r="B2175" s="17"/>
      <c r="C2175" s="21"/>
      <c r="D2175" s="21"/>
      <c r="E2175" s="21"/>
      <c r="F2175" s="21"/>
      <c r="G2175" s="17"/>
    </row>
    <row r="2176">
      <c r="A2176" s="17"/>
      <c r="B2176" s="17"/>
      <c r="C2176" s="21"/>
      <c r="D2176" s="21"/>
      <c r="E2176" s="21"/>
      <c r="F2176" s="21"/>
      <c r="G2176" s="17"/>
    </row>
    <row r="2177">
      <c r="A2177" s="17"/>
      <c r="B2177" s="17"/>
      <c r="C2177" s="21"/>
      <c r="D2177" s="21"/>
      <c r="E2177" s="21"/>
      <c r="F2177" s="21"/>
      <c r="G2177" s="17"/>
    </row>
    <row r="2178">
      <c r="A2178" s="17"/>
      <c r="B2178" s="17"/>
      <c r="C2178" s="21"/>
      <c r="D2178" s="21"/>
      <c r="E2178" s="21"/>
      <c r="F2178" s="21"/>
      <c r="G2178" s="17"/>
    </row>
    <row r="2179">
      <c r="A2179" s="17"/>
      <c r="B2179" s="17"/>
      <c r="C2179" s="21"/>
      <c r="D2179" s="21"/>
      <c r="E2179" s="21"/>
      <c r="F2179" s="21"/>
      <c r="G2179" s="17"/>
    </row>
    <row r="2180">
      <c r="A2180" s="17"/>
      <c r="B2180" s="17"/>
      <c r="C2180" s="21"/>
      <c r="D2180" s="21"/>
      <c r="E2180" s="21"/>
      <c r="F2180" s="21"/>
      <c r="G2180" s="17"/>
    </row>
    <row r="2181">
      <c r="A2181" s="17"/>
      <c r="B2181" s="17"/>
      <c r="C2181" s="21"/>
      <c r="D2181" s="21"/>
      <c r="E2181" s="21"/>
      <c r="F2181" s="21"/>
      <c r="G2181" s="17"/>
    </row>
    <row r="2182">
      <c r="A2182" s="17"/>
      <c r="B2182" s="17"/>
      <c r="C2182" s="21"/>
      <c r="D2182" s="21"/>
      <c r="E2182" s="21"/>
      <c r="F2182" s="21"/>
      <c r="G2182" s="17"/>
    </row>
    <row r="2183">
      <c r="A2183" s="17"/>
      <c r="B2183" s="17"/>
      <c r="C2183" s="21"/>
      <c r="D2183" s="21"/>
      <c r="E2183" s="21"/>
      <c r="F2183" s="21"/>
      <c r="G2183" s="17"/>
    </row>
    <row r="2184">
      <c r="A2184" s="17"/>
      <c r="B2184" s="17"/>
      <c r="C2184" s="21"/>
      <c r="D2184" s="21"/>
      <c r="E2184" s="21"/>
      <c r="F2184" s="21"/>
      <c r="G2184" s="17"/>
    </row>
    <row r="2185">
      <c r="A2185" s="17"/>
      <c r="B2185" s="17"/>
      <c r="C2185" s="21"/>
      <c r="D2185" s="21"/>
      <c r="E2185" s="21"/>
      <c r="F2185" s="21"/>
      <c r="G2185" s="17"/>
    </row>
    <row r="2186">
      <c r="A2186" s="17"/>
      <c r="B2186" s="17"/>
      <c r="C2186" s="21"/>
      <c r="D2186" s="21"/>
      <c r="E2186" s="21"/>
      <c r="F2186" s="21"/>
      <c r="G2186" s="17"/>
    </row>
    <row r="2187">
      <c r="A2187" s="17"/>
      <c r="B2187" s="17"/>
      <c r="C2187" s="21"/>
      <c r="D2187" s="21"/>
      <c r="E2187" s="21"/>
      <c r="F2187" s="21"/>
      <c r="G2187" s="17"/>
    </row>
    <row r="2188">
      <c r="A2188" s="17"/>
      <c r="B2188" s="17"/>
      <c r="C2188" s="21"/>
      <c r="D2188" s="21"/>
      <c r="E2188" s="21"/>
      <c r="F2188" s="21"/>
      <c r="G2188" s="17"/>
    </row>
    <row r="2189">
      <c r="A2189" s="17"/>
      <c r="B2189" s="17"/>
      <c r="C2189" s="21"/>
      <c r="D2189" s="21"/>
      <c r="E2189" s="21"/>
      <c r="F2189" s="21"/>
      <c r="G2189" s="17"/>
    </row>
    <row r="2190">
      <c r="A2190" s="17"/>
      <c r="B2190" s="17"/>
      <c r="C2190" s="21"/>
      <c r="D2190" s="21"/>
      <c r="E2190" s="21"/>
      <c r="F2190" s="21"/>
      <c r="G2190" s="17"/>
    </row>
    <row r="2191">
      <c r="A2191" s="17"/>
      <c r="B2191" s="17"/>
      <c r="C2191" s="21"/>
      <c r="D2191" s="21"/>
      <c r="E2191" s="21"/>
      <c r="F2191" s="21"/>
      <c r="G2191" s="17"/>
    </row>
    <row r="2192">
      <c r="A2192" s="17"/>
      <c r="B2192" s="17"/>
      <c r="C2192" s="21"/>
      <c r="D2192" s="21"/>
      <c r="E2192" s="21"/>
      <c r="F2192" s="21"/>
      <c r="G2192" s="17"/>
    </row>
    <row r="2193">
      <c r="A2193" s="17"/>
      <c r="B2193" s="17"/>
      <c r="C2193" s="21"/>
      <c r="D2193" s="21"/>
      <c r="E2193" s="21"/>
      <c r="F2193" s="21"/>
      <c r="G2193" s="17"/>
    </row>
    <row r="2194">
      <c r="A2194" s="17"/>
      <c r="B2194" s="17"/>
      <c r="C2194" s="21"/>
      <c r="D2194" s="21"/>
      <c r="E2194" s="21"/>
      <c r="F2194" s="21"/>
      <c r="G2194" s="17"/>
    </row>
    <row r="2195">
      <c r="A2195" s="17"/>
      <c r="B2195" s="17"/>
      <c r="C2195" s="21"/>
      <c r="D2195" s="21"/>
      <c r="E2195" s="21"/>
      <c r="F2195" s="21"/>
      <c r="G2195" s="17"/>
    </row>
    <row r="2196">
      <c r="A2196" s="17"/>
      <c r="B2196" s="17"/>
      <c r="C2196" s="21"/>
      <c r="D2196" s="21"/>
      <c r="E2196" s="21"/>
      <c r="F2196" s="21"/>
      <c r="G2196" s="17"/>
    </row>
    <row r="2197">
      <c r="A2197" s="17"/>
      <c r="B2197" s="17"/>
      <c r="C2197" s="21"/>
      <c r="D2197" s="21"/>
      <c r="E2197" s="21"/>
      <c r="F2197" s="21"/>
      <c r="G2197" s="17"/>
    </row>
    <row r="2198">
      <c r="A2198" s="17"/>
      <c r="B2198" s="17"/>
      <c r="C2198" s="21"/>
      <c r="D2198" s="21"/>
      <c r="E2198" s="21"/>
      <c r="F2198" s="21"/>
      <c r="G2198" s="17"/>
    </row>
    <row r="2199">
      <c r="A2199" s="17"/>
      <c r="B2199" s="17"/>
      <c r="C2199" s="21"/>
      <c r="D2199" s="21"/>
      <c r="E2199" s="21"/>
      <c r="F2199" s="21"/>
      <c r="G2199" s="17"/>
    </row>
    <row r="2200">
      <c r="A2200" s="17"/>
      <c r="B2200" s="17"/>
      <c r="C2200" s="21"/>
      <c r="D2200" s="21"/>
      <c r="E2200" s="21"/>
      <c r="F2200" s="21"/>
      <c r="G2200" s="17"/>
    </row>
    <row r="2201">
      <c r="A2201" s="17"/>
      <c r="B2201" s="17"/>
      <c r="C2201" s="21"/>
      <c r="D2201" s="21"/>
      <c r="E2201" s="21"/>
      <c r="F2201" s="21"/>
      <c r="G2201" s="17"/>
    </row>
    <row r="2202">
      <c r="A2202" s="17"/>
      <c r="B2202" s="17"/>
      <c r="C2202" s="21"/>
      <c r="D2202" s="21"/>
      <c r="E2202" s="21"/>
      <c r="F2202" s="21"/>
      <c r="G2202" s="17"/>
    </row>
    <row r="2203">
      <c r="A2203" s="17"/>
      <c r="B2203" s="17"/>
      <c r="C2203" s="21"/>
      <c r="D2203" s="21"/>
      <c r="E2203" s="21"/>
      <c r="F2203" s="21"/>
      <c r="G2203" s="17"/>
    </row>
    <row r="2204">
      <c r="A2204" s="17"/>
      <c r="B2204" s="17"/>
      <c r="C2204" s="21"/>
      <c r="D2204" s="21"/>
      <c r="E2204" s="21"/>
      <c r="F2204" s="21"/>
      <c r="G2204" s="17"/>
    </row>
    <row r="2205">
      <c r="A2205" s="17"/>
      <c r="B2205" s="17"/>
      <c r="C2205" s="21"/>
      <c r="D2205" s="21"/>
      <c r="E2205" s="21"/>
      <c r="F2205" s="21"/>
      <c r="G2205" s="17"/>
    </row>
    <row r="2206">
      <c r="A2206" s="17"/>
      <c r="B2206" s="17"/>
      <c r="C2206" s="21"/>
      <c r="D2206" s="21"/>
      <c r="E2206" s="21"/>
      <c r="F2206" s="21"/>
      <c r="G2206" s="17"/>
    </row>
    <row r="2207">
      <c r="A2207" s="17"/>
      <c r="B2207" s="17"/>
      <c r="C2207" s="21"/>
      <c r="D2207" s="21"/>
      <c r="E2207" s="21"/>
      <c r="F2207" s="21"/>
      <c r="G2207" s="17"/>
    </row>
    <row r="2208">
      <c r="A2208" s="17"/>
      <c r="B2208" s="17"/>
      <c r="C2208" s="21"/>
      <c r="D2208" s="21"/>
      <c r="E2208" s="21"/>
      <c r="F2208" s="21"/>
      <c r="G2208" s="17"/>
    </row>
    <row r="2209">
      <c r="A2209" s="17"/>
      <c r="B2209" s="17"/>
      <c r="C2209" s="21"/>
      <c r="D2209" s="21"/>
      <c r="E2209" s="21"/>
      <c r="F2209" s="21"/>
      <c r="G2209" s="17"/>
    </row>
    <row r="2210">
      <c r="A2210" s="17"/>
      <c r="B2210" s="17"/>
      <c r="C2210" s="21"/>
      <c r="D2210" s="21"/>
      <c r="E2210" s="21"/>
      <c r="F2210" s="21"/>
      <c r="G2210" s="17"/>
    </row>
    <row r="2211">
      <c r="A2211" s="17"/>
      <c r="B2211" s="17"/>
      <c r="C2211" s="21"/>
      <c r="D2211" s="21"/>
      <c r="E2211" s="21"/>
      <c r="F2211" s="21"/>
      <c r="G2211" s="17"/>
    </row>
    <row r="2212">
      <c r="A2212" s="17"/>
      <c r="B2212" s="17"/>
      <c r="C2212" s="21"/>
      <c r="D2212" s="21"/>
      <c r="E2212" s="21"/>
      <c r="F2212" s="21"/>
      <c r="G2212" s="17"/>
    </row>
    <row r="2213">
      <c r="A2213" s="17"/>
      <c r="B2213" s="17"/>
      <c r="C2213" s="21"/>
      <c r="D2213" s="21"/>
      <c r="E2213" s="21"/>
      <c r="F2213" s="21"/>
      <c r="G2213" s="17"/>
    </row>
    <row r="2214">
      <c r="A2214" s="17"/>
      <c r="B2214" s="17"/>
      <c r="C2214" s="21"/>
      <c r="D2214" s="21"/>
      <c r="E2214" s="21"/>
      <c r="F2214" s="21"/>
      <c r="G2214" s="17"/>
    </row>
    <row r="2215">
      <c r="A2215" s="17"/>
      <c r="B2215" s="17"/>
      <c r="C2215" s="21"/>
      <c r="D2215" s="21"/>
      <c r="E2215" s="21"/>
      <c r="F2215" s="21"/>
      <c r="G2215" s="17"/>
    </row>
    <row r="2216">
      <c r="A2216" s="17"/>
      <c r="B2216" s="17"/>
      <c r="C2216" s="21"/>
      <c r="D2216" s="21"/>
      <c r="E2216" s="21"/>
      <c r="F2216" s="21"/>
      <c r="G2216" s="17"/>
    </row>
    <row r="2217">
      <c r="A2217" s="17"/>
      <c r="B2217" s="17"/>
      <c r="C2217" s="21"/>
      <c r="D2217" s="21"/>
      <c r="E2217" s="21"/>
      <c r="F2217" s="21"/>
      <c r="G2217" s="17"/>
    </row>
    <row r="2218">
      <c r="A2218" s="17"/>
      <c r="B2218" s="17"/>
      <c r="C2218" s="21"/>
      <c r="D2218" s="21"/>
      <c r="E2218" s="21"/>
      <c r="F2218" s="21"/>
      <c r="G2218" s="17"/>
    </row>
    <row r="2219">
      <c r="A2219" s="17"/>
      <c r="B2219" s="17"/>
      <c r="C2219" s="21"/>
      <c r="D2219" s="21"/>
      <c r="E2219" s="21"/>
      <c r="F2219" s="21"/>
      <c r="G2219" s="17"/>
    </row>
    <row r="2220">
      <c r="A2220" s="17"/>
      <c r="B2220" s="17"/>
      <c r="C2220" s="21"/>
      <c r="D2220" s="21"/>
      <c r="E2220" s="21"/>
      <c r="F2220" s="21"/>
      <c r="G2220" s="17"/>
    </row>
    <row r="2221">
      <c r="A2221" s="17"/>
      <c r="B2221" s="17"/>
      <c r="C2221" s="21"/>
      <c r="D2221" s="21"/>
      <c r="E2221" s="21"/>
      <c r="F2221" s="21"/>
      <c r="G2221" s="17"/>
    </row>
    <row r="2222">
      <c r="A2222" s="17"/>
      <c r="B2222" s="17"/>
      <c r="C2222" s="21"/>
      <c r="D2222" s="21"/>
      <c r="E2222" s="21"/>
      <c r="F2222" s="21"/>
      <c r="G2222" s="17"/>
    </row>
    <row r="2223">
      <c r="A2223" s="17"/>
      <c r="B2223" s="17"/>
      <c r="C2223" s="21"/>
      <c r="D2223" s="21"/>
      <c r="E2223" s="21"/>
      <c r="F2223" s="21"/>
      <c r="G2223" s="17"/>
    </row>
    <row r="2224">
      <c r="A2224" s="17"/>
      <c r="B2224" s="17"/>
      <c r="C2224" s="21"/>
      <c r="D2224" s="21"/>
      <c r="E2224" s="21"/>
      <c r="F2224" s="21"/>
      <c r="G2224" s="17"/>
    </row>
    <row r="2225">
      <c r="A2225" s="17"/>
      <c r="B2225" s="17"/>
      <c r="C2225" s="21"/>
      <c r="D2225" s="21"/>
      <c r="E2225" s="21"/>
      <c r="F2225" s="21"/>
      <c r="G2225" s="17"/>
    </row>
    <row r="2226">
      <c r="A2226" s="17"/>
      <c r="B2226" s="17"/>
      <c r="C2226" s="21"/>
      <c r="D2226" s="21"/>
      <c r="E2226" s="21"/>
      <c r="F2226" s="21"/>
      <c r="G2226" s="17"/>
    </row>
    <row r="2227">
      <c r="A2227" s="17"/>
      <c r="B2227" s="17"/>
      <c r="C2227" s="21"/>
      <c r="D2227" s="21"/>
      <c r="E2227" s="21"/>
      <c r="F2227" s="21"/>
      <c r="G2227" s="17"/>
    </row>
    <row r="2228">
      <c r="A2228" s="17"/>
      <c r="B2228" s="17"/>
      <c r="C2228" s="21"/>
      <c r="D2228" s="21"/>
      <c r="E2228" s="21"/>
      <c r="F2228" s="21"/>
      <c r="G2228" s="17"/>
    </row>
    <row r="2229">
      <c r="A2229" s="17"/>
      <c r="B2229" s="17"/>
      <c r="C2229" s="21"/>
      <c r="D2229" s="21"/>
      <c r="E2229" s="21"/>
      <c r="F2229" s="21"/>
      <c r="G2229" s="17"/>
    </row>
    <row r="2230">
      <c r="A2230" s="17"/>
      <c r="B2230" s="17"/>
      <c r="C2230" s="21"/>
      <c r="D2230" s="21"/>
      <c r="E2230" s="21"/>
      <c r="F2230" s="21"/>
      <c r="G2230" s="17"/>
    </row>
    <row r="2231">
      <c r="A2231" s="17"/>
      <c r="B2231" s="17"/>
      <c r="C2231" s="21"/>
      <c r="D2231" s="21"/>
      <c r="E2231" s="21"/>
      <c r="F2231" s="21"/>
      <c r="G2231" s="17"/>
    </row>
    <row r="2232">
      <c r="A2232" s="17"/>
      <c r="B2232" s="17"/>
      <c r="C2232" s="21"/>
      <c r="D2232" s="21"/>
      <c r="E2232" s="21"/>
      <c r="F2232" s="21"/>
      <c r="G2232" s="17"/>
    </row>
    <row r="2233">
      <c r="A2233" s="17"/>
      <c r="B2233" s="17"/>
      <c r="C2233" s="21"/>
      <c r="D2233" s="21"/>
      <c r="E2233" s="21"/>
      <c r="F2233" s="21"/>
      <c r="G2233" s="17"/>
    </row>
    <row r="2234">
      <c r="A2234" s="17"/>
      <c r="B2234" s="17"/>
      <c r="C2234" s="21"/>
      <c r="D2234" s="21"/>
      <c r="E2234" s="21"/>
      <c r="F2234" s="21"/>
      <c r="G2234" s="17"/>
    </row>
    <row r="2235">
      <c r="A2235" s="17"/>
      <c r="B2235" s="17"/>
      <c r="C2235" s="21"/>
      <c r="D2235" s="21"/>
      <c r="E2235" s="21"/>
      <c r="F2235" s="21"/>
      <c r="G2235" s="17"/>
    </row>
    <row r="2236">
      <c r="A2236" s="17"/>
      <c r="B2236" s="17"/>
      <c r="C2236" s="21"/>
      <c r="D2236" s="21"/>
      <c r="E2236" s="21"/>
      <c r="F2236" s="21"/>
      <c r="G2236" s="17"/>
    </row>
    <row r="2237">
      <c r="A2237" s="17"/>
      <c r="B2237" s="17"/>
      <c r="C2237" s="21"/>
      <c r="D2237" s="21"/>
      <c r="E2237" s="21"/>
      <c r="F2237" s="21"/>
      <c r="G2237" s="17"/>
    </row>
    <row r="2238">
      <c r="A2238" s="17"/>
      <c r="B2238" s="17"/>
      <c r="C2238" s="21"/>
      <c r="D2238" s="21"/>
      <c r="E2238" s="21"/>
      <c r="F2238" s="21"/>
      <c r="G2238" s="17"/>
    </row>
    <row r="2239">
      <c r="A2239" s="17"/>
      <c r="B2239" s="17"/>
      <c r="C2239" s="21"/>
      <c r="D2239" s="21"/>
      <c r="E2239" s="21"/>
      <c r="F2239" s="21"/>
      <c r="G2239" s="17"/>
    </row>
    <row r="2240">
      <c r="A2240" s="17"/>
      <c r="B2240" s="17"/>
      <c r="C2240" s="21"/>
      <c r="D2240" s="21"/>
      <c r="E2240" s="21"/>
      <c r="F2240" s="21"/>
      <c r="G2240" s="17"/>
    </row>
    <row r="2241">
      <c r="A2241" s="17"/>
      <c r="B2241" s="17"/>
      <c r="C2241" s="21"/>
      <c r="D2241" s="21"/>
      <c r="E2241" s="21"/>
      <c r="F2241" s="21"/>
      <c r="G2241" s="17"/>
    </row>
    <row r="2242">
      <c r="A2242" s="17"/>
      <c r="B2242" s="17"/>
      <c r="C2242" s="21"/>
      <c r="D2242" s="21"/>
      <c r="E2242" s="21"/>
      <c r="F2242" s="21"/>
      <c r="G2242" s="17"/>
    </row>
    <row r="2243">
      <c r="A2243" s="17"/>
      <c r="B2243" s="17"/>
      <c r="C2243" s="21"/>
      <c r="D2243" s="21"/>
      <c r="E2243" s="21"/>
      <c r="F2243" s="21"/>
      <c r="G2243" s="17"/>
    </row>
    <row r="2244">
      <c r="A2244" s="17"/>
      <c r="B2244" s="17"/>
      <c r="C2244" s="21"/>
      <c r="D2244" s="21"/>
      <c r="E2244" s="21"/>
      <c r="F2244" s="21"/>
      <c r="G2244" s="17"/>
    </row>
    <row r="2245">
      <c r="A2245" s="17"/>
      <c r="B2245" s="17"/>
      <c r="C2245" s="21"/>
      <c r="D2245" s="21"/>
      <c r="E2245" s="21"/>
      <c r="F2245" s="21"/>
      <c r="G2245" s="17"/>
    </row>
    <row r="2246">
      <c r="A2246" s="17"/>
      <c r="B2246" s="17"/>
      <c r="C2246" s="21"/>
      <c r="D2246" s="21"/>
      <c r="E2246" s="21"/>
      <c r="F2246" s="21"/>
      <c r="G2246" s="17"/>
    </row>
    <row r="2247">
      <c r="A2247" s="17"/>
      <c r="B2247" s="17"/>
      <c r="C2247" s="21"/>
      <c r="D2247" s="21"/>
      <c r="E2247" s="21"/>
      <c r="F2247" s="21"/>
      <c r="G2247" s="17"/>
    </row>
    <row r="2248">
      <c r="A2248" s="17"/>
      <c r="B2248" s="17"/>
      <c r="C2248" s="21"/>
      <c r="D2248" s="21"/>
      <c r="E2248" s="21"/>
      <c r="F2248" s="21"/>
      <c r="G2248" s="17"/>
    </row>
    <row r="2249">
      <c r="A2249" s="17"/>
      <c r="B2249" s="17"/>
      <c r="C2249" s="21"/>
      <c r="D2249" s="21"/>
      <c r="E2249" s="21"/>
      <c r="F2249" s="21"/>
      <c r="G2249" s="17"/>
    </row>
    <row r="2250">
      <c r="A2250" s="17"/>
      <c r="B2250" s="17"/>
      <c r="C2250" s="21"/>
      <c r="D2250" s="21"/>
      <c r="E2250" s="21"/>
      <c r="F2250" s="21"/>
      <c r="G2250" s="17"/>
    </row>
    <row r="2251">
      <c r="A2251" s="17"/>
      <c r="B2251" s="17"/>
      <c r="C2251" s="21"/>
      <c r="D2251" s="21"/>
      <c r="E2251" s="21"/>
      <c r="F2251" s="21"/>
      <c r="G2251" s="17"/>
    </row>
    <row r="2252">
      <c r="A2252" s="17"/>
      <c r="B2252" s="17"/>
      <c r="C2252" s="21"/>
      <c r="D2252" s="21"/>
      <c r="E2252" s="21"/>
      <c r="F2252" s="21"/>
      <c r="G2252" s="17"/>
    </row>
    <row r="2253">
      <c r="A2253" s="17"/>
      <c r="B2253" s="17"/>
      <c r="C2253" s="21"/>
      <c r="D2253" s="21"/>
      <c r="E2253" s="21"/>
      <c r="F2253" s="21"/>
      <c r="G2253" s="17"/>
    </row>
    <row r="2254">
      <c r="A2254" s="17"/>
      <c r="B2254" s="17"/>
      <c r="C2254" s="21"/>
      <c r="D2254" s="21"/>
      <c r="E2254" s="21"/>
      <c r="F2254" s="21"/>
      <c r="G2254" s="17"/>
    </row>
    <row r="2255">
      <c r="A2255" s="17"/>
      <c r="B2255" s="17"/>
      <c r="C2255" s="21"/>
      <c r="D2255" s="21"/>
      <c r="E2255" s="21"/>
      <c r="F2255" s="21"/>
      <c r="G2255" s="17"/>
    </row>
    <row r="2256">
      <c r="A2256" s="17"/>
      <c r="B2256" s="17"/>
      <c r="C2256" s="21"/>
      <c r="D2256" s="21"/>
      <c r="E2256" s="21"/>
      <c r="F2256" s="21"/>
      <c r="G2256" s="17"/>
    </row>
    <row r="2257">
      <c r="A2257" s="17"/>
      <c r="B2257" s="17"/>
      <c r="C2257" s="21"/>
      <c r="D2257" s="21"/>
      <c r="E2257" s="21"/>
      <c r="F2257" s="21"/>
      <c r="G2257" s="17"/>
    </row>
    <row r="2258">
      <c r="A2258" s="17"/>
      <c r="B2258" s="17"/>
      <c r="C2258" s="21"/>
      <c r="D2258" s="21"/>
      <c r="E2258" s="21"/>
      <c r="F2258" s="21"/>
      <c r="G2258" s="17"/>
    </row>
    <row r="2259">
      <c r="A2259" s="17"/>
      <c r="B2259" s="17"/>
      <c r="C2259" s="21"/>
      <c r="D2259" s="21"/>
      <c r="E2259" s="21"/>
      <c r="F2259" s="21"/>
      <c r="G2259" s="17"/>
    </row>
    <row r="2260">
      <c r="A2260" s="17"/>
      <c r="B2260" s="17"/>
      <c r="C2260" s="21"/>
      <c r="D2260" s="21"/>
      <c r="E2260" s="21"/>
      <c r="F2260" s="21"/>
      <c r="G2260" s="17"/>
    </row>
    <row r="2261">
      <c r="A2261" s="17"/>
      <c r="B2261" s="17"/>
      <c r="C2261" s="21"/>
      <c r="D2261" s="21"/>
      <c r="E2261" s="21"/>
      <c r="F2261" s="21"/>
      <c r="G2261" s="17"/>
    </row>
    <row r="2262">
      <c r="A2262" s="17"/>
      <c r="B2262" s="17"/>
      <c r="C2262" s="21"/>
      <c r="D2262" s="21"/>
      <c r="E2262" s="21"/>
      <c r="F2262" s="21"/>
      <c r="G2262" s="17"/>
    </row>
    <row r="2263">
      <c r="A2263" s="17"/>
      <c r="B2263" s="17"/>
      <c r="C2263" s="21"/>
      <c r="D2263" s="21"/>
      <c r="E2263" s="21"/>
      <c r="F2263" s="21"/>
      <c r="G2263" s="17"/>
    </row>
    <row r="2264">
      <c r="A2264" s="17"/>
      <c r="B2264" s="17"/>
      <c r="C2264" s="21"/>
      <c r="D2264" s="21"/>
      <c r="E2264" s="21"/>
      <c r="F2264" s="21"/>
      <c r="G2264" s="17"/>
    </row>
    <row r="2265">
      <c r="A2265" s="17"/>
      <c r="B2265" s="17"/>
      <c r="C2265" s="21"/>
      <c r="D2265" s="21"/>
      <c r="E2265" s="21"/>
      <c r="F2265" s="21"/>
      <c r="G2265" s="17"/>
    </row>
    <row r="2266">
      <c r="A2266" s="17"/>
      <c r="B2266" s="17"/>
      <c r="C2266" s="21"/>
      <c r="D2266" s="21"/>
      <c r="E2266" s="21"/>
      <c r="F2266" s="21"/>
      <c r="G2266" s="17"/>
    </row>
    <row r="2267">
      <c r="A2267" s="17"/>
      <c r="B2267" s="17"/>
      <c r="C2267" s="21"/>
      <c r="D2267" s="21"/>
      <c r="E2267" s="21"/>
      <c r="F2267" s="21"/>
      <c r="G2267" s="17"/>
    </row>
    <row r="2268">
      <c r="A2268" s="17"/>
      <c r="B2268" s="17"/>
      <c r="C2268" s="21"/>
      <c r="D2268" s="21"/>
      <c r="E2268" s="21"/>
      <c r="F2268" s="21"/>
      <c r="G2268" s="17"/>
    </row>
    <row r="2269">
      <c r="A2269" s="17"/>
      <c r="B2269" s="17"/>
      <c r="C2269" s="21"/>
      <c r="D2269" s="21"/>
      <c r="E2269" s="21"/>
      <c r="F2269" s="21"/>
      <c r="G2269" s="17"/>
    </row>
    <row r="2270">
      <c r="A2270" s="17"/>
      <c r="B2270" s="17"/>
      <c r="C2270" s="21"/>
      <c r="D2270" s="21"/>
      <c r="E2270" s="21"/>
      <c r="F2270" s="21"/>
      <c r="G2270" s="17"/>
    </row>
    <row r="2271">
      <c r="A2271" s="17"/>
      <c r="B2271" s="17"/>
      <c r="C2271" s="21"/>
      <c r="D2271" s="21"/>
      <c r="E2271" s="21"/>
      <c r="F2271" s="21"/>
      <c r="G2271" s="17"/>
    </row>
    <row r="2272">
      <c r="A2272" s="17"/>
      <c r="B2272" s="17"/>
      <c r="C2272" s="21"/>
      <c r="D2272" s="21"/>
      <c r="E2272" s="21"/>
      <c r="F2272" s="21"/>
      <c r="G2272" s="17"/>
    </row>
    <row r="2273">
      <c r="A2273" s="17"/>
      <c r="B2273" s="17"/>
      <c r="C2273" s="21"/>
      <c r="D2273" s="21"/>
      <c r="E2273" s="21"/>
      <c r="F2273" s="21"/>
      <c r="G2273" s="17"/>
    </row>
    <row r="2274">
      <c r="A2274" s="17"/>
      <c r="B2274" s="17"/>
      <c r="C2274" s="21"/>
      <c r="D2274" s="21"/>
      <c r="E2274" s="21"/>
      <c r="F2274" s="21"/>
      <c r="G2274" s="17"/>
    </row>
    <row r="2275">
      <c r="A2275" s="17"/>
      <c r="B2275" s="17"/>
      <c r="C2275" s="21"/>
      <c r="D2275" s="21"/>
      <c r="E2275" s="21"/>
      <c r="F2275" s="21"/>
      <c r="G2275" s="17"/>
    </row>
    <row r="2276">
      <c r="A2276" s="17"/>
      <c r="B2276" s="17"/>
      <c r="C2276" s="21"/>
      <c r="D2276" s="21"/>
      <c r="E2276" s="21"/>
      <c r="F2276" s="21"/>
      <c r="G2276" s="17"/>
    </row>
    <row r="2277">
      <c r="A2277" s="17"/>
      <c r="B2277" s="17"/>
      <c r="C2277" s="21"/>
      <c r="D2277" s="21"/>
      <c r="E2277" s="21"/>
      <c r="F2277" s="21"/>
      <c r="G2277" s="17"/>
    </row>
    <row r="2278">
      <c r="A2278" s="17"/>
      <c r="B2278" s="17"/>
      <c r="C2278" s="21"/>
      <c r="D2278" s="21"/>
      <c r="E2278" s="21"/>
      <c r="F2278" s="21"/>
      <c r="G2278" s="17"/>
    </row>
    <row r="2279">
      <c r="A2279" s="17"/>
      <c r="B2279" s="17"/>
      <c r="C2279" s="21"/>
      <c r="D2279" s="21"/>
      <c r="E2279" s="21"/>
      <c r="F2279" s="21"/>
      <c r="G2279" s="17"/>
    </row>
    <row r="2280">
      <c r="A2280" s="17"/>
      <c r="B2280" s="17"/>
      <c r="C2280" s="21"/>
      <c r="D2280" s="21"/>
      <c r="E2280" s="21"/>
      <c r="F2280" s="21"/>
      <c r="G2280" s="17"/>
    </row>
    <row r="2281">
      <c r="A2281" s="17"/>
      <c r="B2281" s="17"/>
      <c r="C2281" s="21"/>
      <c r="D2281" s="21"/>
      <c r="E2281" s="21"/>
      <c r="F2281" s="21"/>
      <c r="G2281" s="17"/>
    </row>
    <row r="2282">
      <c r="A2282" s="17"/>
      <c r="B2282" s="17"/>
      <c r="C2282" s="21"/>
      <c r="D2282" s="21"/>
      <c r="E2282" s="21"/>
      <c r="F2282" s="21"/>
      <c r="G2282" s="17"/>
    </row>
    <row r="2283">
      <c r="A2283" s="17"/>
      <c r="B2283" s="17"/>
      <c r="C2283" s="21"/>
      <c r="D2283" s="21"/>
      <c r="E2283" s="21"/>
      <c r="F2283" s="21"/>
      <c r="G2283" s="17"/>
    </row>
    <row r="2284">
      <c r="A2284" s="17"/>
      <c r="B2284" s="17"/>
      <c r="C2284" s="21"/>
      <c r="D2284" s="21"/>
      <c r="E2284" s="21"/>
      <c r="F2284" s="21"/>
      <c r="G2284" s="17"/>
    </row>
    <row r="2285">
      <c r="A2285" s="17"/>
      <c r="B2285" s="17"/>
      <c r="C2285" s="21"/>
      <c r="D2285" s="21"/>
      <c r="E2285" s="21"/>
      <c r="F2285" s="21"/>
      <c r="G2285" s="17"/>
    </row>
    <row r="2286">
      <c r="A2286" s="17"/>
      <c r="B2286" s="17"/>
      <c r="C2286" s="21"/>
      <c r="D2286" s="21"/>
      <c r="E2286" s="21"/>
      <c r="F2286" s="21"/>
      <c r="G2286" s="17"/>
    </row>
    <row r="2287">
      <c r="A2287" s="17"/>
      <c r="B2287" s="17"/>
      <c r="C2287" s="21"/>
      <c r="D2287" s="21"/>
      <c r="E2287" s="21"/>
      <c r="F2287" s="21"/>
      <c r="G2287" s="17"/>
    </row>
    <row r="2288">
      <c r="A2288" s="17"/>
      <c r="B2288" s="17"/>
      <c r="C2288" s="21"/>
      <c r="D2288" s="21"/>
      <c r="E2288" s="21"/>
      <c r="F2288" s="21"/>
      <c r="G2288" s="17"/>
    </row>
    <row r="2289">
      <c r="A2289" s="17"/>
      <c r="B2289" s="17"/>
      <c r="C2289" s="21"/>
      <c r="D2289" s="21"/>
      <c r="E2289" s="21"/>
      <c r="F2289" s="21"/>
      <c r="G2289" s="17"/>
    </row>
    <row r="2290">
      <c r="A2290" s="17"/>
      <c r="B2290" s="17"/>
      <c r="C2290" s="21"/>
      <c r="D2290" s="21"/>
      <c r="E2290" s="21"/>
      <c r="F2290" s="21"/>
      <c r="G2290" s="17"/>
    </row>
    <row r="2291">
      <c r="A2291" s="17"/>
      <c r="B2291" s="17"/>
      <c r="C2291" s="21"/>
      <c r="D2291" s="21"/>
      <c r="E2291" s="21"/>
      <c r="F2291" s="21"/>
      <c r="G2291" s="17"/>
    </row>
    <row r="2292">
      <c r="A2292" s="17"/>
      <c r="B2292" s="17"/>
      <c r="C2292" s="21"/>
      <c r="D2292" s="21"/>
      <c r="E2292" s="21"/>
      <c r="F2292" s="21"/>
      <c r="G2292" s="17"/>
    </row>
    <row r="2293">
      <c r="A2293" s="17"/>
      <c r="B2293" s="17"/>
      <c r="C2293" s="21"/>
      <c r="D2293" s="21"/>
      <c r="E2293" s="21"/>
      <c r="F2293" s="21"/>
      <c r="G2293" s="17"/>
    </row>
    <row r="2294">
      <c r="A2294" s="17"/>
      <c r="B2294" s="17"/>
      <c r="C2294" s="21"/>
      <c r="D2294" s="21"/>
      <c r="E2294" s="21"/>
      <c r="F2294" s="21"/>
      <c r="G2294" s="17"/>
    </row>
    <row r="2295">
      <c r="A2295" s="17"/>
      <c r="B2295" s="17"/>
      <c r="C2295" s="21"/>
      <c r="D2295" s="21"/>
      <c r="E2295" s="21"/>
      <c r="F2295" s="21"/>
      <c r="G2295" s="17"/>
    </row>
    <row r="2296">
      <c r="A2296" s="17"/>
      <c r="B2296" s="17"/>
      <c r="C2296" s="21"/>
      <c r="D2296" s="21"/>
      <c r="E2296" s="21"/>
      <c r="F2296" s="21"/>
      <c r="G2296" s="17"/>
    </row>
    <row r="2297">
      <c r="A2297" s="17"/>
      <c r="B2297" s="17"/>
      <c r="C2297" s="21"/>
      <c r="D2297" s="21"/>
      <c r="E2297" s="21"/>
      <c r="F2297" s="21"/>
      <c r="G2297" s="17"/>
    </row>
    <row r="2298">
      <c r="A2298" s="17"/>
      <c r="B2298" s="17"/>
      <c r="C2298" s="21"/>
      <c r="D2298" s="21"/>
      <c r="E2298" s="21"/>
      <c r="F2298" s="21"/>
      <c r="G2298" s="17"/>
    </row>
    <row r="2299">
      <c r="A2299" s="17"/>
      <c r="B2299" s="17"/>
      <c r="C2299" s="21"/>
      <c r="D2299" s="21"/>
      <c r="E2299" s="21"/>
      <c r="F2299" s="21"/>
      <c r="G2299" s="17"/>
    </row>
    <row r="2300">
      <c r="A2300" s="17"/>
      <c r="B2300" s="17"/>
      <c r="C2300" s="21"/>
      <c r="D2300" s="21"/>
      <c r="E2300" s="21"/>
      <c r="F2300" s="21"/>
      <c r="G2300" s="17"/>
    </row>
    <row r="2301">
      <c r="A2301" s="17"/>
      <c r="B2301" s="17"/>
      <c r="C2301" s="21"/>
      <c r="D2301" s="21"/>
      <c r="E2301" s="21"/>
      <c r="F2301" s="21"/>
      <c r="G2301" s="17"/>
    </row>
    <row r="2302">
      <c r="A2302" s="17"/>
      <c r="B2302" s="17"/>
      <c r="C2302" s="21"/>
      <c r="D2302" s="21"/>
      <c r="E2302" s="21"/>
      <c r="F2302" s="21"/>
      <c r="G2302" s="17"/>
    </row>
    <row r="2303">
      <c r="A2303" s="17"/>
      <c r="B2303" s="17"/>
      <c r="C2303" s="21"/>
      <c r="D2303" s="21"/>
      <c r="E2303" s="21"/>
      <c r="F2303" s="21"/>
      <c r="G2303" s="17"/>
    </row>
    <row r="2304">
      <c r="A2304" s="17"/>
      <c r="B2304" s="17"/>
      <c r="C2304" s="21"/>
      <c r="D2304" s="21"/>
      <c r="E2304" s="21"/>
      <c r="F2304" s="21"/>
      <c r="G2304" s="17"/>
    </row>
    <row r="2305">
      <c r="A2305" s="17"/>
      <c r="B2305" s="17"/>
      <c r="C2305" s="21"/>
      <c r="D2305" s="21"/>
      <c r="E2305" s="21"/>
      <c r="F2305" s="21"/>
      <c r="G2305" s="17"/>
    </row>
    <row r="2306">
      <c r="A2306" s="17"/>
      <c r="B2306" s="17"/>
      <c r="C2306" s="21"/>
      <c r="D2306" s="21"/>
      <c r="E2306" s="21"/>
      <c r="F2306" s="21"/>
      <c r="G2306" s="17"/>
    </row>
    <row r="2307">
      <c r="A2307" s="17"/>
      <c r="B2307" s="17"/>
      <c r="C2307" s="21"/>
      <c r="D2307" s="21"/>
      <c r="E2307" s="21"/>
      <c r="F2307" s="21"/>
      <c r="G2307" s="17"/>
    </row>
    <row r="2308">
      <c r="A2308" s="17"/>
      <c r="B2308" s="17"/>
      <c r="C2308" s="21"/>
      <c r="D2308" s="21"/>
      <c r="E2308" s="21"/>
      <c r="F2308" s="21"/>
      <c r="G2308" s="17"/>
    </row>
    <row r="2309">
      <c r="A2309" s="17"/>
      <c r="B2309" s="17"/>
      <c r="C2309" s="21"/>
      <c r="D2309" s="21"/>
      <c r="E2309" s="21"/>
      <c r="F2309" s="21"/>
      <c r="G2309" s="17"/>
    </row>
    <row r="2310">
      <c r="A2310" s="17"/>
      <c r="B2310" s="17"/>
      <c r="C2310" s="21"/>
      <c r="D2310" s="21"/>
      <c r="E2310" s="21"/>
      <c r="F2310" s="21"/>
      <c r="G2310" s="17"/>
    </row>
    <row r="2311">
      <c r="A2311" s="17"/>
      <c r="B2311" s="17"/>
      <c r="C2311" s="21"/>
      <c r="D2311" s="21"/>
      <c r="E2311" s="21"/>
      <c r="F2311" s="21"/>
      <c r="G2311" s="17"/>
    </row>
    <row r="2312">
      <c r="A2312" s="17"/>
      <c r="B2312" s="17"/>
      <c r="C2312" s="21"/>
      <c r="D2312" s="21"/>
      <c r="E2312" s="21"/>
      <c r="F2312" s="21"/>
      <c r="G2312" s="17"/>
    </row>
    <row r="2313">
      <c r="A2313" s="17"/>
      <c r="B2313" s="17"/>
      <c r="C2313" s="21"/>
      <c r="D2313" s="21"/>
      <c r="E2313" s="21"/>
      <c r="F2313" s="21"/>
      <c r="G2313" s="17"/>
    </row>
    <row r="2314">
      <c r="A2314" s="17"/>
      <c r="B2314" s="17"/>
      <c r="C2314" s="21"/>
      <c r="D2314" s="21"/>
      <c r="E2314" s="21"/>
      <c r="F2314" s="21"/>
      <c r="G2314" s="17"/>
    </row>
    <row r="2315">
      <c r="A2315" s="17"/>
      <c r="B2315" s="17"/>
      <c r="C2315" s="21"/>
      <c r="D2315" s="21"/>
      <c r="E2315" s="21"/>
      <c r="F2315" s="21"/>
      <c r="G2315" s="17"/>
    </row>
    <row r="2316">
      <c r="A2316" s="17"/>
      <c r="B2316" s="17"/>
      <c r="C2316" s="21"/>
      <c r="D2316" s="21"/>
      <c r="E2316" s="21"/>
      <c r="F2316" s="21"/>
      <c r="G2316" s="17"/>
    </row>
    <row r="2317">
      <c r="A2317" s="17"/>
      <c r="B2317" s="17"/>
      <c r="C2317" s="21"/>
      <c r="D2317" s="21"/>
      <c r="E2317" s="21"/>
      <c r="F2317" s="21"/>
      <c r="G2317" s="17"/>
    </row>
    <row r="2318">
      <c r="A2318" s="17"/>
      <c r="B2318" s="17"/>
      <c r="C2318" s="21"/>
      <c r="D2318" s="21"/>
      <c r="E2318" s="21"/>
      <c r="F2318" s="21"/>
      <c r="G2318" s="17"/>
    </row>
    <row r="2319">
      <c r="A2319" s="17"/>
      <c r="B2319" s="17"/>
      <c r="C2319" s="21"/>
      <c r="D2319" s="21"/>
      <c r="E2319" s="21"/>
      <c r="F2319" s="21"/>
      <c r="G2319" s="17"/>
    </row>
    <row r="2320">
      <c r="A2320" s="17"/>
      <c r="B2320" s="17"/>
      <c r="C2320" s="21"/>
      <c r="D2320" s="21"/>
      <c r="E2320" s="21"/>
      <c r="F2320" s="21"/>
      <c r="G2320" s="17"/>
    </row>
    <row r="2321">
      <c r="A2321" s="17"/>
      <c r="B2321" s="17"/>
      <c r="C2321" s="21"/>
      <c r="D2321" s="21"/>
      <c r="E2321" s="21"/>
      <c r="F2321" s="21"/>
      <c r="G2321" s="17"/>
    </row>
    <row r="2322">
      <c r="A2322" s="17"/>
      <c r="B2322" s="17"/>
      <c r="C2322" s="21"/>
      <c r="D2322" s="21"/>
      <c r="E2322" s="21"/>
      <c r="F2322" s="21"/>
      <c r="G2322" s="17"/>
    </row>
    <row r="2323">
      <c r="A2323" s="17"/>
      <c r="B2323" s="17"/>
      <c r="C2323" s="21"/>
      <c r="D2323" s="21"/>
      <c r="E2323" s="21"/>
      <c r="F2323" s="21"/>
      <c r="G2323" s="17"/>
    </row>
    <row r="2324">
      <c r="A2324" s="17"/>
      <c r="B2324" s="17"/>
      <c r="C2324" s="21"/>
      <c r="D2324" s="21"/>
      <c r="E2324" s="21"/>
      <c r="F2324" s="21"/>
      <c r="G2324" s="17"/>
    </row>
    <row r="2325">
      <c r="A2325" s="17"/>
      <c r="B2325" s="17"/>
      <c r="C2325" s="21"/>
      <c r="D2325" s="21"/>
      <c r="E2325" s="21"/>
      <c r="F2325" s="21"/>
      <c r="G2325" s="17"/>
    </row>
    <row r="2326">
      <c r="A2326" s="17"/>
      <c r="B2326" s="17"/>
      <c r="C2326" s="21"/>
      <c r="D2326" s="21"/>
      <c r="E2326" s="21"/>
      <c r="F2326" s="21"/>
      <c r="G2326" s="17"/>
    </row>
    <row r="2327">
      <c r="A2327" s="17"/>
      <c r="B2327" s="17"/>
      <c r="C2327" s="21"/>
      <c r="D2327" s="21"/>
      <c r="E2327" s="21"/>
      <c r="F2327" s="21"/>
      <c r="G2327" s="17"/>
    </row>
    <row r="2328">
      <c r="A2328" s="17"/>
      <c r="B2328" s="17"/>
      <c r="C2328" s="21"/>
      <c r="D2328" s="21"/>
      <c r="E2328" s="21"/>
      <c r="F2328" s="21"/>
      <c r="G2328" s="17"/>
    </row>
    <row r="2329">
      <c r="A2329" s="17"/>
      <c r="B2329" s="17"/>
      <c r="C2329" s="21"/>
      <c r="D2329" s="21"/>
      <c r="E2329" s="21"/>
      <c r="F2329" s="21"/>
      <c r="G2329" s="17"/>
    </row>
    <row r="2330">
      <c r="A2330" s="17"/>
      <c r="B2330" s="17"/>
      <c r="C2330" s="21"/>
      <c r="D2330" s="21"/>
      <c r="E2330" s="21"/>
      <c r="F2330" s="21"/>
      <c r="G2330" s="17"/>
    </row>
    <row r="2331">
      <c r="A2331" s="17"/>
      <c r="B2331" s="17"/>
      <c r="C2331" s="21"/>
      <c r="D2331" s="21"/>
      <c r="E2331" s="21"/>
      <c r="F2331" s="21"/>
      <c r="G2331" s="17"/>
    </row>
    <row r="2332">
      <c r="A2332" s="17"/>
      <c r="B2332" s="17"/>
      <c r="C2332" s="21"/>
      <c r="D2332" s="21"/>
      <c r="E2332" s="21"/>
      <c r="F2332" s="21"/>
      <c r="G2332" s="17"/>
    </row>
    <row r="2333">
      <c r="A2333" s="17"/>
      <c r="B2333" s="17"/>
      <c r="C2333" s="21"/>
      <c r="D2333" s="21"/>
      <c r="E2333" s="21"/>
      <c r="F2333" s="21"/>
      <c r="G2333" s="17"/>
    </row>
    <row r="2334">
      <c r="A2334" s="17"/>
      <c r="B2334" s="17"/>
      <c r="C2334" s="21"/>
      <c r="D2334" s="21"/>
      <c r="E2334" s="21"/>
      <c r="F2334" s="21"/>
      <c r="G2334" s="17"/>
    </row>
    <row r="2335">
      <c r="A2335" s="17"/>
      <c r="B2335" s="17"/>
      <c r="C2335" s="21"/>
      <c r="D2335" s="21"/>
      <c r="E2335" s="21"/>
      <c r="F2335" s="21"/>
      <c r="G2335" s="17"/>
    </row>
    <row r="2336">
      <c r="A2336" s="17"/>
      <c r="B2336" s="17"/>
      <c r="C2336" s="21"/>
      <c r="D2336" s="21"/>
      <c r="E2336" s="21"/>
      <c r="F2336" s="21"/>
      <c r="G2336" s="17"/>
    </row>
    <row r="2337">
      <c r="A2337" s="17"/>
      <c r="B2337" s="17"/>
      <c r="C2337" s="21"/>
      <c r="D2337" s="21"/>
      <c r="E2337" s="21"/>
      <c r="F2337" s="21"/>
      <c r="G2337" s="17"/>
    </row>
    <row r="2338">
      <c r="A2338" s="17"/>
      <c r="B2338" s="17"/>
      <c r="C2338" s="21"/>
      <c r="D2338" s="21"/>
      <c r="E2338" s="21"/>
      <c r="F2338" s="21"/>
      <c r="G2338" s="17"/>
    </row>
    <row r="2339">
      <c r="A2339" s="17"/>
      <c r="B2339" s="17"/>
      <c r="C2339" s="21"/>
      <c r="D2339" s="21"/>
      <c r="E2339" s="21"/>
      <c r="F2339" s="21"/>
      <c r="G2339" s="17"/>
    </row>
    <row r="2340">
      <c r="A2340" s="17"/>
      <c r="B2340" s="17"/>
      <c r="C2340" s="21"/>
      <c r="D2340" s="21"/>
      <c r="E2340" s="21"/>
      <c r="F2340" s="21"/>
      <c r="G2340" s="17"/>
    </row>
    <row r="2341">
      <c r="A2341" s="17"/>
      <c r="B2341" s="17"/>
      <c r="C2341" s="21"/>
      <c r="D2341" s="21"/>
      <c r="E2341" s="21"/>
      <c r="F2341" s="21"/>
      <c r="G2341" s="17"/>
    </row>
    <row r="2342">
      <c r="A2342" s="17"/>
      <c r="B2342" s="17"/>
      <c r="C2342" s="21"/>
      <c r="D2342" s="21"/>
      <c r="E2342" s="21"/>
      <c r="F2342" s="21"/>
      <c r="G2342" s="17"/>
    </row>
    <row r="2343">
      <c r="A2343" s="17"/>
      <c r="B2343" s="17"/>
      <c r="C2343" s="21"/>
      <c r="D2343" s="21"/>
      <c r="E2343" s="21"/>
      <c r="F2343" s="21"/>
      <c r="G2343" s="17"/>
    </row>
    <row r="2344">
      <c r="A2344" s="17"/>
      <c r="B2344" s="17"/>
      <c r="C2344" s="21"/>
      <c r="D2344" s="21"/>
      <c r="E2344" s="21"/>
      <c r="F2344" s="21"/>
      <c r="G2344" s="17"/>
    </row>
    <row r="2345">
      <c r="A2345" s="17"/>
      <c r="B2345" s="17"/>
      <c r="C2345" s="21"/>
      <c r="D2345" s="21"/>
      <c r="E2345" s="21"/>
      <c r="F2345" s="21"/>
      <c r="G2345" s="17"/>
    </row>
    <row r="2346">
      <c r="A2346" s="17"/>
      <c r="B2346" s="17"/>
      <c r="C2346" s="21"/>
      <c r="D2346" s="21"/>
      <c r="E2346" s="21"/>
      <c r="F2346" s="21"/>
      <c r="G2346" s="17"/>
    </row>
    <row r="2347">
      <c r="A2347" s="17"/>
      <c r="B2347" s="17"/>
      <c r="C2347" s="21"/>
      <c r="D2347" s="21"/>
      <c r="E2347" s="21"/>
      <c r="F2347" s="21"/>
      <c r="G2347" s="17"/>
    </row>
    <row r="2348">
      <c r="A2348" s="17"/>
      <c r="B2348" s="17"/>
      <c r="C2348" s="21"/>
      <c r="D2348" s="21"/>
      <c r="E2348" s="21"/>
      <c r="F2348" s="21"/>
      <c r="G2348" s="17"/>
    </row>
    <row r="2349">
      <c r="A2349" s="17"/>
      <c r="B2349" s="17"/>
      <c r="C2349" s="21"/>
      <c r="D2349" s="21"/>
      <c r="E2349" s="21"/>
      <c r="F2349" s="21"/>
      <c r="G2349" s="17"/>
    </row>
    <row r="2350">
      <c r="A2350" s="17"/>
      <c r="B2350" s="17"/>
      <c r="C2350" s="21"/>
      <c r="D2350" s="21"/>
      <c r="E2350" s="21"/>
      <c r="F2350" s="21"/>
      <c r="G2350" s="17"/>
    </row>
    <row r="2351">
      <c r="A2351" s="17"/>
      <c r="B2351" s="17"/>
      <c r="C2351" s="21"/>
      <c r="D2351" s="21"/>
      <c r="E2351" s="21"/>
      <c r="F2351" s="21"/>
      <c r="G2351" s="17"/>
    </row>
    <row r="2352">
      <c r="A2352" s="17"/>
      <c r="B2352" s="17"/>
      <c r="C2352" s="21"/>
      <c r="D2352" s="21"/>
      <c r="E2352" s="21"/>
      <c r="F2352" s="21"/>
      <c r="G2352" s="17"/>
    </row>
    <row r="2353">
      <c r="A2353" s="17"/>
      <c r="B2353" s="17"/>
      <c r="C2353" s="21"/>
      <c r="D2353" s="21"/>
      <c r="E2353" s="21"/>
      <c r="F2353" s="21"/>
      <c r="G2353" s="17"/>
    </row>
    <row r="2354">
      <c r="A2354" s="17"/>
      <c r="B2354" s="17"/>
      <c r="C2354" s="21"/>
      <c r="D2354" s="21"/>
      <c r="E2354" s="21"/>
      <c r="F2354" s="21"/>
      <c r="G2354" s="17"/>
    </row>
    <row r="2355">
      <c r="A2355" s="17"/>
      <c r="B2355" s="17"/>
      <c r="C2355" s="21"/>
      <c r="D2355" s="21"/>
      <c r="E2355" s="21"/>
      <c r="F2355" s="21"/>
      <c r="G2355" s="17"/>
    </row>
    <row r="2356">
      <c r="A2356" s="17"/>
      <c r="B2356" s="17"/>
      <c r="C2356" s="21"/>
      <c r="D2356" s="21"/>
      <c r="E2356" s="21"/>
      <c r="F2356" s="21"/>
      <c r="G2356" s="17"/>
    </row>
    <row r="2357">
      <c r="A2357" s="17"/>
      <c r="B2357" s="17"/>
      <c r="C2357" s="21"/>
      <c r="D2357" s="21"/>
      <c r="E2357" s="21"/>
      <c r="F2357" s="21"/>
      <c r="G2357" s="17"/>
    </row>
    <row r="2358">
      <c r="A2358" s="17"/>
      <c r="B2358" s="17"/>
      <c r="C2358" s="21"/>
      <c r="D2358" s="21"/>
      <c r="E2358" s="21"/>
      <c r="F2358" s="21"/>
      <c r="G2358" s="17"/>
    </row>
    <row r="2359">
      <c r="A2359" s="17"/>
      <c r="B2359" s="17"/>
      <c r="C2359" s="21"/>
      <c r="D2359" s="21"/>
      <c r="E2359" s="21"/>
      <c r="F2359" s="21"/>
      <c r="G2359" s="17"/>
    </row>
    <row r="2360">
      <c r="A2360" s="17"/>
      <c r="B2360" s="17"/>
      <c r="C2360" s="21"/>
      <c r="D2360" s="21"/>
      <c r="E2360" s="21"/>
      <c r="F2360" s="21"/>
      <c r="G2360" s="17"/>
    </row>
    <row r="2361">
      <c r="A2361" s="17"/>
      <c r="B2361" s="17"/>
      <c r="C2361" s="21"/>
      <c r="D2361" s="21"/>
      <c r="E2361" s="21"/>
      <c r="F2361" s="21"/>
      <c r="G2361" s="17"/>
    </row>
    <row r="2362">
      <c r="A2362" s="17"/>
      <c r="B2362" s="17"/>
      <c r="C2362" s="21"/>
      <c r="D2362" s="21"/>
      <c r="E2362" s="21"/>
      <c r="F2362" s="21"/>
      <c r="G2362" s="17"/>
    </row>
    <row r="2363">
      <c r="A2363" s="17"/>
      <c r="B2363" s="17"/>
      <c r="C2363" s="21"/>
      <c r="D2363" s="21"/>
      <c r="E2363" s="21"/>
      <c r="F2363" s="21"/>
      <c r="G2363" s="17"/>
    </row>
    <row r="2364">
      <c r="A2364" s="17"/>
      <c r="B2364" s="17"/>
      <c r="C2364" s="21"/>
      <c r="D2364" s="21"/>
      <c r="E2364" s="21"/>
      <c r="F2364" s="21"/>
      <c r="G2364" s="17"/>
    </row>
    <row r="2365">
      <c r="A2365" s="17"/>
      <c r="B2365" s="17"/>
      <c r="C2365" s="21"/>
      <c r="D2365" s="21"/>
      <c r="E2365" s="21"/>
      <c r="F2365" s="21"/>
      <c r="G2365" s="17"/>
    </row>
    <row r="2366">
      <c r="A2366" s="17"/>
      <c r="B2366" s="17"/>
      <c r="C2366" s="21"/>
      <c r="D2366" s="21"/>
      <c r="E2366" s="21"/>
      <c r="F2366" s="21"/>
      <c r="G2366" s="17"/>
    </row>
    <row r="2367">
      <c r="A2367" s="17"/>
      <c r="B2367" s="17"/>
      <c r="C2367" s="21"/>
      <c r="D2367" s="21"/>
      <c r="E2367" s="21"/>
      <c r="F2367" s="21"/>
      <c r="G2367" s="17"/>
    </row>
    <row r="2368">
      <c r="A2368" s="17"/>
      <c r="B2368" s="17"/>
      <c r="C2368" s="21"/>
      <c r="D2368" s="21"/>
      <c r="E2368" s="21"/>
      <c r="F2368" s="21"/>
      <c r="G2368" s="17"/>
    </row>
    <row r="2369">
      <c r="A2369" s="17"/>
      <c r="B2369" s="17"/>
      <c r="C2369" s="21"/>
      <c r="D2369" s="21"/>
      <c r="E2369" s="21"/>
      <c r="F2369" s="21"/>
      <c r="G2369" s="17"/>
    </row>
    <row r="2370">
      <c r="A2370" s="17"/>
      <c r="B2370" s="17"/>
      <c r="C2370" s="21"/>
      <c r="D2370" s="21"/>
      <c r="E2370" s="21"/>
      <c r="F2370" s="21"/>
      <c r="G2370" s="17"/>
    </row>
    <row r="2371">
      <c r="A2371" s="17"/>
      <c r="B2371" s="17"/>
      <c r="C2371" s="21"/>
      <c r="D2371" s="21"/>
      <c r="E2371" s="21"/>
      <c r="F2371" s="21"/>
      <c r="G2371" s="17"/>
    </row>
    <row r="2372">
      <c r="A2372" s="17"/>
      <c r="B2372" s="17"/>
      <c r="C2372" s="21"/>
      <c r="D2372" s="21"/>
      <c r="E2372" s="21"/>
      <c r="F2372" s="21"/>
      <c r="G2372" s="17"/>
    </row>
    <row r="2373">
      <c r="A2373" s="17"/>
      <c r="B2373" s="17"/>
      <c r="C2373" s="21"/>
      <c r="D2373" s="21"/>
      <c r="E2373" s="21"/>
      <c r="F2373" s="21"/>
      <c r="G2373" s="17"/>
    </row>
    <row r="2374">
      <c r="A2374" s="17"/>
      <c r="B2374" s="17"/>
      <c r="C2374" s="21"/>
      <c r="D2374" s="21"/>
      <c r="E2374" s="21"/>
      <c r="F2374" s="21"/>
      <c r="G2374" s="17"/>
    </row>
    <row r="2375">
      <c r="A2375" s="17"/>
      <c r="B2375" s="17"/>
      <c r="C2375" s="21"/>
      <c r="D2375" s="21"/>
      <c r="E2375" s="21"/>
      <c r="F2375" s="21"/>
      <c r="G2375" s="17"/>
    </row>
    <row r="2376">
      <c r="A2376" s="17"/>
      <c r="B2376" s="17"/>
      <c r="C2376" s="21"/>
      <c r="D2376" s="21"/>
      <c r="E2376" s="21"/>
      <c r="F2376" s="21"/>
      <c r="G2376" s="17"/>
    </row>
    <row r="2377">
      <c r="A2377" s="17"/>
      <c r="B2377" s="17"/>
      <c r="C2377" s="21"/>
      <c r="D2377" s="21"/>
      <c r="E2377" s="21"/>
      <c r="F2377" s="21"/>
      <c r="G2377" s="17"/>
    </row>
    <row r="2378">
      <c r="A2378" s="17"/>
      <c r="B2378" s="17"/>
      <c r="C2378" s="21"/>
      <c r="D2378" s="21"/>
      <c r="E2378" s="21"/>
      <c r="F2378" s="21"/>
      <c r="G2378" s="17"/>
    </row>
    <row r="2379">
      <c r="A2379" s="17"/>
      <c r="B2379" s="17"/>
      <c r="C2379" s="21"/>
      <c r="D2379" s="21"/>
      <c r="E2379" s="21"/>
      <c r="F2379" s="21"/>
      <c r="G2379" s="17"/>
    </row>
    <row r="2380">
      <c r="A2380" s="17"/>
      <c r="B2380" s="17"/>
      <c r="C2380" s="21"/>
      <c r="D2380" s="21"/>
      <c r="E2380" s="21"/>
      <c r="F2380" s="21"/>
      <c r="G2380" s="17"/>
    </row>
    <row r="2381">
      <c r="A2381" s="17"/>
      <c r="B2381" s="17"/>
      <c r="C2381" s="21"/>
      <c r="D2381" s="21"/>
      <c r="E2381" s="21"/>
      <c r="F2381" s="21"/>
      <c r="G2381" s="17"/>
    </row>
    <row r="2382">
      <c r="A2382" s="17"/>
      <c r="B2382" s="17"/>
      <c r="C2382" s="21"/>
      <c r="D2382" s="21"/>
      <c r="E2382" s="21"/>
      <c r="F2382" s="21"/>
      <c r="G2382" s="17"/>
    </row>
    <row r="2383">
      <c r="A2383" s="17"/>
      <c r="B2383" s="17"/>
      <c r="C2383" s="21"/>
      <c r="D2383" s="21"/>
      <c r="E2383" s="21"/>
      <c r="F2383" s="21"/>
      <c r="G2383" s="17"/>
    </row>
    <row r="2384">
      <c r="A2384" s="17"/>
      <c r="B2384" s="17"/>
      <c r="C2384" s="21"/>
      <c r="D2384" s="21"/>
      <c r="E2384" s="21"/>
      <c r="F2384" s="21"/>
      <c r="G2384" s="17"/>
    </row>
    <row r="2385">
      <c r="A2385" s="17"/>
      <c r="B2385" s="17"/>
      <c r="C2385" s="21"/>
      <c r="D2385" s="21"/>
      <c r="E2385" s="21"/>
      <c r="F2385" s="21"/>
      <c r="G2385" s="17"/>
    </row>
    <row r="2386">
      <c r="A2386" s="17"/>
      <c r="B2386" s="17"/>
      <c r="C2386" s="21"/>
      <c r="D2386" s="21"/>
      <c r="E2386" s="21"/>
      <c r="F2386" s="21"/>
      <c r="G2386" s="17"/>
    </row>
    <row r="2387">
      <c r="A2387" s="17"/>
      <c r="B2387" s="17"/>
      <c r="C2387" s="21"/>
      <c r="D2387" s="21"/>
      <c r="E2387" s="21"/>
      <c r="F2387" s="21"/>
      <c r="G2387" s="17"/>
    </row>
    <row r="2388">
      <c r="A2388" s="17"/>
      <c r="B2388" s="17"/>
      <c r="C2388" s="21"/>
      <c r="D2388" s="21"/>
      <c r="E2388" s="21"/>
      <c r="F2388" s="21"/>
      <c r="G2388" s="17"/>
    </row>
    <row r="2389">
      <c r="A2389" s="17"/>
      <c r="B2389" s="17"/>
      <c r="C2389" s="21"/>
      <c r="D2389" s="21"/>
      <c r="E2389" s="21"/>
      <c r="F2389" s="21"/>
      <c r="G2389" s="17"/>
    </row>
    <row r="2390">
      <c r="A2390" s="17"/>
      <c r="B2390" s="17"/>
      <c r="C2390" s="21"/>
      <c r="D2390" s="21"/>
      <c r="E2390" s="21"/>
      <c r="F2390" s="21"/>
      <c r="G2390" s="17"/>
    </row>
    <row r="2391">
      <c r="A2391" s="17"/>
      <c r="B2391" s="17"/>
      <c r="C2391" s="21"/>
      <c r="D2391" s="21"/>
      <c r="E2391" s="21"/>
      <c r="F2391" s="21"/>
      <c r="G2391" s="17"/>
    </row>
    <row r="2392">
      <c r="A2392" s="17"/>
      <c r="B2392" s="17"/>
      <c r="C2392" s="21"/>
      <c r="D2392" s="21"/>
      <c r="E2392" s="21"/>
      <c r="F2392" s="21"/>
      <c r="G2392" s="17"/>
    </row>
    <row r="2393">
      <c r="A2393" s="17"/>
      <c r="B2393" s="17"/>
      <c r="C2393" s="21"/>
      <c r="D2393" s="21"/>
      <c r="E2393" s="21"/>
      <c r="F2393" s="21"/>
      <c r="G2393" s="17"/>
    </row>
    <row r="2394">
      <c r="A2394" s="17"/>
      <c r="B2394" s="17"/>
      <c r="C2394" s="21"/>
      <c r="D2394" s="21"/>
      <c r="E2394" s="21"/>
      <c r="F2394" s="21"/>
      <c r="G2394" s="17"/>
    </row>
    <row r="2395">
      <c r="A2395" s="17"/>
      <c r="B2395" s="17"/>
      <c r="C2395" s="21"/>
      <c r="D2395" s="21"/>
      <c r="E2395" s="21"/>
      <c r="F2395" s="21"/>
      <c r="G2395" s="17"/>
    </row>
    <row r="2396">
      <c r="A2396" s="17"/>
      <c r="B2396" s="17"/>
      <c r="C2396" s="21"/>
      <c r="D2396" s="21"/>
      <c r="E2396" s="21"/>
      <c r="F2396" s="21"/>
      <c r="G2396" s="17"/>
    </row>
    <row r="2397">
      <c r="A2397" s="17"/>
      <c r="B2397" s="17"/>
      <c r="C2397" s="21"/>
      <c r="D2397" s="21"/>
      <c r="E2397" s="21"/>
      <c r="F2397" s="21"/>
      <c r="G2397" s="17"/>
    </row>
    <row r="2398">
      <c r="A2398" s="17"/>
      <c r="B2398" s="17"/>
      <c r="C2398" s="21"/>
      <c r="D2398" s="21"/>
      <c r="E2398" s="21"/>
      <c r="F2398" s="21"/>
      <c r="G2398" s="17"/>
    </row>
    <row r="2399">
      <c r="A2399" s="17"/>
      <c r="B2399" s="17"/>
      <c r="C2399" s="21"/>
      <c r="D2399" s="21"/>
      <c r="E2399" s="21"/>
      <c r="F2399" s="21"/>
      <c r="G2399" s="17"/>
    </row>
    <row r="2400">
      <c r="A2400" s="17"/>
      <c r="B2400" s="17"/>
      <c r="C2400" s="21"/>
      <c r="D2400" s="21"/>
      <c r="E2400" s="21"/>
      <c r="F2400" s="21"/>
      <c r="G2400" s="17"/>
    </row>
    <row r="2401">
      <c r="A2401" s="17"/>
      <c r="B2401" s="17"/>
      <c r="C2401" s="21"/>
      <c r="D2401" s="21"/>
      <c r="E2401" s="21"/>
      <c r="F2401" s="21"/>
      <c r="G2401" s="17"/>
    </row>
    <row r="2402">
      <c r="A2402" s="17"/>
      <c r="B2402" s="17"/>
      <c r="C2402" s="21"/>
      <c r="D2402" s="21"/>
      <c r="E2402" s="21"/>
      <c r="F2402" s="21"/>
      <c r="G2402" s="17"/>
    </row>
    <row r="2403">
      <c r="A2403" s="17"/>
      <c r="B2403" s="17"/>
      <c r="C2403" s="21"/>
      <c r="D2403" s="21"/>
      <c r="E2403" s="21"/>
      <c r="F2403" s="21"/>
      <c r="G2403" s="17"/>
    </row>
    <row r="2404">
      <c r="A2404" s="17"/>
      <c r="B2404" s="17"/>
      <c r="C2404" s="21"/>
      <c r="D2404" s="21"/>
      <c r="E2404" s="21"/>
      <c r="F2404" s="21"/>
      <c r="G2404" s="17"/>
    </row>
    <row r="2405">
      <c r="A2405" s="17"/>
      <c r="B2405" s="17"/>
      <c r="C2405" s="21"/>
      <c r="D2405" s="21"/>
      <c r="E2405" s="21"/>
      <c r="F2405" s="21"/>
      <c r="G2405" s="17"/>
    </row>
    <row r="2406">
      <c r="A2406" s="17"/>
      <c r="B2406" s="17"/>
      <c r="C2406" s="21"/>
      <c r="D2406" s="21"/>
      <c r="E2406" s="21"/>
      <c r="F2406" s="21"/>
      <c r="G2406" s="17"/>
    </row>
    <row r="2407">
      <c r="A2407" s="17"/>
      <c r="B2407" s="17"/>
      <c r="C2407" s="21"/>
      <c r="D2407" s="21"/>
      <c r="E2407" s="21"/>
      <c r="F2407" s="21"/>
      <c r="G2407" s="17"/>
    </row>
    <row r="2408">
      <c r="A2408" s="17"/>
      <c r="B2408" s="17"/>
      <c r="C2408" s="21"/>
      <c r="D2408" s="21"/>
      <c r="E2408" s="21"/>
      <c r="F2408" s="21"/>
      <c r="G2408" s="17"/>
    </row>
    <row r="2409">
      <c r="A2409" s="17"/>
      <c r="B2409" s="17"/>
      <c r="C2409" s="21"/>
      <c r="D2409" s="21"/>
      <c r="E2409" s="21"/>
      <c r="F2409" s="21"/>
      <c r="G2409" s="17"/>
    </row>
    <row r="2410">
      <c r="A2410" s="17"/>
      <c r="B2410" s="17"/>
      <c r="C2410" s="21"/>
      <c r="D2410" s="21"/>
      <c r="E2410" s="21"/>
      <c r="F2410" s="21"/>
      <c r="G2410" s="17"/>
    </row>
    <row r="2411">
      <c r="A2411" s="17"/>
      <c r="B2411" s="17"/>
      <c r="C2411" s="21"/>
      <c r="D2411" s="21"/>
      <c r="E2411" s="21"/>
      <c r="F2411" s="21"/>
      <c r="G2411" s="17"/>
    </row>
    <row r="2412">
      <c r="A2412" s="17"/>
      <c r="B2412" s="17"/>
      <c r="C2412" s="21"/>
      <c r="D2412" s="21"/>
      <c r="E2412" s="21"/>
      <c r="F2412" s="21"/>
      <c r="G2412" s="17"/>
    </row>
    <row r="2413">
      <c r="A2413" s="17"/>
      <c r="B2413" s="17"/>
      <c r="C2413" s="21"/>
      <c r="D2413" s="21"/>
      <c r="E2413" s="21"/>
      <c r="F2413" s="21"/>
      <c r="G2413" s="17"/>
    </row>
    <row r="2414">
      <c r="A2414" s="17"/>
      <c r="B2414" s="17"/>
      <c r="C2414" s="21"/>
      <c r="D2414" s="21"/>
      <c r="E2414" s="21"/>
      <c r="F2414" s="21"/>
      <c r="G2414" s="17"/>
    </row>
    <row r="2415">
      <c r="A2415" s="17"/>
      <c r="B2415" s="17"/>
      <c r="C2415" s="21"/>
      <c r="D2415" s="21"/>
      <c r="E2415" s="21"/>
      <c r="F2415" s="21"/>
      <c r="G2415" s="17"/>
    </row>
    <row r="2416">
      <c r="A2416" s="17"/>
      <c r="B2416" s="17"/>
      <c r="C2416" s="21"/>
      <c r="D2416" s="21"/>
      <c r="E2416" s="21"/>
      <c r="F2416" s="21"/>
      <c r="G2416" s="17"/>
    </row>
    <row r="2417">
      <c r="A2417" s="17"/>
      <c r="B2417" s="17"/>
      <c r="C2417" s="21"/>
      <c r="D2417" s="21"/>
      <c r="E2417" s="21"/>
      <c r="F2417" s="21"/>
      <c r="G2417" s="17"/>
    </row>
    <row r="2418">
      <c r="A2418" s="17"/>
      <c r="B2418" s="17"/>
      <c r="C2418" s="21"/>
      <c r="D2418" s="21"/>
      <c r="E2418" s="21"/>
      <c r="F2418" s="21"/>
      <c r="G2418" s="17"/>
    </row>
    <row r="2419">
      <c r="A2419" s="17"/>
      <c r="B2419" s="17"/>
      <c r="C2419" s="21"/>
      <c r="D2419" s="21"/>
      <c r="E2419" s="21"/>
      <c r="F2419" s="21"/>
      <c r="G2419" s="17"/>
    </row>
    <row r="2420">
      <c r="A2420" s="17"/>
      <c r="B2420" s="17"/>
      <c r="C2420" s="21"/>
      <c r="D2420" s="21"/>
      <c r="E2420" s="21"/>
      <c r="F2420" s="21"/>
      <c r="G2420" s="17"/>
    </row>
    <row r="2421">
      <c r="A2421" s="17"/>
      <c r="B2421" s="17"/>
      <c r="C2421" s="21"/>
      <c r="D2421" s="21"/>
      <c r="E2421" s="21"/>
      <c r="F2421" s="21"/>
      <c r="G2421" s="17"/>
    </row>
    <row r="2422">
      <c r="A2422" s="17"/>
      <c r="B2422" s="17"/>
      <c r="C2422" s="21"/>
      <c r="D2422" s="21"/>
      <c r="E2422" s="21"/>
      <c r="F2422" s="21"/>
      <c r="G2422" s="17"/>
    </row>
    <row r="2423">
      <c r="A2423" s="17"/>
      <c r="B2423" s="17"/>
      <c r="C2423" s="21"/>
      <c r="D2423" s="21"/>
      <c r="E2423" s="21"/>
      <c r="F2423" s="21"/>
      <c r="G2423" s="17"/>
    </row>
    <row r="2424">
      <c r="A2424" s="17"/>
      <c r="B2424" s="17"/>
      <c r="C2424" s="21"/>
      <c r="D2424" s="21"/>
      <c r="E2424" s="21"/>
      <c r="F2424" s="21"/>
      <c r="G2424" s="17"/>
    </row>
    <row r="2425">
      <c r="A2425" s="17"/>
      <c r="B2425" s="17"/>
      <c r="C2425" s="21"/>
      <c r="D2425" s="21"/>
      <c r="E2425" s="21"/>
      <c r="F2425" s="21"/>
      <c r="G2425" s="17"/>
    </row>
    <row r="2426">
      <c r="A2426" s="17"/>
      <c r="B2426" s="17"/>
      <c r="C2426" s="21"/>
      <c r="D2426" s="21"/>
      <c r="E2426" s="21"/>
      <c r="F2426" s="21"/>
      <c r="G2426" s="17"/>
    </row>
    <row r="2427">
      <c r="A2427" s="17"/>
      <c r="B2427" s="17"/>
      <c r="C2427" s="21"/>
      <c r="D2427" s="21"/>
      <c r="E2427" s="21"/>
      <c r="F2427" s="21"/>
      <c r="G2427" s="17"/>
    </row>
    <row r="2428">
      <c r="A2428" s="17"/>
      <c r="B2428" s="17"/>
      <c r="C2428" s="21"/>
      <c r="D2428" s="21"/>
      <c r="E2428" s="21"/>
      <c r="F2428" s="21"/>
      <c r="G2428" s="17"/>
    </row>
    <row r="2429">
      <c r="A2429" s="17"/>
      <c r="B2429" s="17"/>
      <c r="C2429" s="21"/>
      <c r="D2429" s="21"/>
      <c r="E2429" s="21"/>
      <c r="F2429" s="21"/>
      <c r="G2429" s="17"/>
    </row>
    <row r="2430">
      <c r="A2430" s="17"/>
      <c r="B2430" s="17"/>
      <c r="C2430" s="21"/>
      <c r="D2430" s="21"/>
      <c r="E2430" s="21"/>
      <c r="F2430" s="21"/>
      <c r="G2430" s="17"/>
    </row>
    <row r="2431">
      <c r="A2431" s="17"/>
      <c r="B2431" s="17"/>
      <c r="C2431" s="21"/>
      <c r="D2431" s="21"/>
      <c r="E2431" s="21"/>
      <c r="F2431" s="21"/>
      <c r="G2431" s="17"/>
    </row>
    <row r="2432">
      <c r="A2432" s="17"/>
      <c r="B2432" s="17"/>
      <c r="C2432" s="21"/>
      <c r="D2432" s="21"/>
      <c r="E2432" s="21"/>
      <c r="F2432" s="21"/>
      <c r="G2432" s="17"/>
    </row>
    <row r="2433">
      <c r="A2433" s="17"/>
      <c r="B2433" s="17"/>
      <c r="C2433" s="21"/>
      <c r="D2433" s="21"/>
      <c r="E2433" s="21"/>
      <c r="F2433" s="21"/>
      <c r="G2433" s="17"/>
    </row>
    <row r="2434">
      <c r="A2434" s="17"/>
      <c r="B2434" s="17"/>
      <c r="C2434" s="21"/>
      <c r="D2434" s="21"/>
      <c r="E2434" s="21"/>
      <c r="F2434" s="21"/>
      <c r="G2434" s="17"/>
    </row>
    <row r="2435">
      <c r="A2435" s="17"/>
      <c r="B2435" s="17"/>
      <c r="C2435" s="21"/>
      <c r="D2435" s="21"/>
      <c r="E2435" s="21"/>
      <c r="F2435" s="21"/>
      <c r="G2435" s="17"/>
    </row>
    <row r="2436">
      <c r="A2436" s="17"/>
      <c r="B2436" s="17"/>
      <c r="C2436" s="21"/>
      <c r="D2436" s="21"/>
      <c r="E2436" s="21"/>
      <c r="F2436" s="21"/>
      <c r="G2436" s="17"/>
    </row>
    <row r="2437">
      <c r="A2437" s="17"/>
      <c r="B2437" s="17"/>
      <c r="C2437" s="21"/>
      <c r="D2437" s="21"/>
      <c r="E2437" s="21"/>
      <c r="F2437" s="21"/>
      <c r="G2437" s="17"/>
    </row>
    <row r="2438">
      <c r="A2438" s="17"/>
      <c r="B2438" s="17"/>
      <c r="C2438" s="21"/>
      <c r="D2438" s="21"/>
      <c r="E2438" s="21"/>
      <c r="F2438" s="21"/>
      <c r="G2438" s="17"/>
    </row>
    <row r="2439">
      <c r="A2439" s="17"/>
      <c r="B2439" s="17"/>
      <c r="C2439" s="21"/>
      <c r="D2439" s="21"/>
      <c r="E2439" s="21"/>
      <c r="F2439" s="21"/>
      <c r="G2439" s="17"/>
    </row>
    <row r="2440">
      <c r="A2440" s="17"/>
      <c r="B2440" s="17"/>
      <c r="C2440" s="21"/>
      <c r="D2440" s="21"/>
      <c r="E2440" s="21"/>
      <c r="F2440" s="21"/>
      <c r="G2440" s="17"/>
    </row>
    <row r="2441">
      <c r="A2441" s="17"/>
      <c r="B2441" s="17"/>
      <c r="C2441" s="21"/>
      <c r="D2441" s="21"/>
      <c r="E2441" s="21"/>
      <c r="F2441" s="21"/>
      <c r="G2441" s="17"/>
    </row>
    <row r="2442">
      <c r="A2442" s="17"/>
      <c r="B2442" s="17"/>
      <c r="C2442" s="21"/>
      <c r="D2442" s="21"/>
      <c r="E2442" s="21"/>
      <c r="F2442" s="21"/>
      <c r="G2442" s="17"/>
    </row>
    <row r="2443">
      <c r="A2443" s="17"/>
      <c r="B2443" s="17"/>
      <c r="C2443" s="21"/>
      <c r="D2443" s="21"/>
      <c r="E2443" s="21"/>
      <c r="F2443" s="21"/>
      <c r="G2443" s="17"/>
    </row>
    <row r="2444">
      <c r="A2444" s="17"/>
      <c r="B2444" s="17"/>
      <c r="C2444" s="21"/>
      <c r="D2444" s="21"/>
      <c r="E2444" s="21"/>
      <c r="F2444" s="21"/>
      <c r="G2444" s="17"/>
    </row>
    <row r="2445">
      <c r="A2445" s="17"/>
      <c r="B2445" s="17"/>
      <c r="C2445" s="21"/>
      <c r="D2445" s="21"/>
      <c r="E2445" s="21"/>
      <c r="F2445" s="21"/>
      <c r="G2445" s="17"/>
    </row>
    <row r="2446">
      <c r="A2446" s="17"/>
      <c r="B2446" s="17"/>
      <c r="C2446" s="21"/>
      <c r="D2446" s="21"/>
      <c r="E2446" s="21"/>
      <c r="F2446" s="21"/>
      <c r="G2446" s="17"/>
    </row>
    <row r="2447">
      <c r="A2447" s="17"/>
      <c r="B2447" s="17"/>
      <c r="C2447" s="21"/>
      <c r="D2447" s="21"/>
      <c r="E2447" s="21"/>
      <c r="F2447" s="21"/>
      <c r="G2447" s="17"/>
    </row>
    <row r="2448">
      <c r="A2448" s="17"/>
      <c r="B2448" s="17"/>
      <c r="C2448" s="21"/>
      <c r="D2448" s="21"/>
      <c r="E2448" s="21"/>
      <c r="F2448" s="21"/>
      <c r="G2448" s="17"/>
    </row>
    <row r="2449">
      <c r="A2449" s="17"/>
      <c r="B2449" s="17"/>
      <c r="C2449" s="21"/>
      <c r="D2449" s="21"/>
      <c r="E2449" s="21"/>
      <c r="F2449" s="21"/>
      <c r="G2449" s="17"/>
    </row>
    <row r="2450">
      <c r="A2450" s="17"/>
      <c r="B2450" s="17"/>
      <c r="C2450" s="21"/>
      <c r="D2450" s="21"/>
      <c r="E2450" s="21"/>
      <c r="F2450" s="21"/>
      <c r="G2450" s="17"/>
    </row>
    <row r="2451">
      <c r="A2451" s="17"/>
      <c r="B2451" s="17"/>
      <c r="C2451" s="21"/>
      <c r="D2451" s="21"/>
      <c r="E2451" s="21"/>
      <c r="F2451" s="21"/>
      <c r="G2451" s="17"/>
    </row>
    <row r="2452">
      <c r="A2452" s="17"/>
      <c r="B2452" s="17"/>
      <c r="C2452" s="21"/>
      <c r="D2452" s="21"/>
      <c r="E2452" s="21"/>
      <c r="F2452" s="21"/>
      <c r="G2452" s="17"/>
    </row>
    <row r="2453">
      <c r="A2453" s="17"/>
      <c r="B2453" s="17"/>
      <c r="C2453" s="21"/>
      <c r="D2453" s="21"/>
      <c r="E2453" s="21"/>
      <c r="F2453" s="21"/>
      <c r="G2453" s="17"/>
    </row>
    <row r="2454">
      <c r="A2454" s="17"/>
      <c r="B2454" s="17"/>
      <c r="C2454" s="21"/>
      <c r="D2454" s="21"/>
      <c r="E2454" s="21"/>
      <c r="F2454" s="21"/>
      <c r="G2454" s="17"/>
    </row>
    <row r="2455">
      <c r="A2455" s="17"/>
      <c r="B2455" s="17"/>
      <c r="C2455" s="21"/>
      <c r="D2455" s="21"/>
      <c r="E2455" s="21"/>
      <c r="F2455" s="21"/>
      <c r="G2455" s="17"/>
    </row>
    <row r="2456">
      <c r="A2456" s="17"/>
      <c r="B2456" s="17"/>
      <c r="C2456" s="21"/>
      <c r="D2456" s="21"/>
      <c r="E2456" s="21"/>
      <c r="F2456" s="21"/>
      <c r="G2456" s="17"/>
    </row>
    <row r="2457">
      <c r="A2457" s="17"/>
      <c r="B2457" s="17"/>
      <c r="C2457" s="21"/>
      <c r="D2457" s="21"/>
      <c r="E2457" s="21"/>
      <c r="F2457" s="21"/>
      <c r="G2457" s="17"/>
    </row>
    <row r="2458">
      <c r="A2458" s="17"/>
      <c r="B2458" s="17"/>
      <c r="C2458" s="21"/>
      <c r="D2458" s="21"/>
      <c r="E2458" s="21"/>
      <c r="F2458" s="21"/>
      <c r="G2458" s="17"/>
    </row>
    <row r="2459">
      <c r="A2459" s="17"/>
      <c r="B2459" s="17"/>
      <c r="C2459" s="21"/>
      <c r="D2459" s="21"/>
      <c r="E2459" s="21"/>
      <c r="F2459" s="21"/>
      <c r="G2459" s="17"/>
    </row>
    <row r="2460">
      <c r="A2460" s="17"/>
      <c r="B2460" s="17"/>
      <c r="C2460" s="21"/>
      <c r="D2460" s="21"/>
      <c r="E2460" s="21"/>
      <c r="F2460" s="21"/>
      <c r="G2460" s="17"/>
    </row>
    <row r="2461">
      <c r="A2461" s="17"/>
      <c r="B2461" s="17"/>
      <c r="C2461" s="21"/>
      <c r="D2461" s="21"/>
      <c r="E2461" s="21"/>
      <c r="F2461" s="21"/>
      <c r="G2461" s="17"/>
    </row>
    <row r="2462">
      <c r="A2462" s="17"/>
      <c r="B2462" s="17"/>
      <c r="C2462" s="21"/>
      <c r="D2462" s="21"/>
      <c r="E2462" s="21"/>
      <c r="F2462" s="21"/>
      <c r="G2462" s="17"/>
    </row>
    <row r="2463">
      <c r="A2463" s="17"/>
      <c r="B2463" s="17"/>
      <c r="C2463" s="21"/>
      <c r="D2463" s="21"/>
      <c r="E2463" s="21"/>
      <c r="F2463" s="21"/>
      <c r="G2463" s="17"/>
    </row>
    <row r="2464">
      <c r="A2464" s="17"/>
      <c r="B2464" s="17"/>
      <c r="C2464" s="21"/>
      <c r="D2464" s="21"/>
      <c r="E2464" s="21"/>
      <c r="F2464" s="21"/>
      <c r="G2464" s="17"/>
    </row>
    <row r="2465">
      <c r="A2465" s="17"/>
      <c r="B2465" s="17"/>
      <c r="C2465" s="21"/>
      <c r="D2465" s="21"/>
      <c r="E2465" s="21"/>
      <c r="F2465" s="21"/>
      <c r="G2465" s="17"/>
    </row>
    <row r="2466">
      <c r="A2466" s="17"/>
      <c r="B2466" s="17"/>
      <c r="C2466" s="21"/>
      <c r="D2466" s="21"/>
      <c r="E2466" s="21"/>
      <c r="F2466" s="21"/>
      <c r="G2466" s="17"/>
    </row>
    <row r="2467">
      <c r="A2467" s="17"/>
      <c r="B2467" s="17"/>
      <c r="C2467" s="21"/>
      <c r="D2467" s="21"/>
      <c r="E2467" s="21"/>
      <c r="F2467" s="21"/>
      <c r="G2467" s="17"/>
    </row>
    <row r="2468">
      <c r="A2468" s="17"/>
      <c r="B2468" s="17"/>
      <c r="C2468" s="21"/>
      <c r="D2468" s="21"/>
      <c r="E2468" s="21"/>
      <c r="F2468" s="21"/>
      <c r="G2468" s="17"/>
    </row>
    <row r="2469">
      <c r="A2469" s="17"/>
      <c r="B2469" s="17"/>
      <c r="C2469" s="21"/>
      <c r="D2469" s="21"/>
      <c r="E2469" s="21"/>
      <c r="F2469" s="21"/>
      <c r="G2469" s="17"/>
    </row>
    <row r="2470">
      <c r="A2470" s="17"/>
      <c r="B2470" s="17"/>
      <c r="C2470" s="21"/>
      <c r="D2470" s="21"/>
      <c r="E2470" s="21"/>
      <c r="F2470" s="21"/>
      <c r="G2470" s="17"/>
    </row>
    <row r="2471">
      <c r="A2471" s="17"/>
      <c r="B2471" s="17"/>
      <c r="C2471" s="21"/>
      <c r="D2471" s="21"/>
      <c r="E2471" s="21"/>
      <c r="F2471" s="21"/>
      <c r="G2471" s="17"/>
    </row>
    <row r="2472">
      <c r="A2472" s="17"/>
      <c r="B2472" s="17"/>
      <c r="C2472" s="21"/>
      <c r="D2472" s="21"/>
      <c r="E2472" s="21"/>
      <c r="F2472" s="21"/>
      <c r="G2472" s="17"/>
    </row>
    <row r="2473">
      <c r="A2473" s="17"/>
      <c r="B2473" s="17"/>
      <c r="C2473" s="21"/>
      <c r="D2473" s="21"/>
      <c r="E2473" s="21"/>
      <c r="F2473" s="21"/>
      <c r="G2473" s="17"/>
    </row>
    <row r="2474">
      <c r="A2474" s="17"/>
      <c r="B2474" s="17"/>
      <c r="C2474" s="21"/>
      <c r="D2474" s="21"/>
      <c r="E2474" s="21"/>
      <c r="F2474" s="21"/>
      <c r="G2474" s="17"/>
    </row>
    <row r="2475">
      <c r="A2475" s="17"/>
      <c r="B2475" s="17"/>
      <c r="C2475" s="21"/>
      <c r="D2475" s="21"/>
      <c r="E2475" s="21"/>
      <c r="F2475" s="21"/>
      <c r="G2475" s="17"/>
    </row>
    <row r="2476">
      <c r="A2476" s="17"/>
      <c r="B2476" s="17"/>
      <c r="C2476" s="21"/>
      <c r="D2476" s="21"/>
      <c r="E2476" s="21"/>
      <c r="F2476" s="21"/>
      <c r="G2476" s="17"/>
    </row>
    <row r="2477">
      <c r="A2477" s="17"/>
      <c r="B2477" s="17"/>
      <c r="C2477" s="21"/>
      <c r="D2477" s="21"/>
      <c r="E2477" s="21"/>
      <c r="F2477" s="21"/>
      <c r="G2477" s="17"/>
    </row>
    <row r="2478">
      <c r="A2478" s="17"/>
      <c r="B2478" s="17"/>
      <c r="C2478" s="21"/>
      <c r="D2478" s="21"/>
      <c r="E2478" s="21"/>
      <c r="F2478" s="21"/>
      <c r="G2478" s="17"/>
    </row>
    <row r="2479">
      <c r="A2479" s="17"/>
      <c r="B2479" s="17"/>
      <c r="C2479" s="21"/>
      <c r="D2479" s="21"/>
      <c r="E2479" s="21"/>
      <c r="F2479" s="21"/>
      <c r="G2479" s="17"/>
    </row>
    <row r="2480">
      <c r="A2480" s="17"/>
      <c r="B2480" s="17"/>
      <c r="C2480" s="21"/>
      <c r="D2480" s="21"/>
      <c r="E2480" s="21"/>
      <c r="F2480" s="21"/>
      <c r="G2480" s="17"/>
    </row>
    <row r="2481">
      <c r="A2481" s="17"/>
      <c r="B2481" s="17"/>
      <c r="C2481" s="21"/>
      <c r="D2481" s="21"/>
      <c r="E2481" s="21"/>
      <c r="F2481" s="21"/>
      <c r="G2481" s="17"/>
    </row>
    <row r="2482">
      <c r="A2482" s="17"/>
      <c r="B2482" s="17"/>
      <c r="C2482" s="21"/>
      <c r="D2482" s="21"/>
      <c r="E2482" s="21"/>
      <c r="F2482" s="21"/>
      <c r="G2482" s="17"/>
    </row>
    <row r="2483">
      <c r="A2483" s="17"/>
      <c r="B2483" s="17"/>
      <c r="C2483" s="21"/>
      <c r="D2483" s="21"/>
      <c r="E2483" s="21"/>
      <c r="F2483" s="21"/>
      <c r="G2483" s="17"/>
    </row>
    <row r="2484">
      <c r="A2484" s="17"/>
      <c r="B2484" s="17"/>
      <c r="C2484" s="21"/>
      <c r="D2484" s="21"/>
      <c r="E2484" s="21"/>
      <c r="F2484" s="21"/>
      <c r="G2484" s="17"/>
    </row>
    <row r="2485">
      <c r="A2485" s="17"/>
      <c r="B2485" s="17"/>
      <c r="C2485" s="21"/>
      <c r="D2485" s="21"/>
      <c r="E2485" s="21"/>
      <c r="F2485" s="21"/>
      <c r="G2485" s="17"/>
    </row>
    <row r="2486">
      <c r="A2486" s="17"/>
      <c r="B2486" s="17"/>
      <c r="C2486" s="21"/>
      <c r="D2486" s="21"/>
      <c r="E2486" s="21"/>
      <c r="F2486" s="21"/>
      <c r="G2486" s="17"/>
    </row>
    <row r="2487">
      <c r="A2487" s="17"/>
      <c r="B2487" s="17"/>
      <c r="C2487" s="21"/>
      <c r="D2487" s="21"/>
      <c r="E2487" s="21"/>
      <c r="F2487" s="21"/>
      <c r="G2487" s="17"/>
    </row>
    <row r="2488">
      <c r="A2488" s="17"/>
      <c r="B2488" s="17"/>
      <c r="C2488" s="21"/>
      <c r="D2488" s="21"/>
      <c r="E2488" s="21"/>
      <c r="F2488" s="21"/>
      <c r="G2488" s="17"/>
    </row>
    <row r="2489">
      <c r="A2489" s="17"/>
      <c r="B2489" s="17"/>
      <c r="C2489" s="21"/>
      <c r="D2489" s="21"/>
      <c r="E2489" s="21"/>
      <c r="F2489" s="21"/>
      <c r="G2489" s="17"/>
    </row>
    <row r="2490">
      <c r="A2490" s="17"/>
      <c r="B2490" s="17"/>
      <c r="C2490" s="21"/>
      <c r="D2490" s="21"/>
      <c r="E2490" s="21"/>
      <c r="F2490" s="21"/>
      <c r="G2490" s="17"/>
    </row>
    <row r="2491">
      <c r="A2491" s="17"/>
      <c r="B2491" s="17"/>
      <c r="C2491" s="21"/>
      <c r="D2491" s="21"/>
      <c r="E2491" s="21"/>
      <c r="F2491" s="21"/>
      <c r="G2491" s="17"/>
    </row>
    <row r="2492">
      <c r="A2492" s="17"/>
      <c r="B2492" s="17"/>
      <c r="C2492" s="21"/>
      <c r="D2492" s="21"/>
      <c r="E2492" s="21"/>
      <c r="F2492" s="21"/>
      <c r="G2492" s="17"/>
    </row>
    <row r="2493">
      <c r="A2493" s="17"/>
      <c r="B2493" s="17"/>
      <c r="C2493" s="21"/>
      <c r="D2493" s="21"/>
      <c r="E2493" s="21"/>
      <c r="F2493" s="21"/>
      <c r="G2493" s="17"/>
    </row>
    <row r="2494">
      <c r="A2494" s="17"/>
      <c r="B2494" s="17"/>
      <c r="C2494" s="21"/>
      <c r="D2494" s="21"/>
      <c r="E2494" s="21"/>
      <c r="F2494" s="21"/>
      <c r="G2494" s="17"/>
    </row>
    <row r="2495">
      <c r="A2495" s="17"/>
      <c r="B2495" s="17"/>
      <c r="C2495" s="21"/>
      <c r="D2495" s="21"/>
      <c r="E2495" s="21"/>
      <c r="F2495" s="21"/>
      <c r="G2495" s="17"/>
    </row>
    <row r="2496">
      <c r="A2496" s="17"/>
      <c r="B2496" s="17"/>
      <c r="C2496" s="21"/>
      <c r="D2496" s="21"/>
      <c r="E2496" s="21"/>
      <c r="F2496" s="21"/>
      <c r="G2496" s="17"/>
    </row>
    <row r="2497">
      <c r="A2497" s="17"/>
      <c r="B2497" s="17"/>
      <c r="C2497" s="21"/>
      <c r="D2497" s="21"/>
      <c r="E2497" s="21"/>
      <c r="F2497" s="21"/>
      <c r="G2497" s="17"/>
    </row>
    <row r="2498">
      <c r="A2498" s="17"/>
      <c r="B2498" s="17"/>
      <c r="C2498" s="21"/>
      <c r="D2498" s="21"/>
      <c r="E2498" s="21"/>
      <c r="F2498" s="21"/>
      <c r="G2498" s="17"/>
    </row>
    <row r="2499">
      <c r="A2499" s="17"/>
      <c r="B2499" s="17"/>
      <c r="C2499" s="21"/>
      <c r="D2499" s="21"/>
      <c r="E2499" s="21"/>
      <c r="F2499" s="21"/>
      <c r="G2499" s="17"/>
    </row>
    <row r="2500">
      <c r="A2500" s="17"/>
      <c r="B2500" s="17"/>
      <c r="C2500" s="21"/>
      <c r="D2500" s="21"/>
      <c r="E2500" s="21"/>
      <c r="F2500" s="21"/>
      <c r="G2500" s="17"/>
    </row>
    <row r="2501">
      <c r="A2501" s="17"/>
      <c r="B2501" s="17"/>
      <c r="C2501" s="21"/>
      <c r="D2501" s="21"/>
      <c r="E2501" s="21"/>
      <c r="F2501" s="21"/>
      <c r="G2501" s="17"/>
    </row>
    <row r="2502">
      <c r="A2502" s="17"/>
      <c r="B2502" s="17"/>
      <c r="C2502" s="21"/>
      <c r="D2502" s="21"/>
      <c r="E2502" s="21"/>
      <c r="F2502" s="21"/>
      <c r="G2502" s="17"/>
    </row>
    <row r="2503">
      <c r="A2503" s="17"/>
      <c r="B2503" s="17"/>
      <c r="C2503" s="21"/>
      <c r="D2503" s="21"/>
      <c r="E2503" s="21"/>
      <c r="F2503" s="21"/>
      <c r="G2503" s="17"/>
    </row>
    <row r="2504">
      <c r="A2504" s="17"/>
      <c r="B2504" s="17"/>
      <c r="C2504" s="21"/>
      <c r="D2504" s="21"/>
      <c r="E2504" s="21"/>
      <c r="F2504" s="21"/>
      <c r="G2504" s="17"/>
    </row>
    <row r="2505">
      <c r="A2505" s="17"/>
      <c r="B2505" s="17"/>
      <c r="C2505" s="21"/>
      <c r="D2505" s="21"/>
      <c r="E2505" s="21"/>
      <c r="F2505" s="21"/>
      <c r="G2505" s="17"/>
    </row>
    <row r="2506">
      <c r="A2506" s="17"/>
      <c r="B2506" s="17"/>
      <c r="C2506" s="21"/>
      <c r="D2506" s="21"/>
      <c r="E2506" s="21"/>
      <c r="F2506" s="21"/>
      <c r="G2506" s="17"/>
    </row>
    <row r="2507">
      <c r="A2507" s="17"/>
      <c r="B2507" s="17"/>
      <c r="C2507" s="21"/>
      <c r="D2507" s="21"/>
      <c r="E2507" s="21"/>
      <c r="F2507" s="21"/>
      <c r="G2507" s="17"/>
    </row>
    <row r="2508">
      <c r="A2508" s="17"/>
      <c r="B2508" s="17"/>
      <c r="C2508" s="21"/>
      <c r="D2508" s="21"/>
      <c r="E2508" s="21"/>
      <c r="F2508" s="21"/>
      <c r="G2508" s="17"/>
    </row>
    <row r="2509">
      <c r="A2509" s="17"/>
      <c r="B2509" s="17"/>
      <c r="C2509" s="21"/>
      <c r="D2509" s="21"/>
      <c r="E2509" s="21"/>
      <c r="F2509" s="21"/>
      <c r="G2509" s="17"/>
    </row>
    <row r="2510">
      <c r="A2510" s="17"/>
      <c r="B2510" s="17"/>
      <c r="C2510" s="21"/>
      <c r="D2510" s="21"/>
      <c r="E2510" s="21"/>
      <c r="F2510" s="21"/>
      <c r="G2510" s="17"/>
    </row>
    <row r="2511">
      <c r="A2511" s="17"/>
      <c r="B2511" s="17"/>
      <c r="C2511" s="21"/>
      <c r="D2511" s="21"/>
      <c r="E2511" s="21"/>
      <c r="F2511" s="21"/>
      <c r="G2511" s="17"/>
    </row>
    <row r="2512">
      <c r="A2512" s="17"/>
      <c r="B2512" s="17"/>
      <c r="C2512" s="21"/>
      <c r="D2512" s="21"/>
      <c r="E2512" s="21"/>
      <c r="F2512" s="21"/>
      <c r="G2512" s="17"/>
    </row>
    <row r="2513">
      <c r="A2513" s="17"/>
      <c r="B2513" s="17"/>
      <c r="C2513" s="21"/>
      <c r="D2513" s="21"/>
      <c r="E2513" s="21"/>
      <c r="F2513" s="21"/>
      <c r="G2513" s="17"/>
    </row>
    <row r="2514">
      <c r="A2514" s="17"/>
      <c r="B2514" s="17"/>
      <c r="C2514" s="21"/>
      <c r="D2514" s="21"/>
      <c r="E2514" s="21"/>
      <c r="F2514" s="21"/>
      <c r="G2514" s="17"/>
    </row>
    <row r="2515">
      <c r="A2515" s="17"/>
      <c r="B2515" s="17"/>
      <c r="C2515" s="21"/>
      <c r="D2515" s="21"/>
      <c r="E2515" s="21"/>
      <c r="F2515" s="21"/>
      <c r="G2515" s="17"/>
    </row>
    <row r="2516">
      <c r="A2516" s="17"/>
      <c r="B2516" s="17"/>
      <c r="C2516" s="21"/>
      <c r="D2516" s="21"/>
      <c r="E2516" s="21"/>
      <c r="F2516" s="21"/>
      <c r="G2516" s="17"/>
    </row>
    <row r="2517">
      <c r="A2517" s="17"/>
      <c r="B2517" s="17"/>
      <c r="C2517" s="21"/>
      <c r="D2517" s="21"/>
      <c r="E2517" s="21"/>
      <c r="F2517" s="21"/>
      <c r="G2517" s="17"/>
    </row>
    <row r="2518">
      <c r="A2518" s="17"/>
      <c r="B2518" s="17"/>
      <c r="C2518" s="21"/>
      <c r="D2518" s="21"/>
      <c r="E2518" s="21"/>
      <c r="F2518" s="21"/>
      <c r="G2518" s="17"/>
    </row>
    <row r="2519">
      <c r="A2519" s="17"/>
      <c r="B2519" s="17"/>
      <c r="C2519" s="21"/>
      <c r="D2519" s="21"/>
      <c r="E2519" s="21"/>
      <c r="F2519" s="21"/>
      <c r="G2519" s="17"/>
    </row>
    <row r="2520">
      <c r="A2520" s="17"/>
      <c r="B2520" s="17"/>
      <c r="C2520" s="21"/>
      <c r="D2520" s="21"/>
      <c r="E2520" s="21"/>
      <c r="F2520" s="21"/>
      <c r="G2520" s="17"/>
    </row>
    <row r="2521">
      <c r="A2521" s="17"/>
      <c r="B2521" s="17"/>
      <c r="C2521" s="21"/>
      <c r="D2521" s="21"/>
      <c r="E2521" s="21"/>
      <c r="F2521" s="21"/>
      <c r="G2521" s="17"/>
    </row>
    <row r="2522">
      <c r="A2522" s="17"/>
      <c r="B2522" s="17"/>
      <c r="C2522" s="21"/>
      <c r="D2522" s="21"/>
      <c r="E2522" s="21"/>
      <c r="F2522" s="21"/>
      <c r="G2522" s="17"/>
    </row>
    <row r="2523">
      <c r="A2523" s="17"/>
      <c r="B2523" s="17"/>
      <c r="C2523" s="21"/>
      <c r="D2523" s="21"/>
      <c r="E2523" s="21"/>
      <c r="F2523" s="21"/>
      <c r="G2523" s="17"/>
    </row>
    <row r="2524">
      <c r="A2524" s="17"/>
      <c r="B2524" s="17"/>
      <c r="C2524" s="21"/>
      <c r="D2524" s="21"/>
      <c r="E2524" s="21"/>
      <c r="F2524" s="21"/>
      <c r="G2524" s="17"/>
    </row>
    <row r="2525">
      <c r="A2525" s="17"/>
      <c r="B2525" s="17"/>
      <c r="C2525" s="21"/>
      <c r="D2525" s="21"/>
      <c r="E2525" s="21"/>
      <c r="F2525" s="21"/>
      <c r="G2525" s="17"/>
    </row>
    <row r="2526">
      <c r="A2526" s="17"/>
      <c r="B2526" s="17"/>
      <c r="C2526" s="21"/>
      <c r="D2526" s="21"/>
      <c r="E2526" s="21"/>
      <c r="F2526" s="21"/>
      <c r="G2526" s="17"/>
    </row>
    <row r="2527">
      <c r="A2527" s="17"/>
      <c r="B2527" s="17"/>
      <c r="C2527" s="21"/>
      <c r="D2527" s="21"/>
      <c r="E2527" s="21"/>
      <c r="F2527" s="21"/>
      <c r="G2527" s="17"/>
    </row>
    <row r="2528">
      <c r="A2528" s="17"/>
      <c r="B2528" s="17"/>
      <c r="C2528" s="21"/>
      <c r="D2528" s="21"/>
      <c r="E2528" s="21"/>
      <c r="F2528" s="21"/>
      <c r="G2528" s="17"/>
    </row>
    <row r="2529">
      <c r="A2529" s="17"/>
      <c r="B2529" s="17"/>
      <c r="C2529" s="21"/>
      <c r="D2529" s="21"/>
      <c r="E2529" s="21"/>
      <c r="F2529" s="21"/>
      <c r="G2529" s="17"/>
    </row>
    <row r="2530">
      <c r="A2530" s="17"/>
      <c r="B2530" s="17"/>
      <c r="C2530" s="21"/>
      <c r="D2530" s="21"/>
      <c r="E2530" s="21"/>
      <c r="F2530" s="21"/>
      <c r="G2530" s="17"/>
    </row>
    <row r="2531">
      <c r="A2531" s="17"/>
      <c r="B2531" s="17"/>
      <c r="C2531" s="21"/>
      <c r="D2531" s="21"/>
      <c r="E2531" s="21"/>
      <c r="F2531" s="21"/>
      <c r="G2531" s="17"/>
    </row>
    <row r="2532">
      <c r="A2532" s="17"/>
      <c r="B2532" s="17"/>
      <c r="C2532" s="21"/>
      <c r="D2532" s="21"/>
      <c r="E2532" s="21"/>
      <c r="F2532" s="21"/>
      <c r="G2532" s="17"/>
    </row>
    <row r="2533">
      <c r="A2533" s="17"/>
      <c r="B2533" s="17"/>
      <c r="C2533" s="21"/>
      <c r="D2533" s="21"/>
      <c r="E2533" s="21"/>
      <c r="F2533" s="21"/>
      <c r="G2533" s="17"/>
    </row>
    <row r="2534">
      <c r="A2534" s="17"/>
      <c r="B2534" s="17"/>
      <c r="C2534" s="21"/>
      <c r="D2534" s="21"/>
      <c r="E2534" s="21"/>
      <c r="F2534" s="21"/>
      <c r="G2534" s="17"/>
    </row>
    <row r="2535">
      <c r="A2535" s="17"/>
      <c r="B2535" s="17"/>
      <c r="C2535" s="21"/>
      <c r="D2535" s="21"/>
      <c r="E2535" s="21"/>
      <c r="F2535" s="21"/>
      <c r="G2535" s="17"/>
    </row>
    <row r="2536">
      <c r="A2536" s="17"/>
      <c r="B2536" s="17"/>
      <c r="C2536" s="21"/>
      <c r="D2536" s="21"/>
      <c r="E2536" s="21"/>
      <c r="F2536" s="21"/>
      <c r="G2536" s="17"/>
    </row>
    <row r="2537">
      <c r="A2537" s="17"/>
      <c r="B2537" s="17"/>
      <c r="C2537" s="21"/>
      <c r="D2537" s="21"/>
      <c r="E2537" s="21"/>
      <c r="F2537" s="21"/>
      <c r="G2537" s="17"/>
    </row>
    <row r="2538">
      <c r="A2538" s="17"/>
      <c r="B2538" s="17"/>
      <c r="C2538" s="21"/>
      <c r="D2538" s="21"/>
      <c r="E2538" s="21"/>
      <c r="F2538" s="21"/>
      <c r="G2538" s="17"/>
    </row>
    <row r="2539">
      <c r="A2539" s="17"/>
      <c r="B2539" s="17"/>
      <c r="C2539" s="21"/>
      <c r="D2539" s="21"/>
      <c r="E2539" s="21"/>
      <c r="F2539" s="21"/>
      <c r="G2539" s="17"/>
    </row>
    <row r="2540">
      <c r="A2540" s="17"/>
      <c r="B2540" s="17"/>
      <c r="C2540" s="21"/>
      <c r="D2540" s="21"/>
      <c r="E2540" s="21"/>
      <c r="F2540" s="21"/>
      <c r="G2540" s="17"/>
    </row>
    <row r="2541">
      <c r="A2541" s="17"/>
      <c r="B2541" s="17"/>
      <c r="C2541" s="21"/>
      <c r="D2541" s="21"/>
      <c r="E2541" s="21"/>
      <c r="F2541" s="21"/>
      <c r="G2541" s="17"/>
    </row>
    <row r="2542">
      <c r="A2542" s="17"/>
      <c r="B2542" s="17"/>
      <c r="C2542" s="21"/>
      <c r="D2542" s="21"/>
      <c r="E2542" s="21"/>
      <c r="F2542" s="21"/>
      <c r="G2542" s="17"/>
    </row>
    <row r="2543">
      <c r="A2543" s="17"/>
      <c r="B2543" s="17"/>
      <c r="C2543" s="21"/>
      <c r="D2543" s="21"/>
      <c r="E2543" s="21"/>
      <c r="F2543" s="21"/>
      <c r="G2543" s="17"/>
    </row>
    <row r="2544">
      <c r="A2544" s="17"/>
      <c r="B2544" s="17"/>
      <c r="C2544" s="21"/>
      <c r="D2544" s="21"/>
      <c r="E2544" s="21"/>
      <c r="F2544" s="21"/>
      <c r="G2544" s="17"/>
    </row>
    <row r="2545">
      <c r="A2545" s="17"/>
      <c r="B2545" s="17"/>
      <c r="C2545" s="21"/>
      <c r="D2545" s="21"/>
      <c r="E2545" s="21"/>
      <c r="F2545" s="21"/>
      <c r="G2545" s="17"/>
    </row>
    <row r="2546">
      <c r="A2546" s="17"/>
      <c r="B2546" s="17"/>
      <c r="C2546" s="21"/>
      <c r="D2546" s="21"/>
      <c r="E2546" s="21"/>
      <c r="F2546" s="21"/>
      <c r="G2546" s="17"/>
    </row>
    <row r="2547">
      <c r="A2547" s="17"/>
      <c r="B2547" s="17"/>
      <c r="C2547" s="21"/>
      <c r="D2547" s="21"/>
      <c r="E2547" s="21"/>
      <c r="F2547" s="21"/>
      <c r="G2547" s="17"/>
    </row>
    <row r="2548">
      <c r="A2548" s="17"/>
      <c r="B2548" s="17"/>
      <c r="C2548" s="21"/>
      <c r="D2548" s="21"/>
      <c r="E2548" s="21"/>
      <c r="F2548" s="21"/>
      <c r="G2548" s="17"/>
    </row>
    <row r="2549">
      <c r="A2549" s="17"/>
      <c r="B2549" s="17"/>
      <c r="C2549" s="21"/>
      <c r="D2549" s="21"/>
      <c r="E2549" s="21"/>
      <c r="F2549" s="21"/>
      <c r="G2549" s="17"/>
    </row>
    <row r="2550">
      <c r="A2550" s="17"/>
      <c r="B2550" s="17"/>
      <c r="C2550" s="21"/>
      <c r="D2550" s="21"/>
      <c r="E2550" s="21"/>
      <c r="F2550" s="21"/>
      <c r="G2550" s="17"/>
    </row>
    <row r="2551">
      <c r="A2551" s="17"/>
      <c r="B2551" s="17"/>
      <c r="C2551" s="21"/>
      <c r="D2551" s="21"/>
      <c r="E2551" s="21"/>
      <c r="F2551" s="21"/>
      <c r="G2551" s="17"/>
    </row>
    <row r="2552">
      <c r="A2552" s="17"/>
      <c r="B2552" s="17"/>
      <c r="C2552" s="21"/>
      <c r="D2552" s="21"/>
      <c r="E2552" s="21"/>
      <c r="F2552" s="21"/>
      <c r="G2552" s="17"/>
    </row>
    <row r="2553">
      <c r="A2553" s="17"/>
      <c r="B2553" s="17"/>
      <c r="C2553" s="21"/>
      <c r="D2553" s="21"/>
      <c r="E2553" s="21"/>
      <c r="F2553" s="21"/>
      <c r="G2553" s="17"/>
    </row>
    <row r="2554">
      <c r="A2554" s="17"/>
      <c r="B2554" s="17"/>
      <c r="C2554" s="21"/>
      <c r="D2554" s="21"/>
      <c r="E2554" s="21"/>
      <c r="F2554" s="21"/>
      <c r="G2554" s="17"/>
    </row>
    <row r="2555">
      <c r="A2555" s="17"/>
      <c r="B2555" s="17"/>
      <c r="C2555" s="21"/>
      <c r="D2555" s="21"/>
      <c r="E2555" s="21"/>
      <c r="F2555" s="21"/>
      <c r="G2555" s="17"/>
    </row>
    <row r="2556">
      <c r="A2556" s="17"/>
      <c r="B2556" s="17"/>
      <c r="C2556" s="21"/>
      <c r="D2556" s="21"/>
      <c r="E2556" s="21"/>
      <c r="F2556" s="21"/>
      <c r="G2556" s="17"/>
    </row>
    <row r="2557">
      <c r="A2557" s="17"/>
      <c r="B2557" s="17"/>
      <c r="C2557" s="21"/>
      <c r="D2557" s="21"/>
      <c r="E2557" s="21"/>
      <c r="F2557" s="21"/>
      <c r="G2557" s="17"/>
    </row>
    <row r="2558">
      <c r="A2558" s="17"/>
      <c r="B2558" s="17"/>
      <c r="C2558" s="21"/>
      <c r="D2558" s="21"/>
      <c r="E2558" s="21"/>
      <c r="F2558" s="21"/>
      <c r="G2558" s="17"/>
    </row>
    <row r="2559">
      <c r="A2559" s="17"/>
      <c r="B2559" s="17"/>
      <c r="C2559" s="21"/>
      <c r="D2559" s="21"/>
      <c r="E2559" s="21"/>
      <c r="F2559" s="21"/>
      <c r="G2559" s="17"/>
    </row>
    <row r="2560">
      <c r="A2560" s="17"/>
      <c r="B2560" s="17"/>
      <c r="C2560" s="21"/>
      <c r="D2560" s="21"/>
      <c r="E2560" s="21"/>
      <c r="F2560" s="21"/>
      <c r="G2560" s="17"/>
    </row>
    <row r="2561">
      <c r="A2561" s="17"/>
      <c r="B2561" s="17"/>
      <c r="C2561" s="21"/>
      <c r="D2561" s="21"/>
      <c r="E2561" s="21"/>
      <c r="F2561" s="21"/>
      <c r="G2561" s="17"/>
    </row>
    <row r="2562">
      <c r="A2562" s="17"/>
      <c r="B2562" s="17"/>
      <c r="C2562" s="21"/>
      <c r="D2562" s="21"/>
      <c r="E2562" s="21"/>
      <c r="F2562" s="21"/>
      <c r="G2562" s="17"/>
    </row>
    <row r="2563">
      <c r="A2563" s="17"/>
      <c r="B2563" s="17"/>
      <c r="C2563" s="21"/>
      <c r="D2563" s="21"/>
      <c r="E2563" s="21"/>
      <c r="F2563" s="21"/>
      <c r="G2563" s="17"/>
    </row>
    <row r="2564">
      <c r="A2564" s="17"/>
      <c r="B2564" s="17"/>
      <c r="C2564" s="21"/>
      <c r="D2564" s="21"/>
      <c r="E2564" s="21"/>
      <c r="F2564" s="21"/>
      <c r="G2564" s="17"/>
    </row>
    <row r="2565">
      <c r="A2565" s="17"/>
      <c r="B2565" s="17"/>
      <c r="C2565" s="21"/>
      <c r="D2565" s="21"/>
      <c r="E2565" s="21"/>
      <c r="F2565" s="21"/>
      <c r="G2565" s="17"/>
    </row>
    <row r="2566">
      <c r="A2566" s="17"/>
      <c r="B2566" s="17"/>
      <c r="C2566" s="21"/>
      <c r="D2566" s="21"/>
      <c r="E2566" s="21"/>
      <c r="F2566" s="21"/>
      <c r="G2566" s="17"/>
    </row>
    <row r="2567">
      <c r="A2567" s="17"/>
      <c r="B2567" s="17"/>
      <c r="C2567" s="21"/>
      <c r="D2567" s="21"/>
      <c r="E2567" s="21"/>
      <c r="F2567" s="21"/>
      <c r="G2567" s="17"/>
    </row>
    <row r="2568">
      <c r="A2568" s="17"/>
      <c r="B2568" s="17"/>
      <c r="C2568" s="21"/>
      <c r="D2568" s="21"/>
      <c r="E2568" s="21"/>
      <c r="F2568" s="21"/>
      <c r="G2568" s="17"/>
    </row>
    <row r="2569">
      <c r="A2569" s="17"/>
      <c r="B2569" s="17"/>
      <c r="C2569" s="21"/>
      <c r="D2569" s="21"/>
      <c r="E2569" s="21"/>
      <c r="F2569" s="21"/>
      <c r="G2569" s="17"/>
    </row>
    <row r="2570">
      <c r="A2570" s="17"/>
      <c r="B2570" s="17"/>
      <c r="C2570" s="21"/>
      <c r="D2570" s="21"/>
      <c r="E2570" s="21"/>
      <c r="F2570" s="21"/>
      <c r="G2570" s="17"/>
    </row>
    <row r="2571">
      <c r="A2571" s="17"/>
      <c r="B2571" s="17"/>
      <c r="C2571" s="21"/>
      <c r="D2571" s="21"/>
      <c r="E2571" s="21"/>
      <c r="F2571" s="21"/>
      <c r="G2571" s="17"/>
    </row>
    <row r="2572">
      <c r="A2572" s="17"/>
      <c r="B2572" s="17"/>
      <c r="C2572" s="21"/>
      <c r="D2572" s="21"/>
      <c r="E2572" s="21"/>
      <c r="F2572" s="21"/>
      <c r="G2572" s="17"/>
    </row>
    <row r="2573">
      <c r="A2573" s="17"/>
      <c r="B2573" s="17"/>
      <c r="C2573" s="21"/>
      <c r="D2573" s="21"/>
      <c r="E2573" s="21"/>
      <c r="F2573" s="21"/>
      <c r="G2573" s="17"/>
    </row>
    <row r="2574">
      <c r="A2574" s="17"/>
      <c r="B2574" s="17"/>
      <c r="C2574" s="21"/>
      <c r="D2574" s="21"/>
      <c r="E2574" s="21"/>
      <c r="F2574" s="21"/>
      <c r="G2574" s="17"/>
    </row>
    <row r="2575">
      <c r="A2575" s="17"/>
      <c r="B2575" s="17"/>
      <c r="C2575" s="21"/>
      <c r="D2575" s="21"/>
      <c r="E2575" s="21"/>
      <c r="F2575" s="21"/>
      <c r="G2575" s="17"/>
    </row>
    <row r="2576">
      <c r="A2576" s="17"/>
      <c r="B2576" s="17"/>
      <c r="C2576" s="21"/>
      <c r="D2576" s="21"/>
      <c r="E2576" s="21"/>
      <c r="F2576" s="21"/>
      <c r="G2576" s="17"/>
    </row>
    <row r="2577">
      <c r="A2577" s="17"/>
      <c r="B2577" s="17"/>
      <c r="C2577" s="21"/>
      <c r="D2577" s="21"/>
      <c r="E2577" s="21"/>
      <c r="F2577" s="21"/>
      <c r="G2577" s="17"/>
    </row>
    <row r="2578">
      <c r="A2578" s="17"/>
      <c r="B2578" s="17"/>
      <c r="C2578" s="21"/>
      <c r="D2578" s="21"/>
      <c r="E2578" s="21"/>
      <c r="F2578" s="21"/>
      <c r="G2578" s="17"/>
    </row>
    <row r="2579">
      <c r="A2579" s="17"/>
      <c r="B2579" s="17"/>
      <c r="C2579" s="21"/>
      <c r="D2579" s="21"/>
      <c r="E2579" s="21"/>
      <c r="F2579" s="21"/>
      <c r="G2579" s="17"/>
    </row>
    <row r="2580">
      <c r="A2580" s="17"/>
      <c r="B2580" s="17"/>
      <c r="C2580" s="21"/>
      <c r="D2580" s="21"/>
      <c r="E2580" s="21"/>
      <c r="F2580" s="21"/>
      <c r="G2580" s="17"/>
    </row>
    <row r="2581">
      <c r="A2581" s="17"/>
      <c r="B2581" s="17"/>
      <c r="C2581" s="21"/>
      <c r="D2581" s="21"/>
      <c r="E2581" s="21"/>
      <c r="F2581" s="21"/>
      <c r="G2581" s="17"/>
    </row>
    <row r="2582">
      <c r="A2582" s="17"/>
      <c r="B2582" s="17"/>
      <c r="C2582" s="21"/>
      <c r="D2582" s="21"/>
      <c r="E2582" s="21"/>
      <c r="F2582" s="21"/>
      <c r="G2582" s="17"/>
    </row>
    <row r="2583">
      <c r="A2583" s="17"/>
      <c r="B2583" s="17"/>
      <c r="C2583" s="21"/>
      <c r="D2583" s="21"/>
      <c r="E2583" s="21"/>
      <c r="F2583" s="21"/>
      <c r="G2583" s="17"/>
    </row>
    <row r="2584">
      <c r="A2584" s="17"/>
      <c r="B2584" s="17"/>
      <c r="C2584" s="21"/>
      <c r="D2584" s="21"/>
      <c r="E2584" s="21"/>
      <c r="F2584" s="21"/>
      <c r="G2584" s="17"/>
    </row>
    <row r="2585">
      <c r="A2585" s="17"/>
      <c r="B2585" s="17"/>
      <c r="C2585" s="21"/>
      <c r="D2585" s="21"/>
      <c r="E2585" s="21"/>
      <c r="F2585" s="21"/>
      <c r="G2585" s="17"/>
    </row>
    <row r="2586">
      <c r="A2586" s="17"/>
      <c r="B2586" s="17"/>
      <c r="C2586" s="21"/>
      <c r="D2586" s="21"/>
      <c r="E2586" s="21"/>
      <c r="F2586" s="21"/>
      <c r="G2586" s="17"/>
    </row>
    <row r="2587">
      <c r="A2587" s="17"/>
      <c r="B2587" s="17"/>
      <c r="C2587" s="21"/>
      <c r="D2587" s="21"/>
      <c r="E2587" s="21"/>
      <c r="F2587" s="21"/>
      <c r="G2587" s="17"/>
    </row>
    <row r="2588">
      <c r="A2588" s="17"/>
      <c r="B2588" s="17"/>
      <c r="C2588" s="21"/>
      <c r="D2588" s="21"/>
      <c r="E2588" s="21"/>
      <c r="F2588" s="21"/>
      <c r="G2588" s="17"/>
    </row>
    <row r="2589">
      <c r="A2589" s="17"/>
      <c r="B2589" s="17"/>
      <c r="C2589" s="21"/>
      <c r="D2589" s="21"/>
      <c r="E2589" s="21"/>
      <c r="F2589" s="21"/>
      <c r="G2589" s="17"/>
    </row>
    <row r="2590">
      <c r="A2590" s="17"/>
      <c r="B2590" s="17"/>
      <c r="C2590" s="21"/>
      <c r="D2590" s="21"/>
      <c r="E2590" s="21"/>
      <c r="F2590" s="21"/>
      <c r="G2590" s="17"/>
    </row>
    <row r="2591">
      <c r="A2591" s="17"/>
      <c r="B2591" s="17"/>
      <c r="C2591" s="21"/>
      <c r="D2591" s="21"/>
      <c r="E2591" s="21"/>
      <c r="F2591" s="21"/>
      <c r="G2591" s="17"/>
    </row>
    <row r="2592">
      <c r="A2592" s="17"/>
      <c r="B2592" s="17"/>
      <c r="C2592" s="21"/>
      <c r="D2592" s="21"/>
      <c r="E2592" s="21"/>
      <c r="F2592" s="21"/>
      <c r="G2592" s="17"/>
    </row>
    <row r="2593">
      <c r="A2593" s="17"/>
      <c r="B2593" s="17"/>
      <c r="C2593" s="21"/>
      <c r="D2593" s="21"/>
      <c r="E2593" s="21"/>
      <c r="F2593" s="21"/>
      <c r="G2593" s="17"/>
    </row>
    <row r="2594">
      <c r="A2594" s="17"/>
      <c r="B2594" s="17"/>
      <c r="C2594" s="21"/>
      <c r="D2594" s="21"/>
      <c r="E2594" s="21"/>
      <c r="F2594" s="21"/>
      <c r="G2594" s="17"/>
    </row>
    <row r="2595">
      <c r="A2595" s="17"/>
      <c r="B2595" s="17"/>
      <c r="C2595" s="21"/>
      <c r="D2595" s="21"/>
      <c r="E2595" s="21"/>
      <c r="F2595" s="21"/>
      <c r="G2595" s="17"/>
    </row>
    <row r="2596">
      <c r="A2596" s="17"/>
      <c r="B2596" s="17"/>
      <c r="C2596" s="21"/>
      <c r="D2596" s="21"/>
      <c r="E2596" s="21"/>
      <c r="F2596" s="21"/>
      <c r="G2596" s="17"/>
    </row>
    <row r="2597">
      <c r="A2597" s="17"/>
      <c r="B2597" s="17"/>
      <c r="C2597" s="21"/>
      <c r="D2597" s="21"/>
      <c r="E2597" s="21"/>
      <c r="F2597" s="21"/>
      <c r="G2597" s="17"/>
    </row>
    <row r="2598">
      <c r="A2598" s="17"/>
      <c r="B2598" s="17"/>
      <c r="C2598" s="21"/>
      <c r="D2598" s="21"/>
      <c r="E2598" s="21"/>
      <c r="F2598" s="21"/>
      <c r="G2598" s="17"/>
    </row>
    <row r="2599">
      <c r="A2599" s="17"/>
      <c r="B2599" s="17"/>
      <c r="C2599" s="21"/>
      <c r="D2599" s="21"/>
      <c r="E2599" s="21"/>
      <c r="F2599" s="21"/>
      <c r="G2599" s="17"/>
    </row>
    <row r="2600">
      <c r="A2600" s="17"/>
      <c r="B2600" s="17"/>
      <c r="C2600" s="21"/>
      <c r="D2600" s="21"/>
      <c r="E2600" s="21"/>
      <c r="F2600" s="21"/>
      <c r="G2600" s="17"/>
    </row>
    <row r="2601">
      <c r="A2601" s="17"/>
      <c r="B2601" s="17"/>
      <c r="C2601" s="21"/>
      <c r="D2601" s="21"/>
      <c r="E2601" s="21"/>
      <c r="F2601" s="21"/>
      <c r="G2601" s="17"/>
    </row>
    <row r="2602">
      <c r="A2602" s="17"/>
      <c r="B2602" s="17"/>
      <c r="C2602" s="21"/>
      <c r="D2602" s="21"/>
      <c r="E2602" s="21"/>
      <c r="F2602" s="21"/>
      <c r="G2602" s="17"/>
    </row>
    <row r="2603">
      <c r="A2603" s="17"/>
      <c r="B2603" s="17"/>
      <c r="C2603" s="21"/>
      <c r="D2603" s="21"/>
      <c r="E2603" s="21"/>
      <c r="F2603" s="21"/>
      <c r="G2603" s="17"/>
    </row>
    <row r="2604">
      <c r="A2604" s="17"/>
      <c r="B2604" s="17"/>
      <c r="C2604" s="21"/>
      <c r="D2604" s="21"/>
      <c r="E2604" s="21"/>
      <c r="F2604" s="21"/>
      <c r="G2604" s="17"/>
    </row>
    <row r="2605">
      <c r="A2605" s="17"/>
      <c r="B2605" s="17"/>
      <c r="C2605" s="21"/>
      <c r="D2605" s="21"/>
      <c r="E2605" s="21"/>
      <c r="F2605" s="21"/>
      <c r="G2605" s="17"/>
    </row>
    <row r="2606">
      <c r="A2606" s="17"/>
      <c r="B2606" s="17"/>
      <c r="C2606" s="21"/>
      <c r="D2606" s="21"/>
      <c r="E2606" s="21"/>
      <c r="F2606" s="21"/>
      <c r="G2606" s="17"/>
    </row>
    <row r="2607">
      <c r="A2607" s="17"/>
      <c r="B2607" s="17"/>
      <c r="C2607" s="21"/>
      <c r="D2607" s="21"/>
      <c r="E2607" s="21"/>
      <c r="F2607" s="21"/>
      <c r="G2607" s="17"/>
    </row>
    <row r="2608">
      <c r="A2608" s="17"/>
      <c r="B2608" s="17"/>
      <c r="C2608" s="21"/>
      <c r="D2608" s="21"/>
      <c r="E2608" s="21"/>
      <c r="F2608" s="21"/>
      <c r="G2608" s="17"/>
    </row>
    <row r="2609">
      <c r="A2609" s="17"/>
      <c r="B2609" s="17"/>
      <c r="C2609" s="21"/>
      <c r="D2609" s="21"/>
      <c r="E2609" s="21"/>
      <c r="F2609" s="21"/>
      <c r="G2609" s="17"/>
    </row>
    <row r="2610">
      <c r="A2610" s="17"/>
      <c r="B2610" s="17"/>
      <c r="C2610" s="21"/>
      <c r="D2610" s="21"/>
      <c r="E2610" s="21"/>
      <c r="F2610" s="21"/>
      <c r="G2610" s="17"/>
    </row>
    <row r="2611">
      <c r="A2611" s="17"/>
      <c r="B2611" s="17"/>
      <c r="C2611" s="21"/>
      <c r="D2611" s="21"/>
      <c r="E2611" s="21"/>
      <c r="F2611" s="21"/>
      <c r="G2611" s="17"/>
    </row>
    <row r="2612">
      <c r="A2612" s="17"/>
      <c r="B2612" s="17"/>
      <c r="C2612" s="21"/>
      <c r="D2612" s="21"/>
      <c r="E2612" s="21"/>
      <c r="F2612" s="21"/>
      <c r="G2612" s="17"/>
    </row>
    <row r="2613">
      <c r="A2613" s="17"/>
      <c r="B2613" s="17"/>
      <c r="C2613" s="21"/>
      <c r="D2613" s="21"/>
      <c r="E2613" s="21"/>
      <c r="F2613" s="21"/>
      <c r="G2613" s="17"/>
    </row>
    <row r="2614">
      <c r="A2614" s="17"/>
      <c r="B2614" s="17"/>
      <c r="C2614" s="21"/>
      <c r="D2614" s="21"/>
      <c r="E2614" s="21"/>
      <c r="F2614" s="21"/>
      <c r="G2614" s="17"/>
    </row>
    <row r="2615">
      <c r="A2615" s="17"/>
      <c r="B2615" s="17"/>
      <c r="C2615" s="21"/>
      <c r="D2615" s="21"/>
      <c r="E2615" s="21"/>
      <c r="F2615" s="21"/>
      <c r="G2615" s="17"/>
    </row>
    <row r="2616">
      <c r="A2616" s="17"/>
      <c r="B2616" s="17"/>
      <c r="C2616" s="21"/>
      <c r="D2616" s="21"/>
      <c r="E2616" s="21"/>
      <c r="F2616" s="21"/>
      <c r="G2616" s="17"/>
    </row>
    <row r="2617">
      <c r="A2617" s="17"/>
      <c r="B2617" s="17"/>
      <c r="C2617" s="21"/>
      <c r="D2617" s="21"/>
      <c r="E2617" s="21"/>
      <c r="F2617" s="21"/>
      <c r="G2617" s="17"/>
    </row>
    <row r="2618">
      <c r="A2618" s="17"/>
      <c r="B2618" s="17"/>
      <c r="C2618" s="21"/>
      <c r="D2618" s="21"/>
      <c r="E2618" s="21"/>
      <c r="F2618" s="21"/>
      <c r="G2618" s="17"/>
    </row>
    <row r="2619">
      <c r="A2619" s="17"/>
      <c r="B2619" s="17"/>
      <c r="C2619" s="21"/>
      <c r="D2619" s="21"/>
      <c r="E2619" s="21"/>
      <c r="F2619" s="21"/>
      <c r="G2619" s="17"/>
    </row>
    <row r="2620">
      <c r="A2620" s="17"/>
      <c r="B2620" s="17"/>
      <c r="C2620" s="21"/>
      <c r="D2620" s="21"/>
      <c r="E2620" s="21"/>
      <c r="F2620" s="21"/>
      <c r="G2620" s="17"/>
    </row>
    <row r="2621">
      <c r="A2621" s="17"/>
      <c r="B2621" s="17"/>
      <c r="C2621" s="21"/>
      <c r="D2621" s="21"/>
      <c r="E2621" s="21"/>
      <c r="F2621" s="21"/>
      <c r="G2621" s="17"/>
    </row>
    <row r="2622">
      <c r="A2622" s="17"/>
      <c r="B2622" s="17"/>
      <c r="C2622" s="21"/>
      <c r="D2622" s="21"/>
      <c r="E2622" s="21"/>
      <c r="F2622" s="21"/>
      <c r="G2622" s="17"/>
    </row>
    <row r="2623">
      <c r="A2623" s="17"/>
      <c r="B2623" s="17"/>
      <c r="C2623" s="21"/>
      <c r="D2623" s="21"/>
      <c r="E2623" s="21"/>
      <c r="F2623" s="21"/>
      <c r="G2623" s="17"/>
    </row>
    <row r="2624">
      <c r="A2624" s="17"/>
      <c r="B2624" s="17"/>
      <c r="C2624" s="21"/>
      <c r="D2624" s="21"/>
      <c r="E2624" s="21"/>
      <c r="F2624" s="21"/>
      <c r="G2624" s="17"/>
    </row>
    <row r="2625">
      <c r="A2625" s="17"/>
      <c r="B2625" s="17"/>
      <c r="C2625" s="21"/>
      <c r="D2625" s="21"/>
      <c r="E2625" s="21"/>
      <c r="F2625" s="21"/>
      <c r="G2625" s="17"/>
    </row>
    <row r="2626">
      <c r="A2626" s="17"/>
      <c r="B2626" s="17"/>
      <c r="C2626" s="21"/>
      <c r="D2626" s="21"/>
      <c r="E2626" s="21"/>
      <c r="F2626" s="21"/>
      <c r="G2626" s="17"/>
    </row>
    <row r="2627">
      <c r="A2627" s="17"/>
      <c r="B2627" s="17"/>
      <c r="C2627" s="21"/>
      <c r="D2627" s="21"/>
      <c r="E2627" s="21"/>
      <c r="F2627" s="21"/>
      <c r="G2627" s="17"/>
    </row>
    <row r="2628">
      <c r="A2628" s="17"/>
      <c r="B2628" s="17"/>
      <c r="C2628" s="21"/>
      <c r="D2628" s="21"/>
      <c r="E2628" s="21"/>
      <c r="F2628" s="21"/>
      <c r="G2628" s="17"/>
    </row>
    <row r="2629">
      <c r="A2629" s="17"/>
      <c r="B2629" s="17"/>
      <c r="C2629" s="21"/>
      <c r="D2629" s="21"/>
      <c r="E2629" s="21"/>
      <c r="F2629" s="21"/>
      <c r="G2629" s="17"/>
    </row>
    <row r="2630">
      <c r="A2630" s="17"/>
      <c r="B2630" s="17"/>
      <c r="C2630" s="21"/>
      <c r="D2630" s="21"/>
      <c r="E2630" s="21"/>
      <c r="F2630" s="21"/>
      <c r="G2630" s="17"/>
    </row>
    <row r="2631">
      <c r="A2631" s="17"/>
      <c r="B2631" s="17"/>
      <c r="C2631" s="21"/>
      <c r="D2631" s="21"/>
      <c r="E2631" s="21"/>
      <c r="F2631" s="21"/>
      <c r="G2631" s="17"/>
    </row>
    <row r="2632">
      <c r="A2632" s="17"/>
      <c r="B2632" s="17"/>
      <c r="C2632" s="21"/>
      <c r="D2632" s="21"/>
      <c r="E2632" s="21"/>
      <c r="F2632" s="21"/>
      <c r="G2632" s="17"/>
    </row>
    <row r="2633">
      <c r="A2633" s="17"/>
      <c r="B2633" s="17"/>
      <c r="C2633" s="21"/>
      <c r="D2633" s="21"/>
      <c r="E2633" s="21"/>
      <c r="F2633" s="21"/>
      <c r="G2633" s="17"/>
    </row>
    <row r="2634">
      <c r="A2634" s="17"/>
      <c r="B2634" s="17"/>
      <c r="C2634" s="21"/>
      <c r="D2634" s="21"/>
      <c r="E2634" s="21"/>
      <c r="F2634" s="21"/>
      <c r="G2634" s="17"/>
    </row>
    <row r="2635">
      <c r="A2635" s="17"/>
      <c r="B2635" s="17"/>
      <c r="C2635" s="21"/>
      <c r="D2635" s="21"/>
      <c r="E2635" s="21"/>
      <c r="F2635" s="21"/>
      <c r="G2635" s="17"/>
    </row>
    <row r="2636">
      <c r="A2636" s="17"/>
      <c r="B2636" s="17"/>
      <c r="C2636" s="21"/>
      <c r="D2636" s="21"/>
      <c r="E2636" s="21"/>
      <c r="F2636" s="21"/>
      <c r="G2636" s="17"/>
    </row>
    <row r="2637">
      <c r="A2637" s="17"/>
      <c r="B2637" s="17"/>
      <c r="C2637" s="21"/>
      <c r="D2637" s="21"/>
      <c r="E2637" s="21"/>
      <c r="F2637" s="21"/>
      <c r="G2637" s="17"/>
    </row>
    <row r="2638">
      <c r="A2638" s="17"/>
      <c r="B2638" s="17"/>
      <c r="C2638" s="21"/>
      <c r="D2638" s="21"/>
      <c r="E2638" s="21"/>
      <c r="F2638" s="21"/>
      <c r="G2638" s="17"/>
    </row>
    <row r="2639">
      <c r="A2639" s="17"/>
      <c r="B2639" s="17"/>
      <c r="C2639" s="21"/>
      <c r="D2639" s="21"/>
      <c r="E2639" s="21"/>
      <c r="F2639" s="21"/>
      <c r="G2639" s="17"/>
    </row>
    <row r="2640">
      <c r="A2640" s="17"/>
      <c r="B2640" s="17"/>
      <c r="C2640" s="21"/>
      <c r="D2640" s="21"/>
      <c r="E2640" s="21"/>
      <c r="F2640" s="21"/>
      <c r="G2640" s="17"/>
    </row>
    <row r="2641">
      <c r="A2641" s="17"/>
      <c r="B2641" s="17"/>
      <c r="C2641" s="21"/>
      <c r="D2641" s="21"/>
      <c r="E2641" s="21"/>
      <c r="F2641" s="21"/>
      <c r="G2641" s="17"/>
    </row>
    <row r="2642">
      <c r="A2642" s="17"/>
      <c r="B2642" s="17"/>
      <c r="C2642" s="21"/>
      <c r="D2642" s="21"/>
      <c r="E2642" s="21"/>
      <c r="F2642" s="21"/>
      <c r="G2642" s="17"/>
    </row>
    <row r="2643">
      <c r="A2643" s="17"/>
      <c r="B2643" s="17"/>
      <c r="C2643" s="21"/>
      <c r="D2643" s="21"/>
      <c r="E2643" s="21"/>
      <c r="F2643" s="21"/>
      <c r="G2643" s="17"/>
    </row>
    <row r="2644">
      <c r="A2644" s="17"/>
      <c r="B2644" s="17"/>
      <c r="C2644" s="21"/>
      <c r="D2644" s="21"/>
      <c r="E2644" s="21"/>
      <c r="F2644" s="21"/>
      <c r="G2644" s="17"/>
    </row>
    <row r="2645">
      <c r="A2645" s="17"/>
      <c r="B2645" s="17"/>
      <c r="C2645" s="21"/>
      <c r="D2645" s="21"/>
      <c r="E2645" s="21"/>
      <c r="F2645" s="21"/>
      <c r="G2645" s="17"/>
    </row>
    <row r="2646">
      <c r="A2646" s="17"/>
      <c r="B2646" s="17"/>
      <c r="C2646" s="21"/>
      <c r="D2646" s="21"/>
      <c r="E2646" s="21"/>
      <c r="F2646" s="21"/>
      <c r="G2646" s="17"/>
    </row>
    <row r="2647">
      <c r="A2647" s="17"/>
      <c r="B2647" s="17"/>
      <c r="C2647" s="21"/>
      <c r="D2647" s="21"/>
      <c r="E2647" s="21"/>
      <c r="F2647" s="21"/>
      <c r="G2647" s="17"/>
    </row>
    <row r="2648">
      <c r="A2648" s="17"/>
      <c r="B2648" s="17"/>
      <c r="C2648" s="21"/>
      <c r="D2648" s="21"/>
      <c r="E2648" s="21"/>
      <c r="F2648" s="21"/>
      <c r="G2648" s="17"/>
    </row>
    <row r="2649">
      <c r="A2649" s="17"/>
      <c r="B2649" s="17"/>
      <c r="C2649" s="21"/>
      <c r="D2649" s="21"/>
      <c r="E2649" s="21"/>
      <c r="F2649" s="21"/>
      <c r="G2649" s="17"/>
    </row>
    <row r="2650">
      <c r="A2650" s="17"/>
      <c r="B2650" s="17"/>
      <c r="C2650" s="21"/>
      <c r="D2650" s="21"/>
      <c r="E2650" s="21"/>
      <c r="F2650" s="21"/>
      <c r="G2650" s="17"/>
    </row>
    <row r="2651">
      <c r="A2651" s="17"/>
      <c r="B2651" s="17"/>
      <c r="C2651" s="21"/>
      <c r="D2651" s="21"/>
      <c r="E2651" s="21"/>
      <c r="F2651" s="21"/>
      <c r="G2651" s="17"/>
    </row>
    <row r="2652">
      <c r="A2652" s="17"/>
      <c r="B2652" s="17"/>
      <c r="C2652" s="21"/>
      <c r="D2652" s="21"/>
      <c r="E2652" s="21"/>
      <c r="F2652" s="21"/>
      <c r="G2652" s="17"/>
    </row>
    <row r="2653">
      <c r="A2653" s="17"/>
      <c r="B2653" s="17"/>
      <c r="C2653" s="21"/>
      <c r="D2653" s="21"/>
      <c r="E2653" s="21"/>
      <c r="F2653" s="21"/>
      <c r="G2653" s="17"/>
    </row>
    <row r="2654">
      <c r="A2654" s="17"/>
      <c r="B2654" s="17"/>
      <c r="C2654" s="21"/>
      <c r="D2654" s="21"/>
      <c r="E2654" s="21"/>
      <c r="F2654" s="21"/>
      <c r="G2654" s="17"/>
    </row>
    <row r="2655">
      <c r="A2655" s="17"/>
      <c r="B2655" s="17"/>
      <c r="C2655" s="21"/>
      <c r="D2655" s="21"/>
      <c r="E2655" s="21"/>
      <c r="F2655" s="21"/>
      <c r="G2655" s="17"/>
    </row>
    <row r="2656">
      <c r="A2656" s="17"/>
      <c r="B2656" s="17"/>
      <c r="C2656" s="21"/>
      <c r="D2656" s="21"/>
      <c r="E2656" s="21"/>
      <c r="F2656" s="21"/>
      <c r="G2656" s="17"/>
    </row>
    <row r="2657">
      <c r="A2657" s="17"/>
      <c r="B2657" s="17"/>
      <c r="C2657" s="21"/>
      <c r="D2657" s="21"/>
      <c r="E2657" s="21"/>
      <c r="F2657" s="21"/>
      <c r="G2657" s="17"/>
    </row>
    <row r="2658">
      <c r="A2658" s="17"/>
      <c r="B2658" s="17"/>
      <c r="C2658" s="21"/>
      <c r="D2658" s="21"/>
      <c r="E2658" s="21"/>
      <c r="F2658" s="21"/>
      <c r="G2658" s="17"/>
    </row>
    <row r="2659">
      <c r="A2659" s="17"/>
      <c r="B2659" s="17"/>
      <c r="C2659" s="21"/>
      <c r="D2659" s="21"/>
      <c r="E2659" s="21"/>
      <c r="F2659" s="21"/>
      <c r="G2659" s="17"/>
    </row>
    <row r="2660">
      <c r="A2660" s="17"/>
      <c r="B2660" s="17"/>
      <c r="C2660" s="21"/>
      <c r="D2660" s="21"/>
      <c r="E2660" s="21"/>
      <c r="F2660" s="21"/>
      <c r="G2660" s="17"/>
    </row>
    <row r="2661">
      <c r="A2661" s="17"/>
      <c r="B2661" s="17"/>
      <c r="C2661" s="21"/>
      <c r="D2661" s="21"/>
      <c r="E2661" s="21"/>
      <c r="F2661" s="21"/>
      <c r="G2661" s="17"/>
    </row>
    <row r="2662">
      <c r="A2662" s="17"/>
      <c r="B2662" s="17"/>
      <c r="C2662" s="21"/>
      <c r="D2662" s="21"/>
      <c r="E2662" s="21"/>
      <c r="F2662" s="21"/>
      <c r="G2662" s="17"/>
    </row>
    <row r="2663">
      <c r="A2663" s="17"/>
      <c r="B2663" s="17"/>
      <c r="C2663" s="21"/>
      <c r="D2663" s="21"/>
      <c r="E2663" s="21"/>
      <c r="F2663" s="21"/>
      <c r="G2663" s="17"/>
    </row>
    <row r="2664">
      <c r="A2664" s="17"/>
      <c r="B2664" s="17"/>
      <c r="C2664" s="21"/>
      <c r="D2664" s="21"/>
      <c r="E2664" s="21"/>
      <c r="F2664" s="21"/>
      <c r="G2664" s="17"/>
    </row>
    <row r="2665">
      <c r="A2665" s="17"/>
      <c r="B2665" s="17"/>
      <c r="C2665" s="21"/>
      <c r="D2665" s="21"/>
      <c r="E2665" s="21"/>
      <c r="F2665" s="21"/>
      <c r="G2665" s="17"/>
    </row>
    <row r="2666">
      <c r="A2666" s="17"/>
      <c r="B2666" s="17"/>
      <c r="C2666" s="21"/>
      <c r="D2666" s="21"/>
      <c r="E2666" s="21"/>
      <c r="F2666" s="21"/>
      <c r="G2666" s="17"/>
    </row>
    <row r="2667">
      <c r="A2667" s="17"/>
      <c r="B2667" s="17"/>
      <c r="C2667" s="21"/>
      <c r="D2667" s="21"/>
      <c r="E2667" s="21"/>
      <c r="F2667" s="21"/>
      <c r="G2667" s="17"/>
    </row>
    <row r="2668">
      <c r="A2668" s="17"/>
      <c r="B2668" s="17"/>
      <c r="C2668" s="21"/>
      <c r="D2668" s="21"/>
      <c r="E2668" s="21"/>
      <c r="F2668" s="21"/>
      <c r="G2668" s="17"/>
    </row>
    <row r="2669">
      <c r="A2669" s="17"/>
      <c r="B2669" s="17"/>
      <c r="C2669" s="21"/>
      <c r="D2669" s="21"/>
      <c r="E2669" s="21"/>
      <c r="F2669" s="21"/>
      <c r="G2669" s="17"/>
    </row>
    <row r="2670">
      <c r="A2670" s="17"/>
      <c r="B2670" s="17"/>
      <c r="C2670" s="21"/>
      <c r="D2670" s="21"/>
      <c r="E2670" s="21"/>
      <c r="F2670" s="21"/>
      <c r="G2670" s="17"/>
    </row>
    <row r="2671">
      <c r="A2671" s="17"/>
      <c r="B2671" s="17"/>
      <c r="C2671" s="21"/>
      <c r="D2671" s="21"/>
      <c r="E2671" s="21"/>
      <c r="F2671" s="21"/>
      <c r="G2671" s="17"/>
    </row>
    <row r="2672">
      <c r="A2672" s="17"/>
      <c r="B2672" s="17"/>
      <c r="C2672" s="21"/>
      <c r="D2672" s="21"/>
      <c r="E2672" s="21"/>
      <c r="F2672" s="21"/>
      <c r="G2672" s="17"/>
    </row>
    <row r="2673">
      <c r="A2673" s="17"/>
      <c r="B2673" s="17"/>
      <c r="C2673" s="21"/>
      <c r="D2673" s="21"/>
      <c r="E2673" s="21"/>
      <c r="F2673" s="21"/>
      <c r="G2673" s="17"/>
    </row>
    <row r="2674">
      <c r="A2674" s="17"/>
      <c r="B2674" s="17"/>
      <c r="C2674" s="21"/>
      <c r="D2674" s="21"/>
      <c r="E2674" s="21"/>
      <c r="F2674" s="21"/>
      <c r="G2674" s="17"/>
    </row>
    <row r="2675">
      <c r="A2675" s="17"/>
      <c r="B2675" s="17"/>
      <c r="C2675" s="21"/>
      <c r="D2675" s="21"/>
      <c r="E2675" s="21"/>
      <c r="F2675" s="21"/>
      <c r="G2675" s="17"/>
    </row>
    <row r="2676">
      <c r="A2676" s="17"/>
      <c r="B2676" s="17"/>
      <c r="C2676" s="21"/>
      <c r="D2676" s="21"/>
      <c r="E2676" s="21"/>
      <c r="F2676" s="21"/>
      <c r="G2676" s="17"/>
    </row>
    <row r="2677">
      <c r="A2677" s="17"/>
      <c r="B2677" s="17"/>
      <c r="C2677" s="21"/>
      <c r="D2677" s="21"/>
      <c r="E2677" s="21"/>
      <c r="F2677" s="21"/>
      <c r="G2677" s="17"/>
    </row>
    <row r="2678">
      <c r="A2678" s="17"/>
      <c r="B2678" s="17"/>
      <c r="C2678" s="21"/>
      <c r="D2678" s="21"/>
      <c r="E2678" s="21"/>
      <c r="F2678" s="21"/>
      <c r="G2678" s="17"/>
    </row>
    <row r="2679">
      <c r="A2679" s="17"/>
      <c r="B2679" s="17"/>
      <c r="C2679" s="21"/>
      <c r="D2679" s="21"/>
      <c r="E2679" s="21"/>
      <c r="F2679" s="21"/>
      <c r="G2679" s="17"/>
    </row>
    <row r="2680">
      <c r="A2680" s="17"/>
      <c r="B2680" s="17"/>
      <c r="C2680" s="21"/>
      <c r="D2680" s="21"/>
      <c r="E2680" s="21"/>
      <c r="F2680" s="21"/>
      <c r="G2680" s="17"/>
    </row>
    <row r="2681">
      <c r="A2681" s="17"/>
      <c r="B2681" s="17"/>
      <c r="C2681" s="21"/>
      <c r="D2681" s="21"/>
      <c r="E2681" s="21"/>
      <c r="F2681" s="21"/>
      <c r="G2681" s="17"/>
    </row>
    <row r="2682">
      <c r="A2682" s="17"/>
      <c r="B2682" s="17"/>
      <c r="C2682" s="21"/>
      <c r="D2682" s="21"/>
      <c r="E2682" s="21"/>
      <c r="F2682" s="21"/>
      <c r="G2682" s="17"/>
    </row>
    <row r="2683">
      <c r="A2683" s="17"/>
      <c r="B2683" s="17"/>
      <c r="C2683" s="21"/>
      <c r="D2683" s="21"/>
      <c r="E2683" s="21"/>
      <c r="F2683" s="21"/>
      <c r="G2683" s="17"/>
    </row>
    <row r="2684">
      <c r="A2684" s="17"/>
      <c r="B2684" s="17"/>
      <c r="C2684" s="21"/>
      <c r="D2684" s="21"/>
      <c r="E2684" s="21"/>
      <c r="F2684" s="21"/>
      <c r="G2684" s="17"/>
    </row>
    <row r="2685">
      <c r="A2685" s="17"/>
      <c r="B2685" s="17"/>
      <c r="C2685" s="21"/>
      <c r="D2685" s="21"/>
      <c r="E2685" s="21"/>
      <c r="F2685" s="21"/>
      <c r="G2685" s="17"/>
    </row>
    <row r="2686">
      <c r="A2686" s="17"/>
      <c r="B2686" s="17"/>
      <c r="C2686" s="21"/>
      <c r="D2686" s="21"/>
      <c r="E2686" s="21"/>
      <c r="F2686" s="21"/>
      <c r="G2686" s="17"/>
    </row>
    <row r="2687">
      <c r="A2687" s="17"/>
      <c r="B2687" s="17"/>
      <c r="C2687" s="21"/>
      <c r="D2687" s="21"/>
      <c r="E2687" s="21"/>
      <c r="F2687" s="21"/>
      <c r="G2687" s="17"/>
    </row>
    <row r="2688">
      <c r="A2688" s="17"/>
      <c r="B2688" s="17"/>
      <c r="C2688" s="21"/>
      <c r="D2688" s="21"/>
      <c r="E2688" s="21"/>
      <c r="F2688" s="21"/>
      <c r="G2688" s="17"/>
    </row>
    <row r="2689">
      <c r="A2689" s="17"/>
      <c r="B2689" s="17"/>
      <c r="C2689" s="21"/>
      <c r="D2689" s="21"/>
      <c r="E2689" s="21"/>
      <c r="F2689" s="21"/>
      <c r="G2689" s="17"/>
    </row>
    <row r="2690">
      <c r="A2690" s="17"/>
      <c r="B2690" s="17"/>
      <c r="C2690" s="21"/>
      <c r="D2690" s="21"/>
      <c r="E2690" s="21"/>
      <c r="F2690" s="21"/>
      <c r="G2690" s="17"/>
    </row>
    <row r="2691">
      <c r="A2691" s="17"/>
      <c r="B2691" s="17"/>
      <c r="C2691" s="21"/>
      <c r="D2691" s="21"/>
      <c r="E2691" s="21"/>
      <c r="F2691" s="21"/>
      <c r="G2691" s="17"/>
    </row>
    <row r="2692">
      <c r="A2692" s="17"/>
      <c r="B2692" s="17"/>
      <c r="C2692" s="21"/>
      <c r="D2692" s="21"/>
      <c r="E2692" s="21"/>
      <c r="F2692" s="21"/>
      <c r="G2692" s="17"/>
    </row>
    <row r="2693">
      <c r="A2693" s="17"/>
      <c r="B2693" s="17"/>
      <c r="C2693" s="21"/>
      <c r="D2693" s="21"/>
      <c r="E2693" s="21"/>
      <c r="F2693" s="21"/>
      <c r="G2693" s="17"/>
    </row>
    <row r="2694">
      <c r="A2694" s="17"/>
      <c r="B2694" s="17"/>
      <c r="C2694" s="21"/>
      <c r="D2694" s="21"/>
      <c r="E2694" s="21"/>
      <c r="F2694" s="21"/>
      <c r="G2694" s="17"/>
    </row>
    <row r="2695">
      <c r="A2695" s="17"/>
      <c r="B2695" s="17"/>
      <c r="C2695" s="21"/>
      <c r="D2695" s="21"/>
      <c r="E2695" s="21"/>
      <c r="F2695" s="21"/>
      <c r="G2695" s="17"/>
    </row>
    <row r="2696">
      <c r="A2696" s="17"/>
      <c r="B2696" s="17"/>
      <c r="C2696" s="21"/>
      <c r="D2696" s="21"/>
      <c r="E2696" s="21"/>
      <c r="F2696" s="21"/>
      <c r="G2696" s="17"/>
    </row>
    <row r="2697">
      <c r="A2697" s="17"/>
      <c r="B2697" s="17"/>
      <c r="C2697" s="21"/>
      <c r="D2697" s="21"/>
      <c r="E2697" s="21"/>
      <c r="F2697" s="21"/>
      <c r="G2697" s="17"/>
    </row>
    <row r="2698">
      <c r="A2698" s="17"/>
      <c r="B2698" s="17"/>
      <c r="C2698" s="21"/>
      <c r="D2698" s="21"/>
      <c r="E2698" s="21"/>
      <c r="F2698" s="21"/>
      <c r="G2698" s="17"/>
    </row>
    <row r="2699">
      <c r="A2699" s="17"/>
      <c r="B2699" s="17"/>
      <c r="C2699" s="21"/>
      <c r="D2699" s="21"/>
      <c r="E2699" s="21"/>
      <c r="F2699" s="21"/>
      <c r="G2699" s="17"/>
    </row>
    <row r="2700">
      <c r="A2700" s="17"/>
      <c r="B2700" s="17"/>
      <c r="C2700" s="21"/>
      <c r="D2700" s="21"/>
      <c r="E2700" s="21"/>
      <c r="F2700" s="21"/>
      <c r="G2700" s="17"/>
    </row>
    <row r="2701">
      <c r="A2701" s="17"/>
      <c r="B2701" s="17"/>
      <c r="C2701" s="21"/>
      <c r="D2701" s="21"/>
      <c r="E2701" s="21"/>
      <c r="F2701" s="21"/>
      <c r="G2701" s="17"/>
    </row>
    <row r="2702">
      <c r="A2702" s="17"/>
      <c r="B2702" s="17"/>
      <c r="C2702" s="21"/>
      <c r="D2702" s="21"/>
      <c r="E2702" s="21"/>
      <c r="F2702" s="21"/>
      <c r="G2702" s="17"/>
    </row>
    <row r="2703">
      <c r="A2703" s="17"/>
      <c r="B2703" s="17"/>
      <c r="C2703" s="21"/>
      <c r="D2703" s="21"/>
      <c r="E2703" s="21"/>
      <c r="F2703" s="21"/>
      <c r="G2703" s="17"/>
    </row>
    <row r="2704">
      <c r="A2704" s="17"/>
      <c r="B2704" s="17"/>
      <c r="C2704" s="21"/>
      <c r="D2704" s="21"/>
      <c r="E2704" s="21"/>
      <c r="F2704" s="21"/>
      <c r="G2704" s="17"/>
    </row>
    <row r="2705">
      <c r="A2705" s="17"/>
      <c r="B2705" s="17"/>
      <c r="C2705" s="21"/>
      <c r="D2705" s="21"/>
      <c r="E2705" s="21"/>
      <c r="F2705" s="21"/>
      <c r="G2705" s="17"/>
    </row>
    <row r="2706">
      <c r="A2706" s="17"/>
      <c r="B2706" s="17"/>
      <c r="C2706" s="21"/>
      <c r="D2706" s="21"/>
      <c r="E2706" s="21"/>
      <c r="F2706" s="21"/>
      <c r="G2706" s="17"/>
    </row>
    <row r="2707">
      <c r="A2707" s="17"/>
      <c r="B2707" s="17"/>
      <c r="C2707" s="21"/>
      <c r="D2707" s="21"/>
      <c r="E2707" s="21"/>
      <c r="F2707" s="21"/>
      <c r="G2707" s="17"/>
    </row>
    <row r="2708">
      <c r="A2708" s="17"/>
      <c r="B2708" s="17"/>
      <c r="C2708" s="21"/>
      <c r="D2708" s="21"/>
      <c r="E2708" s="21"/>
      <c r="F2708" s="21"/>
      <c r="G2708" s="17"/>
    </row>
    <row r="2709">
      <c r="A2709" s="17"/>
      <c r="B2709" s="17"/>
      <c r="C2709" s="21"/>
      <c r="D2709" s="21"/>
      <c r="E2709" s="21"/>
      <c r="F2709" s="21"/>
      <c r="G2709" s="17"/>
    </row>
    <row r="2710">
      <c r="A2710" s="17"/>
      <c r="B2710" s="17"/>
      <c r="C2710" s="21"/>
      <c r="D2710" s="21"/>
      <c r="E2710" s="21"/>
      <c r="F2710" s="21"/>
      <c r="G2710" s="17"/>
    </row>
    <row r="2711">
      <c r="A2711" s="17"/>
      <c r="B2711" s="17"/>
      <c r="C2711" s="21"/>
      <c r="D2711" s="21"/>
      <c r="E2711" s="21"/>
      <c r="F2711" s="21"/>
      <c r="G2711" s="17"/>
    </row>
    <row r="2712">
      <c r="A2712" s="17"/>
      <c r="B2712" s="17"/>
      <c r="C2712" s="21"/>
      <c r="D2712" s="21"/>
      <c r="E2712" s="21"/>
      <c r="F2712" s="21"/>
      <c r="G2712" s="17"/>
    </row>
    <row r="2713">
      <c r="A2713" s="17"/>
      <c r="B2713" s="17"/>
      <c r="C2713" s="21"/>
      <c r="D2713" s="21"/>
      <c r="E2713" s="21"/>
      <c r="F2713" s="21"/>
      <c r="G2713" s="17"/>
    </row>
    <row r="2714">
      <c r="A2714" s="17"/>
      <c r="B2714" s="17"/>
      <c r="C2714" s="21"/>
      <c r="D2714" s="21"/>
      <c r="E2714" s="21"/>
      <c r="F2714" s="21"/>
      <c r="G2714" s="17"/>
    </row>
    <row r="2715">
      <c r="A2715" s="17"/>
      <c r="B2715" s="17"/>
      <c r="C2715" s="21"/>
      <c r="D2715" s="21"/>
      <c r="E2715" s="21"/>
      <c r="F2715" s="21"/>
      <c r="G2715" s="17"/>
    </row>
    <row r="2716">
      <c r="A2716" s="17"/>
      <c r="B2716" s="17"/>
      <c r="C2716" s="21"/>
      <c r="D2716" s="21"/>
      <c r="E2716" s="21"/>
      <c r="F2716" s="21"/>
      <c r="G2716" s="17"/>
    </row>
    <row r="2717">
      <c r="A2717" s="17"/>
      <c r="B2717" s="17"/>
      <c r="C2717" s="21"/>
      <c r="D2717" s="21"/>
      <c r="E2717" s="21"/>
      <c r="F2717" s="21"/>
      <c r="G2717" s="17"/>
    </row>
    <row r="2718">
      <c r="A2718" s="17"/>
      <c r="B2718" s="17"/>
      <c r="C2718" s="21"/>
      <c r="D2718" s="21"/>
      <c r="E2718" s="21"/>
      <c r="F2718" s="21"/>
      <c r="G2718" s="17"/>
    </row>
    <row r="2719">
      <c r="A2719" s="17"/>
      <c r="B2719" s="17"/>
      <c r="C2719" s="21"/>
      <c r="D2719" s="21"/>
      <c r="E2719" s="21"/>
      <c r="F2719" s="21"/>
      <c r="G2719" s="17"/>
    </row>
    <row r="2720">
      <c r="A2720" s="17"/>
      <c r="B2720" s="17"/>
      <c r="C2720" s="21"/>
      <c r="D2720" s="21"/>
      <c r="E2720" s="21"/>
      <c r="F2720" s="21"/>
      <c r="G2720" s="17"/>
    </row>
    <row r="2721">
      <c r="A2721" s="17"/>
      <c r="B2721" s="17"/>
      <c r="C2721" s="21"/>
      <c r="D2721" s="21"/>
      <c r="E2721" s="21"/>
      <c r="F2721" s="21"/>
      <c r="G2721" s="17"/>
    </row>
    <row r="2722">
      <c r="A2722" s="17"/>
      <c r="B2722" s="17"/>
      <c r="C2722" s="21"/>
      <c r="D2722" s="21"/>
      <c r="E2722" s="21"/>
      <c r="F2722" s="21"/>
      <c r="G2722" s="17"/>
    </row>
    <row r="2723">
      <c r="A2723" s="17"/>
      <c r="B2723" s="17"/>
      <c r="C2723" s="21"/>
      <c r="D2723" s="21"/>
      <c r="E2723" s="21"/>
      <c r="F2723" s="21"/>
      <c r="G2723" s="17"/>
    </row>
    <row r="2724">
      <c r="A2724" s="17"/>
      <c r="B2724" s="17"/>
      <c r="C2724" s="21"/>
      <c r="D2724" s="21"/>
      <c r="E2724" s="21"/>
      <c r="F2724" s="21"/>
      <c r="G2724" s="17"/>
    </row>
    <row r="2725">
      <c r="A2725" s="17"/>
      <c r="B2725" s="17"/>
      <c r="C2725" s="21"/>
      <c r="D2725" s="21"/>
      <c r="E2725" s="21"/>
      <c r="F2725" s="21"/>
      <c r="G2725" s="17"/>
    </row>
    <row r="2726">
      <c r="A2726" s="17"/>
      <c r="B2726" s="17"/>
      <c r="C2726" s="21"/>
      <c r="D2726" s="21"/>
      <c r="E2726" s="21"/>
      <c r="F2726" s="21"/>
      <c r="G2726" s="17"/>
    </row>
    <row r="2727">
      <c r="A2727" s="17"/>
      <c r="B2727" s="17"/>
      <c r="C2727" s="21"/>
      <c r="D2727" s="21"/>
      <c r="E2727" s="21"/>
      <c r="F2727" s="21"/>
      <c r="G2727" s="17"/>
    </row>
    <row r="2728">
      <c r="A2728" s="17"/>
      <c r="B2728" s="17"/>
      <c r="C2728" s="21"/>
      <c r="D2728" s="21"/>
      <c r="E2728" s="21"/>
      <c r="F2728" s="21"/>
      <c r="G2728" s="17"/>
    </row>
    <row r="2729">
      <c r="A2729" s="17"/>
      <c r="B2729" s="17"/>
      <c r="C2729" s="21"/>
      <c r="D2729" s="21"/>
      <c r="E2729" s="21"/>
      <c r="F2729" s="21"/>
      <c r="G2729" s="17"/>
    </row>
    <row r="2730">
      <c r="A2730" s="17"/>
      <c r="B2730" s="17"/>
      <c r="C2730" s="21"/>
      <c r="D2730" s="21"/>
      <c r="E2730" s="21"/>
      <c r="F2730" s="21"/>
      <c r="G2730" s="17"/>
    </row>
    <row r="2731">
      <c r="A2731" s="17"/>
      <c r="B2731" s="17"/>
      <c r="C2731" s="21"/>
      <c r="D2731" s="21"/>
      <c r="E2731" s="21"/>
      <c r="F2731" s="21"/>
      <c r="G2731" s="17"/>
    </row>
    <row r="2732">
      <c r="A2732" s="17"/>
      <c r="B2732" s="17"/>
      <c r="C2732" s="21"/>
      <c r="D2732" s="21"/>
      <c r="E2732" s="21"/>
      <c r="F2732" s="21"/>
      <c r="G2732" s="17"/>
    </row>
    <row r="2733">
      <c r="A2733" s="17"/>
      <c r="B2733" s="17"/>
      <c r="C2733" s="21"/>
      <c r="D2733" s="21"/>
      <c r="E2733" s="21"/>
      <c r="F2733" s="21"/>
      <c r="G2733" s="17"/>
    </row>
    <row r="2734">
      <c r="A2734" s="17"/>
      <c r="B2734" s="17"/>
      <c r="C2734" s="21"/>
      <c r="D2734" s="21"/>
      <c r="E2734" s="21"/>
      <c r="F2734" s="21"/>
      <c r="G2734" s="17"/>
    </row>
    <row r="2735">
      <c r="A2735" s="17"/>
      <c r="B2735" s="17"/>
      <c r="C2735" s="21"/>
      <c r="D2735" s="21"/>
      <c r="E2735" s="21"/>
      <c r="F2735" s="21"/>
      <c r="G2735" s="17"/>
    </row>
    <row r="2736">
      <c r="A2736" s="17"/>
      <c r="B2736" s="17"/>
      <c r="C2736" s="21"/>
      <c r="D2736" s="21"/>
      <c r="E2736" s="21"/>
      <c r="F2736" s="21"/>
      <c r="G2736" s="17"/>
    </row>
    <row r="2737">
      <c r="A2737" s="17"/>
      <c r="B2737" s="17"/>
      <c r="C2737" s="21"/>
      <c r="D2737" s="21"/>
      <c r="E2737" s="21"/>
      <c r="F2737" s="21"/>
      <c r="G2737" s="17"/>
    </row>
    <row r="2738">
      <c r="A2738" s="17"/>
      <c r="B2738" s="17"/>
      <c r="C2738" s="21"/>
      <c r="D2738" s="21"/>
      <c r="E2738" s="21"/>
      <c r="F2738" s="21"/>
      <c r="G2738" s="17"/>
    </row>
    <row r="2739">
      <c r="A2739" s="17"/>
      <c r="B2739" s="17"/>
      <c r="C2739" s="21"/>
      <c r="D2739" s="21"/>
      <c r="E2739" s="21"/>
      <c r="F2739" s="21"/>
      <c r="G2739" s="17"/>
    </row>
    <row r="2740">
      <c r="A2740" s="17"/>
      <c r="B2740" s="17"/>
      <c r="C2740" s="21"/>
      <c r="D2740" s="21"/>
      <c r="E2740" s="21"/>
      <c r="F2740" s="21"/>
      <c r="G2740" s="17"/>
    </row>
    <row r="2741">
      <c r="A2741" s="17"/>
      <c r="B2741" s="17"/>
      <c r="C2741" s="21"/>
      <c r="D2741" s="21"/>
      <c r="E2741" s="21"/>
      <c r="F2741" s="21"/>
      <c r="G2741" s="17"/>
    </row>
    <row r="2742">
      <c r="A2742" s="17"/>
      <c r="B2742" s="17"/>
      <c r="C2742" s="21"/>
      <c r="D2742" s="21"/>
      <c r="E2742" s="21"/>
      <c r="F2742" s="21"/>
      <c r="G2742" s="17"/>
    </row>
    <row r="2743">
      <c r="A2743" s="17"/>
      <c r="B2743" s="17"/>
      <c r="C2743" s="21"/>
      <c r="D2743" s="21"/>
      <c r="E2743" s="21"/>
      <c r="F2743" s="21"/>
      <c r="G2743" s="17"/>
    </row>
    <row r="2744">
      <c r="A2744" s="17"/>
      <c r="B2744" s="17"/>
      <c r="C2744" s="21"/>
      <c r="D2744" s="21"/>
      <c r="E2744" s="21"/>
      <c r="F2744" s="21"/>
      <c r="G2744" s="17"/>
    </row>
    <row r="2745">
      <c r="A2745" s="17"/>
      <c r="B2745" s="17"/>
      <c r="C2745" s="21"/>
      <c r="D2745" s="21"/>
      <c r="E2745" s="21"/>
      <c r="F2745" s="21"/>
      <c r="G2745" s="17"/>
    </row>
    <row r="2746">
      <c r="A2746" s="17"/>
      <c r="B2746" s="17"/>
      <c r="C2746" s="21"/>
      <c r="D2746" s="21"/>
      <c r="E2746" s="21"/>
      <c r="F2746" s="21"/>
      <c r="G2746" s="17"/>
    </row>
    <row r="2747">
      <c r="A2747" s="17"/>
      <c r="B2747" s="17"/>
      <c r="C2747" s="21"/>
      <c r="D2747" s="21"/>
      <c r="E2747" s="21"/>
      <c r="F2747" s="21"/>
      <c r="G2747" s="17"/>
    </row>
  </sheetData>
  <mergeCells count="1">
    <mergeCell ref="B1:F1"/>
  </mergeCells>
  <drawing r:id="rId1"/>
</worksheet>
</file>