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יודלביץ\"/>
    </mc:Choice>
  </mc:AlternateContent>
  <bookViews>
    <workbookView xWindow="240" yWindow="45" windowWidth="12240" windowHeight="9240" firstSheet="9" activeTab="11"/>
  </bookViews>
  <sheets>
    <sheet name="פרטים אישיים" sheetId="15" r:id="rId1"/>
    <sheet name="בית חודשי-תקציב" sheetId="1" r:id="rId2"/>
    <sheet name="בית שנתי-תקציב" sheetId="2" r:id="rId3"/>
    <sheet name="תכנית חיסכון" sheetId="9" r:id="rId4"/>
    <sheet name="חובות" sheetId="3" r:id="rId5"/>
    <sheet name="תקציב מול ביצוע-הכנסות" sheetId="6" r:id="rId6"/>
    <sheet name="תקציב מול ביצוע-חסכונות" sheetId="10" r:id="rId7"/>
    <sheet name="תקציב מול ביצוע-הוצאות" sheetId="4" r:id="rId8"/>
    <sheet name="תקציב מול ביצוע-חובות" sheetId="8" r:id="rId9"/>
    <sheet name="מאזן ביצוע (הכנסות-הוצאות=יתרה)" sheetId="7" r:id="rId10"/>
    <sheet name="סימולטור פרוייקטים" sheetId="11" r:id="rId11"/>
    <sheet name="שאלון" sheetId="5" r:id="rId12"/>
  </sheets>
  <calcPr calcId="162913"/>
</workbook>
</file>

<file path=xl/calcChain.xml><?xml version="1.0" encoding="utf-8"?>
<calcChain xmlns="http://schemas.openxmlformats.org/spreadsheetml/2006/main">
  <c r="N34" i="2" l="1"/>
  <c r="M34" i="2"/>
  <c r="N33" i="2"/>
  <c r="M33" i="2"/>
  <c r="L5" i="2"/>
  <c r="L6" i="2"/>
  <c r="L7" i="2"/>
  <c r="L8" i="2"/>
  <c r="L9" i="2"/>
  <c r="L10" i="2"/>
  <c r="L11" i="2"/>
  <c r="L12" i="2"/>
  <c r="L13" i="2"/>
  <c r="L33" i="2"/>
  <c r="L34" i="2"/>
  <c r="L35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4" i="2"/>
  <c r="M22" i="2"/>
  <c r="M23" i="2"/>
  <c r="M24" i="2"/>
  <c r="M25" i="2"/>
  <c r="M26" i="2"/>
  <c r="M27" i="2"/>
  <c r="M28" i="2"/>
  <c r="M21" i="2"/>
  <c r="M17" i="2"/>
  <c r="N13" i="2"/>
  <c r="M13" i="2"/>
  <c r="N12" i="2"/>
  <c r="M12" i="2"/>
  <c r="N10" i="2"/>
  <c r="M10" i="2"/>
  <c r="M5" i="2"/>
  <c r="M6" i="2"/>
  <c r="M7" i="2"/>
  <c r="M4" i="2"/>
  <c r="S27" i="8" l="1"/>
  <c r="M11" i="7" s="1"/>
  <c r="R27" i="8"/>
  <c r="L11" i="7" s="1"/>
  <c r="Q27" i="8"/>
  <c r="K11" i="7" s="1"/>
  <c r="P27" i="8"/>
  <c r="J11" i="7" s="1"/>
  <c r="O27" i="8"/>
  <c r="I11" i="7" s="1"/>
  <c r="N27" i="8"/>
  <c r="H11" i="7" s="1"/>
  <c r="M27" i="8"/>
  <c r="G11" i="7" s="1"/>
  <c r="L27" i="8"/>
  <c r="F11" i="7" s="1"/>
  <c r="K27" i="8"/>
  <c r="E11" i="7" s="1"/>
  <c r="J27" i="8"/>
  <c r="D11" i="7" s="1"/>
  <c r="I27" i="8"/>
  <c r="C11" i="7" s="1"/>
  <c r="H27" i="8"/>
  <c r="B11" i="7" s="1"/>
  <c r="G27" i="8"/>
  <c r="F27" i="8"/>
  <c r="C27" i="8"/>
  <c r="T26" i="8"/>
  <c r="G26" i="8"/>
  <c r="F26" i="8"/>
  <c r="E26" i="8"/>
  <c r="D26" i="8"/>
  <c r="U26" i="8" s="1"/>
  <c r="C26" i="8"/>
  <c r="V26" i="8" s="1"/>
  <c r="T25" i="8"/>
  <c r="G25" i="8"/>
  <c r="F25" i="8"/>
  <c r="E25" i="8"/>
  <c r="D25" i="8"/>
  <c r="C25" i="8"/>
  <c r="V25" i="8" s="1"/>
  <c r="T24" i="8"/>
  <c r="G24" i="8"/>
  <c r="F24" i="8"/>
  <c r="E24" i="8"/>
  <c r="D24" i="8"/>
  <c r="U24" i="8" s="1"/>
  <c r="C24" i="8"/>
  <c r="V24" i="8" s="1"/>
  <c r="T23" i="8"/>
  <c r="G23" i="8"/>
  <c r="F23" i="8"/>
  <c r="E23" i="8"/>
  <c r="D23" i="8"/>
  <c r="U23" i="8" s="1"/>
  <c r="C23" i="8"/>
  <c r="V23" i="8" s="1"/>
  <c r="T22" i="8"/>
  <c r="G22" i="8"/>
  <c r="F22" i="8"/>
  <c r="E22" i="8"/>
  <c r="D22" i="8"/>
  <c r="U22" i="8" s="1"/>
  <c r="C22" i="8"/>
  <c r="V22" i="8" s="1"/>
  <c r="T21" i="8"/>
  <c r="G21" i="8"/>
  <c r="F21" i="8"/>
  <c r="E21" i="8"/>
  <c r="D21" i="8"/>
  <c r="C21" i="8"/>
  <c r="V21" i="8" s="1"/>
  <c r="T20" i="8"/>
  <c r="G20" i="8"/>
  <c r="F20" i="8"/>
  <c r="E20" i="8"/>
  <c r="D20" i="8"/>
  <c r="U20" i="8" s="1"/>
  <c r="C20" i="8"/>
  <c r="V20" i="8" s="1"/>
  <c r="T19" i="8"/>
  <c r="G19" i="8"/>
  <c r="F19" i="8"/>
  <c r="E19" i="8"/>
  <c r="D19" i="8"/>
  <c r="U19" i="8" s="1"/>
  <c r="C19" i="8"/>
  <c r="V19" i="8" s="1"/>
  <c r="T18" i="8"/>
  <c r="G18" i="8"/>
  <c r="F18" i="8"/>
  <c r="E18" i="8"/>
  <c r="D18" i="8"/>
  <c r="U18" i="8" s="1"/>
  <c r="C18" i="8"/>
  <c r="V18" i="8" s="1"/>
  <c r="T17" i="8"/>
  <c r="G17" i="8"/>
  <c r="F17" i="8"/>
  <c r="E17" i="8"/>
  <c r="D17" i="8"/>
  <c r="C17" i="8"/>
  <c r="V17" i="8" s="1"/>
  <c r="T16" i="8"/>
  <c r="G16" i="8"/>
  <c r="F16" i="8"/>
  <c r="E16" i="8"/>
  <c r="D16" i="8"/>
  <c r="U16" i="8" s="1"/>
  <c r="C16" i="8"/>
  <c r="V16" i="8" s="1"/>
  <c r="T15" i="8"/>
  <c r="G15" i="8"/>
  <c r="F15" i="8"/>
  <c r="E15" i="8"/>
  <c r="D15" i="8"/>
  <c r="U15" i="8" s="1"/>
  <c r="C15" i="8"/>
  <c r="V15" i="8" s="1"/>
  <c r="T14" i="8"/>
  <c r="G14" i="8"/>
  <c r="F14" i="8"/>
  <c r="E14" i="8"/>
  <c r="D14" i="8"/>
  <c r="U14" i="8" s="1"/>
  <c r="C14" i="8"/>
  <c r="V14" i="8" s="1"/>
  <c r="T13" i="8"/>
  <c r="G13" i="8"/>
  <c r="F13" i="8"/>
  <c r="E13" i="8"/>
  <c r="D13" i="8"/>
  <c r="C13" i="8"/>
  <c r="V13" i="8" s="1"/>
  <c r="T12" i="8"/>
  <c r="G12" i="8"/>
  <c r="F12" i="8"/>
  <c r="E12" i="8"/>
  <c r="D12" i="8"/>
  <c r="U12" i="8" s="1"/>
  <c r="C12" i="8"/>
  <c r="V12" i="8" s="1"/>
  <c r="T11" i="8"/>
  <c r="G11" i="8"/>
  <c r="F11" i="8"/>
  <c r="E11" i="8"/>
  <c r="D11" i="8"/>
  <c r="U11" i="8" s="1"/>
  <c r="C11" i="8"/>
  <c r="V11" i="8" s="1"/>
  <c r="T10" i="8"/>
  <c r="G10" i="8"/>
  <c r="F10" i="8"/>
  <c r="E10" i="8"/>
  <c r="D10" i="8"/>
  <c r="U10" i="8" s="1"/>
  <c r="C10" i="8"/>
  <c r="V10" i="8" s="1"/>
  <c r="T9" i="8"/>
  <c r="G9" i="8"/>
  <c r="F9" i="8"/>
  <c r="E9" i="8"/>
  <c r="D9" i="8"/>
  <c r="C9" i="8"/>
  <c r="V9" i="8" s="1"/>
  <c r="T8" i="8"/>
  <c r="G8" i="8"/>
  <c r="F8" i="8"/>
  <c r="E8" i="8"/>
  <c r="D8" i="8"/>
  <c r="U8" i="8" s="1"/>
  <c r="C8" i="8"/>
  <c r="V8" i="8" s="1"/>
  <c r="T7" i="8"/>
  <c r="G7" i="8"/>
  <c r="F7" i="8"/>
  <c r="E7" i="8"/>
  <c r="D7" i="8"/>
  <c r="U7" i="8" s="1"/>
  <c r="C7" i="8"/>
  <c r="V7" i="8" s="1"/>
  <c r="T6" i="8"/>
  <c r="G6" i="8"/>
  <c r="F6" i="8"/>
  <c r="E6" i="8"/>
  <c r="D6" i="8"/>
  <c r="U6" i="8" s="1"/>
  <c r="C6" i="8"/>
  <c r="V6" i="8" s="1"/>
  <c r="T5" i="8"/>
  <c r="G5" i="8"/>
  <c r="F5" i="8"/>
  <c r="E5" i="8"/>
  <c r="D5" i="8"/>
  <c r="C5" i="8"/>
  <c r="V5" i="8" s="1"/>
  <c r="T4" i="8"/>
  <c r="T27" i="8" s="1"/>
  <c r="G4" i="8"/>
  <c r="F4" i="8"/>
  <c r="E4" i="8"/>
  <c r="D4" i="8"/>
  <c r="U4" i="8" s="1"/>
  <c r="C4" i="8"/>
  <c r="V4" i="8" s="1"/>
  <c r="V3" i="8"/>
  <c r="G3" i="8"/>
  <c r="F3" i="8"/>
  <c r="S27" i="10"/>
  <c r="R27" i="10"/>
  <c r="N21" i="4" s="1"/>
  <c r="N58" i="4" s="1"/>
  <c r="L8" i="7" s="1"/>
  <c r="Q27" i="10"/>
  <c r="M21" i="4" s="1"/>
  <c r="M58" i="4" s="1"/>
  <c r="K8" i="7" s="1"/>
  <c r="P27" i="10"/>
  <c r="L21" i="4" s="1"/>
  <c r="L58" i="4" s="1"/>
  <c r="J8" i="7" s="1"/>
  <c r="O27" i="10"/>
  <c r="N27" i="10"/>
  <c r="J21" i="4" s="1"/>
  <c r="J58" i="4" s="1"/>
  <c r="H8" i="7" s="1"/>
  <c r="M27" i="10"/>
  <c r="I21" i="4" s="1"/>
  <c r="I58" i="4" s="1"/>
  <c r="G8" i="7" s="1"/>
  <c r="L27" i="10"/>
  <c r="H21" i="4" s="1"/>
  <c r="H58" i="4" s="1"/>
  <c r="F8" i="7" s="1"/>
  <c r="K27" i="10"/>
  <c r="J27" i="10"/>
  <c r="F21" i="4" s="1"/>
  <c r="F58" i="4" s="1"/>
  <c r="D8" i="7" s="1"/>
  <c r="I27" i="10"/>
  <c r="E21" i="4" s="1"/>
  <c r="E58" i="4" s="1"/>
  <c r="C8" i="7" s="1"/>
  <c r="H27" i="10"/>
  <c r="D21" i="4" s="1"/>
  <c r="D58" i="4" s="1"/>
  <c r="B8" i="7" s="1"/>
  <c r="G27" i="10"/>
  <c r="F27" i="10"/>
  <c r="C27" i="10"/>
  <c r="T26" i="10"/>
  <c r="G26" i="10"/>
  <c r="F26" i="10"/>
  <c r="E26" i="10"/>
  <c r="D26" i="10"/>
  <c r="C26" i="10"/>
  <c r="V26" i="10" s="1"/>
  <c r="T25" i="10"/>
  <c r="G25" i="10"/>
  <c r="F25" i="10"/>
  <c r="E25" i="10"/>
  <c r="D25" i="10"/>
  <c r="C25" i="10"/>
  <c r="V25" i="10" s="1"/>
  <c r="T24" i="10"/>
  <c r="G24" i="10"/>
  <c r="F24" i="10"/>
  <c r="E24" i="10"/>
  <c r="D24" i="10"/>
  <c r="U24" i="10" s="1"/>
  <c r="C24" i="10"/>
  <c r="V24" i="10" s="1"/>
  <c r="T23" i="10"/>
  <c r="G23" i="10"/>
  <c r="F23" i="10"/>
  <c r="E23" i="10"/>
  <c r="D23" i="10"/>
  <c r="U23" i="10" s="1"/>
  <c r="C23" i="10"/>
  <c r="V23" i="10" s="1"/>
  <c r="T22" i="10"/>
  <c r="G22" i="10"/>
  <c r="F22" i="10"/>
  <c r="E22" i="10"/>
  <c r="D22" i="10"/>
  <c r="C22" i="10"/>
  <c r="V22" i="10" s="1"/>
  <c r="T21" i="10"/>
  <c r="G21" i="10"/>
  <c r="F21" i="10"/>
  <c r="E21" i="10"/>
  <c r="D21" i="10"/>
  <c r="C21" i="10"/>
  <c r="V21" i="10" s="1"/>
  <c r="T20" i="10"/>
  <c r="G20" i="10"/>
  <c r="F20" i="10"/>
  <c r="E20" i="10"/>
  <c r="D20" i="10"/>
  <c r="U20" i="10" s="1"/>
  <c r="C20" i="10"/>
  <c r="V20" i="10" s="1"/>
  <c r="T19" i="10"/>
  <c r="G19" i="10"/>
  <c r="F19" i="10"/>
  <c r="E19" i="10"/>
  <c r="D19" i="10"/>
  <c r="U19" i="10" s="1"/>
  <c r="C19" i="10"/>
  <c r="V19" i="10" s="1"/>
  <c r="T18" i="10"/>
  <c r="G18" i="10"/>
  <c r="F18" i="10"/>
  <c r="E18" i="10"/>
  <c r="D18" i="10"/>
  <c r="C18" i="10"/>
  <c r="V18" i="10" s="1"/>
  <c r="T17" i="10"/>
  <c r="G17" i="10"/>
  <c r="F17" i="10"/>
  <c r="E17" i="10"/>
  <c r="D17" i="10"/>
  <c r="C17" i="10"/>
  <c r="V17" i="10" s="1"/>
  <c r="T16" i="10"/>
  <c r="G16" i="10"/>
  <c r="F16" i="10"/>
  <c r="E16" i="10"/>
  <c r="D16" i="10"/>
  <c r="U16" i="10" s="1"/>
  <c r="C16" i="10"/>
  <c r="V16" i="10" s="1"/>
  <c r="T15" i="10"/>
  <c r="G15" i="10"/>
  <c r="F15" i="10"/>
  <c r="E15" i="10"/>
  <c r="D15" i="10"/>
  <c r="U15" i="10" s="1"/>
  <c r="C15" i="10"/>
  <c r="V15" i="10" s="1"/>
  <c r="T14" i="10"/>
  <c r="G14" i="10"/>
  <c r="F14" i="10"/>
  <c r="E14" i="10"/>
  <c r="D14" i="10"/>
  <c r="C14" i="10"/>
  <c r="V14" i="10" s="1"/>
  <c r="T13" i="10"/>
  <c r="G13" i="10"/>
  <c r="F13" i="10"/>
  <c r="E13" i="10"/>
  <c r="D13" i="10"/>
  <c r="C13" i="10"/>
  <c r="V13" i="10" s="1"/>
  <c r="T12" i="10"/>
  <c r="G12" i="10"/>
  <c r="F12" i="10"/>
  <c r="E12" i="10"/>
  <c r="D12" i="10"/>
  <c r="C12" i="10"/>
  <c r="V12" i="10" s="1"/>
  <c r="T11" i="10"/>
  <c r="G11" i="10"/>
  <c r="F11" i="10"/>
  <c r="E11" i="10"/>
  <c r="D11" i="10"/>
  <c r="C11" i="10"/>
  <c r="V11" i="10" s="1"/>
  <c r="T10" i="10"/>
  <c r="G10" i="10"/>
  <c r="F10" i="10"/>
  <c r="E10" i="10"/>
  <c r="D10" i="10"/>
  <c r="C10" i="10"/>
  <c r="V10" i="10" s="1"/>
  <c r="T9" i="10"/>
  <c r="G9" i="10"/>
  <c r="F9" i="10"/>
  <c r="E9" i="10"/>
  <c r="D9" i="10"/>
  <c r="C9" i="10"/>
  <c r="V9" i="10" s="1"/>
  <c r="T8" i="10"/>
  <c r="G8" i="10"/>
  <c r="F8" i="10"/>
  <c r="E8" i="10"/>
  <c r="D8" i="10"/>
  <c r="C8" i="10"/>
  <c r="V8" i="10" s="1"/>
  <c r="T7" i="10"/>
  <c r="G7" i="10"/>
  <c r="F7" i="10"/>
  <c r="E7" i="10"/>
  <c r="D7" i="10"/>
  <c r="C7" i="10"/>
  <c r="V7" i="10" s="1"/>
  <c r="T6" i="10"/>
  <c r="G6" i="10"/>
  <c r="F6" i="10"/>
  <c r="E6" i="10"/>
  <c r="D6" i="10"/>
  <c r="C6" i="10"/>
  <c r="V6" i="10" s="1"/>
  <c r="T5" i="10"/>
  <c r="G5" i="10"/>
  <c r="F5" i="10"/>
  <c r="E5" i="10"/>
  <c r="D5" i="10"/>
  <c r="C5" i="10"/>
  <c r="V5" i="10" s="1"/>
  <c r="T4" i="10"/>
  <c r="G4" i="10"/>
  <c r="F4" i="10"/>
  <c r="E4" i="10"/>
  <c r="D4" i="10"/>
  <c r="C4" i="10"/>
  <c r="V4" i="10" s="1"/>
  <c r="V3" i="10"/>
  <c r="G3" i="10"/>
  <c r="F3" i="10"/>
  <c r="O97" i="4"/>
  <c r="M9" i="7" s="1"/>
  <c r="N97" i="4"/>
  <c r="L9" i="7" s="1"/>
  <c r="M97" i="4"/>
  <c r="K9" i="7" s="1"/>
  <c r="L97" i="4"/>
  <c r="J9" i="7" s="1"/>
  <c r="K97" i="4"/>
  <c r="I9" i="7" s="1"/>
  <c r="J97" i="4"/>
  <c r="H9" i="7" s="1"/>
  <c r="I97" i="4"/>
  <c r="G9" i="7" s="1"/>
  <c r="H97" i="4"/>
  <c r="F9" i="7" s="1"/>
  <c r="G97" i="4"/>
  <c r="E9" i="7" s="1"/>
  <c r="F97" i="4"/>
  <c r="D9" i="7" s="1"/>
  <c r="E97" i="4"/>
  <c r="C9" i="7" s="1"/>
  <c r="D97" i="4"/>
  <c r="B9" i="7" s="1"/>
  <c r="P96" i="4"/>
  <c r="C96" i="4"/>
  <c r="B96" i="4"/>
  <c r="P95" i="4"/>
  <c r="C95" i="4"/>
  <c r="B95" i="4"/>
  <c r="P94" i="4"/>
  <c r="C94" i="4"/>
  <c r="B94" i="4"/>
  <c r="P93" i="4"/>
  <c r="C93" i="4"/>
  <c r="B93" i="4"/>
  <c r="P92" i="4"/>
  <c r="C92" i="4"/>
  <c r="B92" i="4"/>
  <c r="P91" i="4"/>
  <c r="C91" i="4"/>
  <c r="B91" i="4"/>
  <c r="P90" i="4"/>
  <c r="C90" i="4"/>
  <c r="B90" i="4"/>
  <c r="P89" i="4"/>
  <c r="C89" i="4"/>
  <c r="B89" i="4"/>
  <c r="P88" i="4"/>
  <c r="C88" i="4"/>
  <c r="B88" i="4"/>
  <c r="P87" i="4"/>
  <c r="C87" i="4"/>
  <c r="B87" i="4"/>
  <c r="P86" i="4"/>
  <c r="C86" i="4"/>
  <c r="B86" i="4"/>
  <c r="P85" i="4"/>
  <c r="C85" i="4"/>
  <c r="B85" i="4"/>
  <c r="P84" i="4"/>
  <c r="C84" i="4"/>
  <c r="B84" i="4"/>
  <c r="P83" i="4"/>
  <c r="C83" i="4"/>
  <c r="B83" i="4"/>
  <c r="P82" i="4"/>
  <c r="C82" i="4"/>
  <c r="B82" i="4"/>
  <c r="P81" i="4"/>
  <c r="C81" i="4"/>
  <c r="B81" i="4"/>
  <c r="P80" i="4"/>
  <c r="C80" i="4"/>
  <c r="B80" i="4"/>
  <c r="P79" i="4"/>
  <c r="C79" i="4"/>
  <c r="B79" i="4"/>
  <c r="P78" i="4"/>
  <c r="C78" i="4"/>
  <c r="B78" i="4"/>
  <c r="P77" i="4"/>
  <c r="C77" i="4"/>
  <c r="B77" i="4"/>
  <c r="P76" i="4"/>
  <c r="C76" i="4"/>
  <c r="B76" i="4"/>
  <c r="P75" i="4"/>
  <c r="C75" i="4"/>
  <c r="B75" i="4"/>
  <c r="P74" i="4"/>
  <c r="C74" i="4"/>
  <c r="B74" i="4"/>
  <c r="P73" i="4"/>
  <c r="C73" i="4"/>
  <c r="B73" i="4"/>
  <c r="P72" i="4"/>
  <c r="C72" i="4"/>
  <c r="B72" i="4"/>
  <c r="P71" i="4"/>
  <c r="C71" i="4"/>
  <c r="B71" i="4"/>
  <c r="P70" i="4"/>
  <c r="C70" i="4"/>
  <c r="B70" i="4"/>
  <c r="P69" i="4"/>
  <c r="C69" i="4"/>
  <c r="B69" i="4"/>
  <c r="P68" i="4"/>
  <c r="C68" i="4"/>
  <c r="B68" i="4"/>
  <c r="P67" i="4"/>
  <c r="C67" i="4"/>
  <c r="B67" i="4"/>
  <c r="P66" i="4"/>
  <c r="C66" i="4"/>
  <c r="B66" i="4"/>
  <c r="P65" i="4"/>
  <c r="C65" i="4"/>
  <c r="B65" i="4"/>
  <c r="P64" i="4"/>
  <c r="C64" i="4"/>
  <c r="B64" i="4"/>
  <c r="P63" i="4"/>
  <c r="C63" i="4"/>
  <c r="B63" i="4"/>
  <c r="P62" i="4"/>
  <c r="C62" i="4"/>
  <c r="B62" i="4"/>
  <c r="O61" i="4"/>
  <c r="N61" i="4"/>
  <c r="M61" i="4"/>
  <c r="L61" i="4"/>
  <c r="K61" i="4"/>
  <c r="J61" i="4"/>
  <c r="I61" i="4"/>
  <c r="H61" i="4"/>
  <c r="G61" i="4"/>
  <c r="F61" i="4"/>
  <c r="E61" i="4"/>
  <c r="D61" i="4"/>
  <c r="B58" i="4"/>
  <c r="C57" i="4"/>
  <c r="B57" i="4"/>
  <c r="C56" i="4"/>
  <c r="B56" i="4"/>
  <c r="C55" i="4"/>
  <c r="B55" i="4"/>
  <c r="C54" i="4"/>
  <c r="B54" i="4"/>
  <c r="C53" i="4"/>
  <c r="B53" i="4"/>
  <c r="C52" i="4"/>
  <c r="B52" i="4"/>
  <c r="C51" i="4"/>
  <c r="B51" i="4"/>
  <c r="C50" i="4"/>
  <c r="B50" i="4"/>
  <c r="C49" i="4"/>
  <c r="B49" i="4"/>
  <c r="C48" i="4"/>
  <c r="B48" i="4"/>
  <c r="C47" i="4"/>
  <c r="B47" i="4"/>
  <c r="C46" i="4"/>
  <c r="B46" i="4"/>
  <c r="C45" i="4"/>
  <c r="B45" i="4"/>
  <c r="C44" i="4"/>
  <c r="B44" i="4"/>
  <c r="C43" i="4"/>
  <c r="B43" i="4"/>
  <c r="C42" i="4"/>
  <c r="B42" i="4"/>
  <c r="C41" i="4"/>
  <c r="B41" i="4"/>
  <c r="C40" i="4"/>
  <c r="B40" i="4"/>
  <c r="C39" i="4"/>
  <c r="B39" i="4"/>
  <c r="C38" i="4"/>
  <c r="B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O21" i="4"/>
  <c r="O58" i="4" s="1"/>
  <c r="M8" i="7" s="1"/>
  <c r="K21" i="4"/>
  <c r="K58" i="4" s="1"/>
  <c r="I8" i="7" s="1"/>
  <c r="G21" i="4"/>
  <c r="G58" i="4" s="1"/>
  <c r="E8" i="7" s="1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P23" i="6"/>
  <c r="M7" i="7" s="1"/>
  <c r="O23" i="6"/>
  <c r="L7" i="7" s="1"/>
  <c r="N23" i="6"/>
  <c r="K7" i="7" s="1"/>
  <c r="M23" i="6"/>
  <c r="J7" i="7" s="1"/>
  <c r="L23" i="6"/>
  <c r="I7" i="7" s="1"/>
  <c r="K23" i="6"/>
  <c r="H7" i="7" s="1"/>
  <c r="J23" i="6"/>
  <c r="G7" i="7" s="1"/>
  <c r="I23" i="6"/>
  <c r="F7" i="7" s="1"/>
  <c r="H23" i="6"/>
  <c r="E7" i="7" s="1"/>
  <c r="G23" i="6"/>
  <c r="D7" i="7" s="1"/>
  <c r="F23" i="6"/>
  <c r="C7" i="7" s="1"/>
  <c r="E23" i="6"/>
  <c r="B7" i="7" s="1"/>
  <c r="C23" i="6"/>
  <c r="Q22" i="6"/>
  <c r="D22" i="6"/>
  <c r="C22" i="6"/>
  <c r="Q21" i="6"/>
  <c r="D21" i="6"/>
  <c r="C21" i="6"/>
  <c r="Q20" i="6"/>
  <c r="D20" i="6"/>
  <c r="C20" i="6"/>
  <c r="Q19" i="6"/>
  <c r="D19" i="6"/>
  <c r="C19" i="6"/>
  <c r="Q18" i="6"/>
  <c r="D18" i="6"/>
  <c r="C18" i="6"/>
  <c r="Q17" i="6"/>
  <c r="D17" i="6"/>
  <c r="C17" i="6"/>
  <c r="P10" i="6"/>
  <c r="M6" i="7" s="1"/>
  <c r="O10" i="6"/>
  <c r="L6" i="7" s="1"/>
  <c r="N10" i="6"/>
  <c r="K6" i="7" s="1"/>
  <c r="M10" i="6"/>
  <c r="J6" i="7" s="1"/>
  <c r="L10" i="6"/>
  <c r="I6" i="7" s="1"/>
  <c r="K10" i="6"/>
  <c r="H6" i="7" s="1"/>
  <c r="J10" i="6"/>
  <c r="G6" i="7" s="1"/>
  <c r="I10" i="6"/>
  <c r="F6" i="7" s="1"/>
  <c r="H10" i="6"/>
  <c r="E6" i="7" s="1"/>
  <c r="G10" i="6"/>
  <c r="D6" i="7" s="1"/>
  <c r="F10" i="6"/>
  <c r="C6" i="7" s="1"/>
  <c r="E10" i="6"/>
  <c r="B6" i="7" s="1"/>
  <c r="C10" i="6"/>
  <c r="D9" i="6"/>
  <c r="C9" i="6"/>
  <c r="D8" i="6"/>
  <c r="C8" i="6"/>
  <c r="D7" i="6"/>
  <c r="C7" i="6"/>
  <c r="D6" i="6"/>
  <c r="C6" i="6"/>
  <c r="D5" i="6"/>
  <c r="C5" i="6"/>
  <c r="D4" i="6"/>
  <c r="C4" i="6"/>
  <c r="M120" i="5"/>
  <c r="L120" i="5"/>
  <c r="J17" i="11"/>
  <c r="J7" i="11"/>
  <c r="F29" i="9"/>
  <c r="G28" i="10" s="1"/>
  <c r="E29" i="9"/>
  <c r="F28" i="10" s="1"/>
  <c r="D28" i="9"/>
  <c r="E27" i="10" s="1"/>
  <c r="C28" i="9"/>
  <c r="D27" i="10" s="1"/>
  <c r="E34" i="3"/>
  <c r="G28" i="8" s="1"/>
  <c r="D34" i="3"/>
  <c r="F28" i="8" s="1"/>
  <c r="C33" i="3"/>
  <c r="E27" i="8" s="1"/>
  <c r="B33" i="3"/>
  <c r="D27" i="8" s="1"/>
  <c r="F39" i="2"/>
  <c r="C17" i="2" s="1"/>
  <c r="C10" i="2"/>
  <c r="C16" i="2" s="1"/>
  <c r="L25" i="1"/>
  <c r="J25" i="1"/>
  <c r="C11" i="1"/>
  <c r="K30" i="1" s="1"/>
  <c r="U4" i="10" l="1"/>
  <c r="U6" i="10"/>
  <c r="U8" i="10"/>
  <c r="U10" i="10"/>
  <c r="U12" i="10"/>
  <c r="D10" i="6"/>
  <c r="U17" i="10"/>
  <c r="U21" i="10"/>
  <c r="U25" i="10"/>
  <c r="D23" i="6"/>
  <c r="D10" i="7"/>
  <c r="D12" i="7" s="1"/>
  <c r="H10" i="7"/>
  <c r="H12" i="7" s="1"/>
  <c r="L10" i="7"/>
  <c r="L12" i="7" s="1"/>
  <c r="U5" i="10"/>
  <c r="U7" i="10"/>
  <c r="U9" i="10"/>
  <c r="U11" i="10"/>
  <c r="Q23" i="6"/>
  <c r="C97" i="4"/>
  <c r="U14" i="10"/>
  <c r="T27" i="10"/>
  <c r="U18" i="10"/>
  <c r="U22" i="10"/>
  <c r="U26" i="10"/>
  <c r="U5" i="8"/>
  <c r="U9" i="8"/>
  <c r="U13" i="8"/>
  <c r="U17" i="8"/>
  <c r="U21" i="8"/>
  <c r="U25" i="8"/>
  <c r="I11" i="6"/>
  <c r="F10" i="7"/>
  <c r="F12" i="7" s="1"/>
  <c r="C29" i="2"/>
  <c r="E11" i="6"/>
  <c r="M11" i="6"/>
  <c r="C18" i="2"/>
  <c r="C19" i="2" s="1"/>
  <c r="B10" i="7"/>
  <c r="B12" i="7" s="1"/>
  <c r="J10" i="7"/>
  <c r="J12" i="7" s="1"/>
  <c r="C28" i="2"/>
  <c r="C19" i="1" s="1"/>
  <c r="F35" i="3"/>
  <c r="G30" i="9"/>
  <c r="H22" i="1" s="1"/>
  <c r="C10" i="7"/>
  <c r="C12" i="7" s="1"/>
  <c r="I10" i="7"/>
  <c r="I12" i="7" s="1"/>
  <c r="M10" i="7"/>
  <c r="M12" i="7" s="1"/>
  <c r="H11" i="6"/>
  <c r="L11" i="6"/>
  <c r="P11" i="6"/>
  <c r="E10" i="7"/>
  <c r="E12" i="7" s="1"/>
  <c r="G10" i="7"/>
  <c r="G12" i="7" s="1"/>
  <c r="K10" i="7"/>
  <c r="K12" i="7" s="1"/>
  <c r="F11" i="6"/>
  <c r="J11" i="6"/>
  <c r="N11" i="6"/>
  <c r="B34" i="3"/>
  <c r="B4" i="3" s="1"/>
  <c r="C29" i="9"/>
  <c r="G11" i="6"/>
  <c r="K11" i="6"/>
  <c r="O11" i="6"/>
  <c r="U13" i="10"/>
  <c r="U27" i="8" l="1"/>
  <c r="U27" i="10"/>
  <c r="H25" i="1"/>
  <c r="H27" i="1" s="1"/>
  <c r="C21" i="4"/>
  <c r="C58" i="4" s="1"/>
  <c r="K31" i="1" l="1"/>
  <c r="C20" i="1" s="1"/>
  <c r="C21" i="1" s="1"/>
  <c r="C22" i="1" s="1"/>
  <c r="H33" i="1"/>
  <c r="C25" i="2" s="1"/>
  <c r="K32" i="1"/>
  <c r="C22" i="2" s="1"/>
  <c r="B3" i="3" s="1"/>
  <c r="E6" i="3" l="1"/>
  <c r="B5" i="3"/>
  <c r="B7" i="3" l="1"/>
  <c r="B6" i="3"/>
</calcChain>
</file>

<file path=xl/comments1.xml><?xml version="1.0" encoding="utf-8"?>
<comments xmlns="http://schemas.openxmlformats.org/spreadsheetml/2006/main">
  <authors>
    <author>Windows User</author>
  </authors>
  <commentList>
    <comment ref="F57" authorId="0" shapeId="0">
      <text>
        <r>
          <rPr>
            <b/>
            <sz val="9"/>
            <color indexed="81"/>
            <rFont val="Tahoma"/>
            <family val="2"/>
          </rPr>
          <t>30.11.12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</rPr>
          <t>30.12.12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0" shapeId="0">
      <text>
        <r>
          <rPr>
            <b/>
            <sz val="9"/>
            <color indexed="81"/>
            <rFont val="Tahoma"/>
            <family val="2"/>
          </rPr>
          <t>21.12.12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<sst xmlns="http://schemas.openxmlformats.org/spreadsheetml/2006/main" count="486" uniqueCount="314">
  <si>
    <t>הכנסות</t>
  </si>
  <si>
    <t>סה"כ</t>
  </si>
  <si>
    <t>ביטוח לאומי</t>
  </si>
  <si>
    <t>שכר דירה</t>
  </si>
  <si>
    <t>משכנתא</t>
  </si>
  <si>
    <t>ארנונה</t>
  </si>
  <si>
    <t>ועד בית</t>
  </si>
  <si>
    <t>שכר לימוד</t>
  </si>
  <si>
    <t>צדקה</t>
  </si>
  <si>
    <t>עיתונים</t>
  </si>
  <si>
    <t>מקווה</t>
  </si>
  <si>
    <t>גנרטור</t>
  </si>
  <si>
    <t>עוזרת בית</t>
  </si>
  <si>
    <t>מטפלת לילדים</t>
  </si>
  <si>
    <t>תוכנית חיסכון</t>
  </si>
  <si>
    <t>ליסינג לרכב</t>
  </si>
  <si>
    <t>שיעורים פרטיים</t>
  </si>
  <si>
    <t>הוצאות-1</t>
  </si>
  <si>
    <t>הוצאות-2</t>
  </si>
  <si>
    <t>דמי ניהול חשבון</t>
  </si>
  <si>
    <t>עמלות</t>
  </si>
  <si>
    <t>ריביות</t>
  </si>
  <si>
    <t>טלפון נייד</t>
  </si>
  <si>
    <t>טלפון נייח</t>
  </si>
  <si>
    <t>חשמל</t>
  </si>
  <si>
    <t>גז</t>
  </si>
  <si>
    <t>מים</t>
  </si>
  <si>
    <t>אינטרנט</t>
  </si>
  <si>
    <t>חוגים</t>
  </si>
  <si>
    <t>ביטוח וטסט לרכב</t>
  </si>
  <si>
    <t>דגים ובשר</t>
  </si>
  <si>
    <t>מוצרי תינוקות</t>
  </si>
  <si>
    <t>ויטמינים</t>
  </si>
  <si>
    <t>תרופות</t>
  </si>
  <si>
    <t>סיגריות</t>
  </si>
  <si>
    <t>נסיעות שונות</t>
  </si>
  <si>
    <t>הוצאות-3</t>
  </si>
  <si>
    <t>דלק לרכב</t>
  </si>
  <si>
    <t>מוניות</t>
  </si>
  <si>
    <t>כרטיסי הגרלה</t>
  </si>
  <si>
    <t>מכשירי כתיבה</t>
  </si>
  <si>
    <t>עדשות/תמיסות</t>
  </si>
  <si>
    <t>רפואה אלטרנטיבית</t>
  </si>
  <si>
    <t>בריאות</t>
  </si>
  <si>
    <t>מס ישוב</t>
  </si>
  <si>
    <t>סה"כ הוצאות-1</t>
  </si>
  <si>
    <t>סה"כ הוצאות-2</t>
  </si>
  <si>
    <t>סה"כ הוצאות-3</t>
  </si>
  <si>
    <t>סה"כ הוצאות</t>
  </si>
  <si>
    <t>סה"כ הכנסות</t>
  </si>
  <si>
    <t>דמי כיס</t>
  </si>
  <si>
    <t>מכולת</t>
  </si>
  <si>
    <t>מס' נפשות</t>
  </si>
  <si>
    <t>ביטוח רפואי</t>
  </si>
  <si>
    <t>ביטוח חיים</t>
  </si>
  <si>
    <t>ירקות-פירות</t>
  </si>
  <si>
    <t>שונות</t>
  </si>
  <si>
    <t>הסעות קבועות  ילדים</t>
  </si>
  <si>
    <t>הוצאות שוטפות</t>
  </si>
  <si>
    <t>תשלום חודשי-$</t>
  </si>
  <si>
    <t>תשלום חודשי-₪</t>
  </si>
  <si>
    <t>שיניים</t>
  </si>
  <si>
    <t>מזון</t>
  </si>
  <si>
    <t>סה"כ החזר חודשי בש"ח</t>
  </si>
  <si>
    <t>תיקונים בבית</t>
  </si>
  <si>
    <t>רכישת מוצרים חדשים לבית</t>
  </si>
  <si>
    <t>משקפיים</t>
  </si>
  <si>
    <t>חוגים לילדים</t>
  </si>
  <si>
    <t>קורסים והשתלמויות</t>
  </si>
  <si>
    <t>דמי שכלול לבית הספר</t>
  </si>
  <si>
    <t xml:space="preserve"> מחנות קייץ</t>
  </si>
  <si>
    <t>קייטנות</t>
  </si>
  <si>
    <t>תחילת שנת לימודים</t>
  </si>
  <si>
    <t>חופשות</t>
  </si>
  <si>
    <t>מתנות</t>
  </si>
  <si>
    <t>ירידת פריון עבודה</t>
  </si>
  <si>
    <t>ארבעה מינים</t>
  </si>
  <si>
    <t>סוכה</t>
  </si>
  <si>
    <t>מקומות בבית הכנסת</t>
  </si>
  <si>
    <t>מזון חג- סוכות</t>
  </si>
  <si>
    <t>נסיעות וטיולים- סוכות</t>
  </si>
  <si>
    <t>משלוח מנות</t>
  </si>
  <si>
    <t>מתנות לאביונים</t>
  </si>
  <si>
    <t>מתנות למורים</t>
  </si>
  <si>
    <t>תחפושות</t>
  </si>
  <si>
    <t>מצות</t>
  </si>
  <si>
    <t>מזון חג הפסח</t>
  </si>
  <si>
    <t>הוצאות ניקיון פסח</t>
  </si>
  <si>
    <t>סיוד בית פסח</t>
  </si>
  <si>
    <t>נסיעות וטיולים פסח</t>
  </si>
  <si>
    <t>רשימת הוצאות שנתית</t>
  </si>
  <si>
    <t>סך הכל</t>
  </si>
  <si>
    <t>מאזן שנתי</t>
  </si>
  <si>
    <t>הוצאות</t>
  </si>
  <si>
    <t>יתרה</t>
  </si>
  <si>
    <t>טיפולים רכב</t>
  </si>
  <si>
    <t>₪</t>
  </si>
  <si>
    <t>הכנסות-שנתי</t>
  </si>
  <si>
    <t>נקודות למחשבה</t>
  </si>
  <si>
    <t>יודעים מה מצב המינוס שלכם? אולי אתם בכלל לא במינוס? הלוואות ותשלומים הם חברים טובים שלכם? ומה בדבר מנהל הבנק גם הוא "חבר טוב" שמרבה להתקשר?</t>
  </si>
  <si>
    <t>שאלון עצמי שיגלה לכם איזה טיפוסים פיננסיים אתם והאם אתם מנהיגים בבטחה את הספינה שנקראת "כלכלת הבית והמשפחה"</t>
  </si>
  <si>
    <t>מאת: ירון ינאי לחיות נכון- מגזין לכלכלה וניהול הבית-גליון מס' 7- תמוז תשע"ג- יוני 2013</t>
  </si>
  <si>
    <t>האם חשבונך במינוס?</t>
  </si>
  <si>
    <t>באופן קבוע</t>
  </si>
  <si>
    <t>לפעמים</t>
  </si>
  <si>
    <t>אף פעם לא. אני חי רק בפלוס.</t>
  </si>
  <si>
    <t>א</t>
  </si>
  <si>
    <t>ב</t>
  </si>
  <si>
    <t>נניח שאתה יודע שבעוד 8 חודשים תאלץ להוציא סכום כסף גדול (לדוגמא: טיפול שיניים) כיצד תערך לכך?</t>
  </si>
  <si>
    <t>כשנגיע לגשר נעבור אותו</t>
  </si>
  <si>
    <t>בודק אפשרות לקחת הלוואה</t>
  </si>
  <si>
    <t>מפריש כסף מידי חודש לטובת הטיפול</t>
  </si>
  <si>
    <t>ג</t>
  </si>
  <si>
    <t>כמה פעמים בחודש אתה קונה בתשלומים?</t>
  </si>
  <si>
    <t>בכל פעם שמאפשרים לי</t>
  </si>
  <si>
    <t>אף פעם לא</t>
  </si>
  <si>
    <t>בין 3 ל -4 פעמים בחודש</t>
  </si>
  <si>
    <t>ד</t>
  </si>
  <si>
    <t>כיצד אתה מתייחס לרכב פרטי?</t>
  </si>
  <si>
    <t>השקעה</t>
  </si>
  <si>
    <t>לא יודע</t>
  </si>
  <si>
    <t>הוצאה</t>
  </si>
  <si>
    <t>ה</t>
  </si>
  <si>
    <t>האם בני נוער צריכים דמי כיס?</t>
  </si>
  <si>
    <t>מה פתאום? כל פעם שצריך שיפנו להורים</t>
  </si>
  <si>
    <t>אני לא בטוח</t>
  </si>
  <si>
    <t>ודאי. זו הדרך לחנך אותם לכלכלה נבונה</t>
  </si>
  <si>
    <t>ו</t>
  </si>
  <si>
    <t>עד כמה אתה עוקב אחרי מצב חשבונך והפעולות שבוצעו בו?</t>
  </si>
  <si>
    <t>מעדיף לא לראות. למה לעשות 'שחור בעיניים'?</t>
  </si>
  <si>
    <t>פעם- פעמיים בחודש</t>
  </si>
  <si>
    <t>מקסימום, כל שלושה ימים</t>
  </si>
  <si>
    <t>ז</t>
  </si>
  <si>
    <t>האם אתה חוסך לפנסיה?</t>
  </si>
  <si>
    <t>לא, אין לי מספיק כסף לכך.</t>
  </si>
  <si>
    <t>כן. ערכתי סימולציה לברור היקף ההפרשה החודשית הנדרשת ואולה אני חוסך כל חודש</t>
  </si>
  <si>
    <t>ח</t>
  </si>
  <si>
    <t>היכן אתה עורך את רוב קניות המזון?</t>
  </si>
  <si>
    <t>במכולת או בסופר השכונתי</t>
  </si>
  <si>
    <t>לפעמים במכולת ולפעמים ברשתות המזון הזולות, איפה שיוצא</t>
  </si>
  <si>
    <t>ברשתות המזון הזולות</t>
  </si>
  <si>
    <t>ט</t>
  </si>
  <si>
    <t>הלכת לסופר והקופאית מציעה לך לחלק בתשלומים, לכמה תשלומים תחלק?</t>
  </si>
  <si>
    <t>כמה שאפשר.</t>
  </si>
  <si>
    <t>מינימום 2 תשלומים</t>
  </si>
  <si>
    <t>אחד בלבד</t>
  </si>
  <si>
    <t>י</t>
  </si>
  <si>
    <t>כתבת שיק והמוכר ביקש ש 'תשאיר פתוח'. מה דעתך?</t>
  </si>
  <si>
    <t>אין בעיה</t>
  </si>
  <si>
    <t>כותב 'למוטב בלבד'/לא סחיר ומשאיר פתוח</t>
  </si>
  <si>
    <t>אין דבר כזה. לא משאיר שיק פתוח</t>
  </si>
  <si>
    <t>י"א</t>
  </si>
  <si>
    <t>כמה זמן בחודש אתה משקיע בתכנון כלכלי?</t>
  </si>
  <si>
    <t>לא מתכנן</t>
  </si>
  <si>
    <t>שעה-שעתיים בחודש</t>
  </si>
  <si>
    <t>שעה בשבוע</t>
  </si>
  <si>
    <t>י"ב</t>
  </si>
  <si>
    <t>יצא טלפון סלולרי חדש שאתה מאוד רוצה (את הישן קנית לפני שנה) מה תעשה?</t>
  </si>
  <si>
    <t>אקנה את הטלפון</t>
  </si>
  <si>
    <t>אמתין עד שההתחייבות על הטלפון הישן תסתיים</t>
  </si>
  <si>
    <t>אשאר עם הטלפון הישן כ-3 שנים</t>
  </si>
  <si>
    <t>י"ג</t>
  </si>
  <si>
    <t>מה דעתך על הוצאות רכב/מנוי עיתונים/קניית קוקה קולה?</t>
  </si>
  <si>
    <t>חלק מעלות החיים</t>
  </si>
  <si>
    <t>הוצאות קבועות</t>
  </si>
  <si>
    <t>הוצאות משתנות</t>
  </si>
  <si>
    <t>י"ד</t>
  </si>
  <si>
    <t>בכל קיץ אתם נוהגים לצאת לחופשה שנתית. השנה המצב מעט קשה וברור לך שהוצאה גבוהה שכזאת</t>
  </si>
  <si>
    <t>על החופש תעיק עליך מאוד ותגרור אותך למינוס. מה תעשה?</t>
  </si>
  <si>
    <t>יוצאים לחופשה. נסתדר אחר כך.</t>
  </si>
  <si>
    <t>נצא לחופשה חליפית זולה יותר</t>
  </si>
  <si>
    <t>אבטל את החופשה</t>
  </si>
  <si>
    <t>ט"ו</t>
  </si>
  <si>
    <t>בחשבונך יתרת זכות של 12.000 ₪, מה זה מלמד אותך?</t>
  </si>
  <si>
    <t>מעולה. אוכל לקנות את החנוכיה מכסף שרציתי</t>
  </si>
  <si>
    <t>שעדיף לחיות בפלוס מאשר במינוס</t>
  </si>
  <si>
    <t>אי אפשר לדעת. צריך לבדוק אילו הוצאות עוד לא יצאו.</t>
  </si>
  <si>
    <t>ט"ז</t>
  </si>
  <si>
    <t>האם בן/בת הזוג שותפים להחלטות כספיות?</t>
  </si>
  <si>
    <t>כל אחד חי את חייו</t>
  </si>
  <si>
    <t>לפעמים, בהחלטות גדולות</t>
  </si>
  <si>
    <t>י"ז</t>
  </si>
  <si>
    <t>איזו אימרה מתאימה לך?</t>
  </si>
  <si>
    <t>חיים רק פעם אחת</t>
  </si>
  <si>
    <t>חשבון הבנק הוא כמו נדנדה. פעם למעלה ופעם למטה</t>
  </si>
  <si>
    <t>סוף מעשה במחשבה תחילה</t>
  </si>
  <si>
    <t>י"ח</t>
  </si>
  <si>
    <t>מה גובה ריבית הפריים?</t>
  </si>
  <si>
    <t>מה זה ריבית פריים?</t>
  </si>
  <si>
    <t>יש לי מושג עמום</t>
  </si>
  <si>
    <t>אני יודע במדוייק</t>
  </si>
  <si>
    <t>י"ט</t>
  </si>
  <si>
    <t>מהי שיטת החימום החסכונית ביותר? מזגן או רדיאטור / מפזר חום</t>
  </si>
  <si>
    <t>אין הבדל מהותי בין שיטת החימום</t>
  </si>
  <si>
    <t>מזגן</t>
  </si>
  <si>
    <t>כ</t>
  </si>
  <si>
    <t>נניח שאתה במינוס בחשבון הבנק. מה אתה יכול לעשות?</t>
  </si>
  <si>
    <t>לקחת הלוואה לכסות את המינוס</t>
  </si>
  <si>
    <t>קצת דואג אך בטוח שיהיו חודשים טובים יותר</t>
  </si>
  <si>
    <t>לבדוק את הרכב ההוצאות וההכנסות ולחיות לפי היכולת</t>
  </si>
  <si>
    <t>כ"א</t>
  </si>
  <si>
    <t>האם לקחת הלוואות לכיסוי המינוס ב 3 החודשים האחרונים?</t>
  </si>
  <si>
    <t>ודאי, בלי זה אני לא יכול להסתדר</t>
  </si>
  <si>
    <t>כן. לא היתה לי ברירה</t>
  </si>
  <si>
    <t>לא. אני משתדל לחיות ללא מינוס</t>
  </si>
  <si>
    <t>כ"ב</t>
  </si>
  <si>
    <t>מה מצב המינוס שלך בבנק?</t>
  </si>
  <si>
    <t>במינוס תמידי בניצול מלא</t>
  </si>
  <si>
    <t>לפעמים מנצל ולפעמים לא</t>
  </si>
  <si>
    <t>אין לי מינוס</t>
  </si>
  <si>
    <t>כללי הניקוד: אם בחרת בתשובה הראשונה תציינו בעמודה L במשבצת המסומנת את הספרה 1 , אם בחרתם בתשובה השנייה תציינו בעמודה L במשבצת המסומנת את הספרה 2, וכן הלאה</t>
  </si>
  <si>
    <t>בעל</t>
  </si>
  <si>
    <t>אשה</t>
  </si>
  <si>
    <t>סה"כ נקודות</t>
  </si>
  <si>
    <t>22-35</t>
  </si>
  <si>
    <t xml:space="preserve">אתה מדומה לסירה המפקירה את עצמה לתנודות הגלים ללא הגה וללא מצפן. בצורה </t>
  </si>
  <si>
    <t>שכזאת לא תגיע רחוק וצפוי לך עוד לילות ארוכים נטולי שינה ועמוססי דאגות כספיות. צפה לטלפון ממנהל סניף הבנק שלך.</t>
  </si>
  <si>
    <t>מס' נקודות</t>
  </si>
  <si>
    <t>36-55</t>
  </si>
  <si>
    <t>56-66</t>
  </si>
  <si>
    <t>כל הכבוד. אתה מנהל את חייך בבטחה. מודע ליכולתיך הכספיות ולמגבלותיך. אשריך!</t>
  </si>
  <si>
    <t xml:space="preserve">לעיתים אתה מחושב אך יש עוד מקום רב לשיפור. אתה יודע שיש בכוחך לשלוט בהוצאות ובדרך החיים שלך אך לא תמיד </t>
  </si>
  <si>
    <t>אתה מצליח בכך. בעזרת כלים והדרכה נכונה תוכל להשיג איכות חיים טובה יותר ואחריות על התנהלותך הפיננסית</t>
  </si>
  <si>
    <t>יתרה (הכנסות- הוצאות)</t>
  </si>
  <si>
    <t>יתרה (הכנסות-הוצאות-הפרשה לשנתי)</t>
  </si>
  <si>
    <t>יתרה (הכנסות-הוצאות-הפרשה לשנתי-תשלום חוב)</t>
  </si>
  <si>
    <t>ממוצע הוצאה חודשית לנפש</t>
  </si>
  <si>
    <t>חישוב מצב קופה</t>
  </si>
  <si>
    <t>הפרשה חודשית עבור הוצ' שנתית</t>
  </si>
  <si>
    <t>ממוצע הוצאה חודשית+שנתית לנפש</t>
  </si>
  <si>
    <t>תקציב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</si>
  <si>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</si>
  <si>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</si>
  <si>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</si>
  <si>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</si>
  <si>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</si>
  <si>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</si>
  <si>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</si>
  <si>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</si>
  <si>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</si>
  <si>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</si>
  <si>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</si>
  <si>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</si>
  <si>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סעיפי הוצאה שנתית</t>
  </si>
  <si>
    <t>ביצוע</t>
  </si>
  <si>
    <t>סעיפי הוצאה חודשית</t>
  </si>
  <si>
    <t>סה"כ ביצוע</t>
  </si>
  <si>
    <t>דמי ניהול חשבון/עמלות/ריביות</t>
  </si>
  <si>
    <t>מזון/מוצרי תינוקות/קפואים</t>
  </si>
  <si>
    <t>ביגוד והנעלה</t>
  </si>
  <si>
    <t>סעיפי הכנסה חודשית</t>
  </si>
  <si>
    <t>סה"כ תוספת/ירידה הכנסה</t>
  </si>
  <si>
    <t>סעיפי הכנסה שנתית</t>
  </si>
  <si>
    <t>סה"כ הוצאות חודשיות</t>
  </si>
  <si>
    <t>סה"כ הוצאות שנתיות</t>
  </si>
  <si>
    <t>סה"כ תקציב</t>
  </si>
  <si>
    <t>יתרה/גרעון</t>
  </si>
  <si>
    <t>סה"כ הכנסות חודשיות</t>
  </si>
  <si>
    <t>סה"כ הכנסות שנתיות</t>
  </si>
  <si>
    <t>סה"כ יתרת חובות בפועל</t>
  </si>
  <si>
    <t>סה"כ חובות בש"ח+$</t>
  </si>
  <si>
    <t>אני חוסך משהו אבל אני לא יודע לכמה זה מסתכם בסופו של דבר</t>
  </si>
  <si>
    <t>$</t>
  </si>
  <si>
    <t>פרטים</t>
  </si>
  <si>
    <t>סה"כ יתרת חוב</t>
  </si>
  <si>
    <t>סכום ההלוואה</t>
  </si>
  <si>
    <t>סה"כ שולם</t>
  </si>
  <si>
    <t>החזרי חובות</t>
  </si>
  <si>
    <t>סה"כ חובות בפועל</t>
  </si>
  <si>
    <r>
      <rPr>
        <b/>
        <sz val="11"/>
        <color rgb="FF002060"/>
        <rFont val="Arial"/>
        <family val="2"/>
        <scheme val="minor"/>
      </rPr>
      <t>הכנסה</t>
    </r>
    <r>
      <rPr>
        <b/>
        <sz val="11"/>
        <color theme="1"/>
        <rFont val="Arial"/>
        <family val="2"/>
        <scheme val="minor"/>
      </rPr>
      <t>/</t>
    </r>
    <r>
      <rPr>
        <b/>
        <sz val="11"/>
        <color rgb="FFFF0000"/>
        <rFont val="Arial"/>
        <family val="2"/>
        <scheme val="minor"/>
      </rPr>
      <t>הוצאה</t>
    </r>
    <r>
      <rPr>
        <b/>
        <sz val="11"/>
        <color theme="1"/>
        <rFont val="Arial"/>
        <family val="2"/>
        <scheme val="minor"/>
      </rPr>
      <t xml:space="preserve"> לא ידועה</t>
    </r>
  </si>
  <si>
    <t>סעיף 5 בממוצע שנתי</t>
  </si>
  <si>
    <t>סעיף 5 בממוצע חודשי</t>
  </si>
  <si>
    <r>
      <rPr>
        <b/>
        <sz val="11"/>
        <rFont val="Arial"/>
        <family val="2"/>
        <scheme val="minor"/>
      </rPr>
      <t>תחזית</t>
    </r>
    <r>
      <rPr>
        <b/>
        <sz val="11"/>
        <color rgb="FFFF0000"/>
        <rFont val="Arial"/>
        <family val="2"/>
        <scheme val="minor"/>
      </rPr>
      <t xml:space="preserve"> חובות והתחייבויות/</t>
    </r>
    <r>
      <rPr>
        <b/>
        <sz val="11"/>
        <color rgb="FF002060"/>
        <rFont val="Arial"/>
        <family val="2"/>
        <scheme val="minor"/>
      </rPr>
      <t>חסכונות וזכויות</t>
    </r>
  </si>
  <si>
    <t>סה"כ יתרת חסכונות בפועל</t>
  </si>
  <si>
    <t>סה"כ חסכונות בש"ח+$</t>
  </si>
  <si>
    <t>סה"כ הפרשה חודשית בש"ח</t>
  </si>
  <si>
    <t>תוכנית חיסכון (מילוי בלשונית תכנית חיסכון)</t>
  </si>
  <si>
    <t>סכום החיסכון</t>
  </si>
  <si>
    <t>סה"כ יתרת חיסכון</t>
  </si>
  <si>
    <t>סה"כ הפרשה לחיסכון</t>
  </si>
  <si>
    <t>סה"כ הכנסות חודשי + (שנתי/12)</t>
  </si>
  <si>
    <t>סה"כ הוצאות חודשי + (שנתי /12)</t>
  </si>
  <si>
    <t>מאזן שנתי/12</t>
  </si>
  <si>
    <t>סה"כ הכנסות שנתיות / 12</t>
  </si>
  <si>
    <t>סה"כ הוצאות שנתיות / 12</t>
  </si>
  <si>
    <t>יתרה (הכנסות- הוצאות- הפרשה לחובות)</t>
  </si>
  <si>
    <t>שם הפרוייקט</t>
  </si>
  <si>
    <t>עלות משוערת של הפרוייקט</t>
  </si>
  <si>
    <t>תוך כמה שנים תרצו להגיע לסכום הזה?</t>
  </si>
  <si>
    <t xml:space="preserve">זהו הסכום שתצטרכו להפריש כל חודש </t>
  </si>
  <si>
    <t>זהו הסכום שיצטבר לכם בסוף התקופה</t>
  </si>
  <si>
    <t>מס' השנים הצפוי שתפרישו את הסכום הנ"ל</t>
  </si>
  <si>
    <t>כמה תפרישו לחיסכון כל חודש?</t>
  </si>
  <si>
    <t>סימולטור לחישוב סך ההפרשה החודשית למימון פרוייקטים</t>
  </si>
  <si>
    <t>סימולטור לחישוב סך מצטבר בתכניות חיסכון מהפרשה חודשית</t>
  </si>
  <si>
    <t>הערכה שלי לסעיפים הבאים למשפחה מ- 6 נפשות ומעלה</t>
  </si>
  <si>
    <t>לכל ילד עד כיתה א'</t>
  </si>
  <si>
    <t>לכל ילד</t>
  </si>
  <si>
    <t>לכל ילד מכיתה א' ומעלה</t>
  </si>
  <si>
    <t>למשפחה שלא יוצאת לחופש</t>
  </si>
  <si>
    <t>למשפחה שלא הולכת לאירועים</t>
  </si>
  <si>
    <t>ערך הירידה בחודש מסויים * מס' החודשים</t>
  </si>
  <si>
    <t>לכל נפש</t>
  </si>
  <si>
    <t>האם יש למשפחה יכולת להחזיר חובות כל חודש?</t>
  </si>
  <si>
    <t>שם פרטי ומשפחה</t>
  </si>
  <si>
    <t>כתובת</t>
  </si>
  <si>
    <t>כתובת דוא"ל</t>
  </si>
  <si>
    <t>פקס</t>
  </si>
  <si>
    <t xml:space="preserve">טלפון </t>
  </si>
  <si>
    <t>נייד</t>
  </si>
  <si>
    <t>עלות לנפש לשנה</t>
  </si>
  <si>
    <t>סעיף</t>
  </si>
  <si>
    <t>עלות לנפש לחודש</t>
  </si>
  <si>
    <t xml:space="preserve">תוכנית חיסכון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</si>
</sst>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&quot;₪&quot;\ * #,##0.00_ ;_ &quot;₪&quot;\ * \-#,##0.00_ ;_ &quot;₪&quot;\ * &quot;-&quot;??_ ;_ @_ "/>
    <numFmt numFmtId="164" formatCode="_-[$$-409]* #,##0.00_ ;_-[$$-409]* \-#,##0.00\ ;_-[$$-409]* &quot;-&quot;??_ ;_-@_ "/>
    <numFmt numFmtId="165" formatCode="_ [$₪-40D]\ * #,##0.00_ ;_ [$₪-40D]\ * \-#,##0.00_ ;_ [$₪-40D]\ * &quot;-&quot;??_ ;_ @_ "/>
  </numFmts>
  <fonts count="2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Arial"/>
      <family val="2"/>
      <charset val="177"/>
      <scheme val="minor"/>
    </font>
    <font>
      <u/>
      <sz val="7.7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206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charset val="177"/>
      <scheme val="minor"/>
    </font>
    <font>
      <b/>
      <sz val="11"/>
      <color rgb="FF002060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  <font>
      <sz val="11"/>
      <color rgb="FF002060"/>
      <name val="Arial"/>
      <family val="2"/>
      <charset val="177"/>
      <scheme val="minor"/>
    </font>
    <font>
      <b/>
      <sz val="11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8"/>
      <color theme="1"/>
      <name val="Arial"/>
      <family val="2"/>
      <charset val="177"/>
      <scheme val="minor"/>
    </font>
    <font>
      <sz val="22"/>
      <color theme="1"/>
      <name val="Arial"/>
      <family val="2"/>
      <charset val="177"/>
      <scheme val="minor"/>
    </font>
    <font>
      <b/>
      <sz val="22"/>
      <color theme="1"/>
      <name val="Arial"/>
      <family val="2"/>
      <charset val="177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00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Fill="1" applyBorder="1"/>
    <xf numFmtId="0" fontId="0" fillId="2" borderId="1" xfId="0" applyFill="1" applyBorder="1"/>
    <xf numFmtId="44" fontId="0" fillId="0" borderId="1" xfId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3" xfId="0" applyBorder="1"/>
    <xf numFmtId="44" fontId="0" fillId="0" borderId="3" xfId="1" applyFont="1" applyBorder="1"/>
    <xf numFmtId="164" fontId="0" fillId="0" borderId="0" xfId="0" applyNumberFormat="1" applyBorder="1"/>
    <xf numFmtId="0" fontId="0" fillId="3" borderId="0" xfId="0" applyFill="1" applyBorder="1"/>
    <xf numFmtId="0" fontId="2" fillId="3" borderId="0" xfId="0" applyFont="1" applyFill="1" applyBorder="1"/>
    <xf numFmtId="44" fontId="0" fillId="0" borderId="0" xfId="1" applyFont="1"/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4" fontId="0" fillId="3" borderId="0" xfId="1" applyFont="1" applyFill="1" applyBorder="1"/>
    <xf numFmtId="165" fontId="0" fillId="3" borderId="0" xfId="0" applyNumberFormat="1" applyFill="1" applyBorder="1"/>
    <xf numFmtId="0" fontId="2" fillId="0" borderId="7" xfId="0" applyFont="1" applyBorder="1" applyAlignment="1">
      <alignment horizontal="center"/>
    </xf>
    <xf numFmtId="44" fontId="2" fillId="0" borderId="1" xfId="1" applyFont="1" applyBorder="1"/>
    <xf numFmtId="44" fontId="0" fillId="0" borderId="4" xfId="1" applyFont="1" applyFill="1" applyBorder="1"/>
    <xf numFmtId="164" fontId="0" fillId="0" borderId="1" xfId="1" applyNumberFormat="1" applyFont="1" applyBorder="1"/>
    <xf numFmtId="164" fontId="0" fillId="0" borderId="1" xfId="1" applyNumberFormat="1" applyFont="1" applyFill="1" applyBorder="1"/>
    <xf numFmtId="164" fontId="0" fillId="2" borderId="1" xfId="1" applyNumberFormat="1" applyFont="1" applyFill="1" applyBorder="1"/>
    <xf numFmtId="165" fontId="0" fillId="2" borderId="1" xfId="1" applyNumberFormat="1" applyFont="1" applyFill="1" applyBorder="1"/>
    <xf numFmtId="165" fontId="0" fillId="0" borderId="3" xfId="1" applyNumberFormat="1" applyFont="1" applyBorder="1"/>
    <xf numFmtId="165" fontId="0" fillId="0" borderId="1" xfId="1" applyNumberFormat="1" applyFont="1" applyBorder="1"/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/>
    <xf numFmtId="44" fontId="2" fillId="3" borderId="1" xfId="1" applyFont="1" applyFill="1" applyBorder="1" applyAlignment="1">
      <alignment horizontal="center"/>
    </xf>
    <xf numFmtId="44" fontId="2" fillId="3" borderId="1" xfId="1" applyFont="1" applyFill="1" applyBorder="1"/>
    <xf numFmtId="44" fontId="2" fillId="3" borderId="1" xfId="0" applyNumberFormat="1" applyFont="1" applyFill="1" applyBorder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right"/>
    </xf>
    <xf numFmtId="0" fontId="0" fillId="4" borderId="0" xfId="0" applyFill="1"/>
    <xf numFmtId="44" fontId="0" fillId="4" borderId="0" xfId="1" applyFont="1" applyFill="1"/>
    <xf numFmtId="0" fontId="7" fillId="4" borderId="0" xfId="2" applyFill="1" applyAlignment="1" applyProtection="1"/>
    <xf numFmtId="0" fontId="0" fillId="4" borderId="0" xfId="0" applyFill="1" applyBorder="1"/>
    <xf numFmtId="0" fontId="2" fillId="4" borderId="0" xfId="0" applyFont="1" applyFill="1" applyBorder="1"/>
    <xf numFmtId="44" fontId="2" fillId="4" borderId="0" xfId="0" applyNumberFormat="1" applyFont="1" applyFill="1" applyBorder="1"/>
    <xf numFmtId="44" fontId="0" fillId="4" borderId="0" xfId="0" applyNumberFormat="1" applyFill="1" applyBorder="1"/>
    <xf numFmtId="44" fontId="0" fillId="4" borderId="0" xfId="1" applyFont="1" applyFill="1" applyBorder="1"/>
    <xf numFmtId="0" fontId="2" fillId="4" borderId="0" xfId="0" applyFont="1" applyFill="1" applyBorder="1" applyAlignment="1">
      <alignment horizontal="center"/>
    </xf>
    <xf numFmtId="165" fontId="2" fillId="4" borderId="0" xfId="0" applyNumberFormat="1" applyFont="1" applyFill="1" applyBorder="1"/>
    <xf numFmtId="165" fontId="0" fillId="4" borderId="0" xfId="0" applyNumberFormat="1" applyFill="1" applyBorder="1"/>
    <xf numFmtId="0" fontId="2" fillId="4" borderId="0" xfId="0" applyFont="1" applyFill="1" applyBorder="1" applyAlignment="1"/>
    <xf numFmtId="0" fontId="0" fillId="4" borderId="0" xfId="0" applyFill="1" applyBorder="1" applyAlignment="1">
      <alignment horizontal="center"/>
    </xf>
    <xf numFmtId="44" fontId="0" fillId="4" borderId="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2" xfId="0" applyBorder="1" applyAlignment="1">
      <alignment horizontal="center"/>
    </xf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6" xfId="0" applyFill="1" applyBorder="1"/>
    <xf numFmtId="0" fontId="0" fillId="6" borderId="10" xfId="0" applyFill="1" applyBorder="1" applyAlignment="1">
      <alignment horizontal="center"/>
    </xf>
    <xf numFmtId="0" fontId="0" fillId="6" borderId="21" xfId="0" applyFill="1" applyBorder="1"/>
    <xf numFmtId="0" fontId="0" fillId="6" borderId="6" xfId="0" applyFill="1" applyBorder="1"/>
    <xf numFmtId="0" fontId="2" fillId="2" borderId="11" xfId="0" applyFont="1" applyFill="1" applyBorder="1"/>
    <xf numFmtId="0" fontId="2" fillId="2" borderId="14" xfId="0" applyFont="1" applyFill="1" applyBorder="1"/>
    <xf numFmtId="0" fontId="2" fillId="5" borderId="11" xfId="0" applyFont="1" applyFill="1" applyBorder="1"/>
    <xf numFmtId="0" fontId="2" fillId="5" borderId="14" xfId="0" applyFont="1" applyFill="1" applyBorder="1"/>
    <xf numFmtId="0" fontId="2" fillId="6" borderId="5" xfId="0" applyFont="1" applyFill="1" applyBorder="1"/>
    <xf numFmtId="0" fontId="11" fillId="0" borderId="7" xfId="0" applyFont="1" applyFill="1" applyBorder="1" applyAlignment="1">
      <alignment horizontal="center"/>
    </xf>
    <xf numFmtId="0" fontId="0" fillId="4" borderId="0" xfId="0" applyFill="1" applyBorder="1" applyAlignment="1"/>
    <xf numFmtId="0" fontId="12" fillId="0" borderId="24" xfId="0" applyFont="1" applyFill="1" applyBorder="1" applyAlignment="1">
      <alignment horizontal="center"/>
    </xf>
    <xf numFmtId="44" fontId="13" fillId="0" borderId="25" xfId="0" applyNumberFormat="1" applyFont="1" applyBorder="1"/>
    <xf numFmtId="0" fontId="11" fillId="3" borderId="7" xfId="0" applyFont="1" applyFill="1" applyBorder="1" applyAlignment="1">
      <alignment horizontal="center"/>
    </xf>
    <xf numFmtId="44" fontId="14" fillId="3" borderId="23" xfId="0" applyNumberFormat="1" applyFont="1" applyFill="1" applyBorder="1" applyAlignment="1"/>
    <xf numFmtId="44" fontId="10" fillId="0" borderId="23" xfId="0" applyNumberFormat="1" applyFont="1" applyBorder="1"/>
    <xf numFmtId="0" fontId="0" fillId="0" borderId="26" xfId="0" applyBorder="1"/>
    <xf numFmtId="44" fontId="0" fillId="0" borderId="27" xfId="1" applyFont="1" applyBorder="1"/>
    <xf numFmtId="0" fontId="0" fillId="0" borderId="28" xfId="0" applyBorder="1"/>
    <xf numFmtId="44" fontId="0" fillId="0" borderId="29" xfId="1" applyFont="1" applyBorder="1"/>
    <xf numFmtId="0" fontId="0" fillId="2" borderId="30" xfId="0" applyFill="1" applyBorder="1"/>
    <xf numFmtId="44" fontId="0" fillId="2" borderId="31" xfId="1" applyFont="1" applyFill="1" applyBorder="1"/>
    <xf numFmtId="0" fontId="12" fillId="3" borderId="28" xfId="0" applyFont="1" applyFill="1" applyBorder="1" applyAlignment="1">
      <alignment horizontal="center"/>
    </xf>
    <xf numFmtId="44" fontId="16" fillId="3" borderId="29" xfId="0" applyNumberFormat="1" applyFont="1" applyFill="1" applyBorder="1" applyAlignment="1">
      <alignment vertical="center"/>
    </xf>
    <xf numFmtId="0" fontId="11" fillId="3" borderId="28" xfId="0" applyFont="1" applyFill="1" applyBorder="1" applyAlignment="1">
      <alignment horizontal="center"/>
    </xf>
    <xf numFmtId="44" fontId="15" fillId="3" borderId="29" xfId="0" applyNumberFormat="1" applyFont="1" applyFill="1" applyBorder="1" applyAlignment="1">
      <alignment vertical="center"/>
    </xf>
    <xf numFmtId="0" fontId="2" fillId="3" borderId="28" xfId="0" applyFont="1" applyFill="1" applyBorder="1" applyAlignment="1">
      <alignment horizontal="center"/>
    </xf>
    <xf numFmtId="44" fontId="2" fillId="3" borderId="29" xfId="0" applyNumberFormat="1" applyFont="1" applyFill="1" applyBorder="1" applyAlignment="1">
      <alignment horizontal="center"/>
    </xf>
    <xf numFmtId="44" fontId="2" fillId="3" borderId="31" xfId="0" applyNumberFormat="1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4" fontId="2" fillId="0" borderId="23" xfId="0" applyNumberFormat="1" applyFont="1" applyBorder="1"/>
    <xf numFmtId="44" fontId="2" fillId="3" borderId="6" xfId="0" applyNumberFormat="1" applyFont="1" applyFill="1" applyBorder="1"/>
    <xf numFmtId="0" fontId="11" fillId="3" borderId="10" xfId="0" applyFont="1" applyFill="1" applyBorder="1" applyAlignment="1">
      <alignment horizontal="center"/>
    </xf>
    <xf numFmtId="44" fontId="0" fillId="2" borderId="2" xfId="1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44" fontId="0" fillId="2" borderId="1" xfId="1" applyFont="1" applyFill="1" applyBorder="1"/>
    <xf numFmtId="0" fontId="9" fillId="4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9" fontId="0" fillId="7" borderId="0" xfId="3" applyFont="1" applyFill="1"/>
    <xf numFmtId="0" fontId="2" fillId="7" borderId="1" xfId="0" applyFont="1" applyFill="1" applyBorder="1" applyAlignment="1">
      <alignment horizontal="center"/>
    </xf>
    <xf numFmtId="0" fontId="0" fillId="9" borderId="0" xfId="0" applyFill="1"/>
    <xf numFmtId="0" fontId="0" fillId="7" borderId="1" xfId="0" applyFill="1" applyBorder="1"/>
    <xf numFmtId="165" fontId="8" fillId="0" borderId="1" xfId="0" applyNumberFormat="1" applyFont="1" applyBorder="1"/>
    <xf numFmtId="44" fontId="18" fillId="2" borderId="1" xfId="1" applyFont="1" applyFill="1" applyBorder="1" applyAlignment="1">
      <alignment horizontal="center"/>
    </xf>
    <xf numFmtId="44" fontId="12" fillId="2" borderId="1" xfId="1" applyFont="1" applyFill="1" applyBorder="1" applyAlignment="1">
      <alignment horizontal="center"/>
    </xf>
    <xf numFmtId="44" fontId="2" fillId="2" borderId="1" xfId="0" applyNumberFormat="1" applyFont="1" applyFill="1" applyBorder="1"/>
    <xf numFmtId="0" fontId="0" fillId="8" borderId="0" xfId="0" applyFill="1"/>
    <xf numFmtId="44" fontId="6" fillId="0" borderId="1" xfId="0" applyNumberFormat="1" applyFont="1" applyBorder="1"/>
    <xf numFmtId="44" fontId="0" fillId="7" borderId="1" xfId="0" applyNumberFormat="1" applyFill="1" applyBorder="1"/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5" borderId="0" xfId="0" applyFill="1"/>
    <xf numFmtId="0" fontId="2" fillId="0" borderId="0" xfId="0" applyFont="1" applyAlignment="1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0" fillId="0" borderId="9" xfId="0" applyBorder="1" applyAlignment="1">
      <alignment horizontal="center"/>
    </xf>
    <xf numFmtId="164" fontId="0" fillId="0" borderId="1" xfId="0" applyNumberFormat="1" applyBorder="1"/>
    <xf numFmtId="164" fontId="0" fillId="0" borderId="9" xfId="0" applyNumberFormat="1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10" borderId="1" xfId="0" applyNumberFormat="1" applyFill="1" applyBorder="1"/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44" fontId="2" fillId="3" borderId="10" xfId="0" applyNumberFormat="1" applyFont="1" applyFill="1" applyBorder="1"/>
    <xf numFmtId="0" fontId="0" fillId="4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4" borderId="0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44" fontId="0" fillId="3" borderId="1" xfId="1" applyFont="1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20" fillId="0" borderId="24" xfId="0" applyFont="1" applyFill="1" applyBorder="1" applyAlignment="1">
      <alignment horizontal="center" wrapText="1"/>
    </xf>
    <xf numFmtId="0" fontId="2" fillId="0" borderId="24" xfId="0" applyFont="1" applyBorder="1" applyAlignment="1">
      <alignment horizontal="center"/>
    </xf>
    <xf numFmtId="44" fontId="10" fillId="0" borderId="25" xfId="0" applyNumberFormat="1" applyFont="1" applyBorder="1"/>
    <xf numFmtId="0" fontId="17" fillId="3" borderId="30" xfId="0" applyFont="1" applyFill="1" applyBorder="1" applyAlignment="1">
      <alignment horizontal="center" wrapText="1"/>
    </xf>
    <xf numFmtId="44" fontId="11" fillId="3" borderId="31" xfId="0" applyNumberFormat="1" applyFont="1" applyFill="1" applyBorder="1"/>
    <xf numFmtId="0" fontId="0" fillId="11" borderId="0" xfId="0" applyFill="1"/>
    <xf numFmtId="0" fontId="7" fillId="8" borderId="0" xfId="2" applyFill="1" applyAlignment="1" applyProtection="1"/>
    <xf numFmtId="0" fontId="22" fillId="0" borderId="10" xfId="0" applyFont="1" applyBorder="1" applyAlignment="1">
      <alignment horizontal="center"/>
    </xf>
    <xf numFmtId="165" fontId="22" fillId="0" borderId="10" xfId="0" applyNumberFormat="1" applyFont="1" applyBorder="1"/>
    <xf numFmtId="0" fontId="23" fillId="0" borderId="0" xfId="0" applyFont="1" applyAlignment="1">
      <alignment horizontal="center"/>
    </xf>
    <xf numFmtId="165" fontId="22" fillId="2" borderId="10" xfId="0" applyNumberFormat="1" applyFont="1" applyFill="1" applyBorder="1"/>
    <xf numFmtId="0" fontId="6" fillId="4" borderId="0" xfId="4" applyFill="1" applyBorder="1"/>
    <xf numFmtId="0" fontId="0" fillId="12" borderId="0" xfId="0" applyFill="1"/>
    <xf numFmtId="0" fontId="2" fillId="0" borderId="0" xfId="0" applyFont="1" applyAlignment="1">
      <alignment horizontal="center"/>
    </xf>
    <xf numFmtId="0" fontId="2" fillId="12" borderId="0" xfId="0" applyFont="1" applyFill="1" applyAlignment="1">
      <alignment horizontal="center"/>
    </xf>
    <xf numFmtId="0" fontId="2" fillId="12" borderId="0" xfId="0" applyFont="1" applyFill="1"/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0" fillId="3" borderId="1" xfId="0" applyNumberFormat="1" applyFill="1" applyBorder="1"/>
    <xf numFmtId="0" fontId="0" fillId="3" borderId="1" xfId="0" applyFill="1" applyBorder="1"/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44" fontId="11" fillId="0" borderId="22" xfId="0" applyNumberFormat="1" applyFont="1" applyBorder="1" applyAlignment="1">
      <alignment horizontal="center"/>
    </xf>
    <xf numFmtId="44" fontId="11" fillId="0" borderId="23" xfId="0" applyNumberFormat="1" applyFont="1" applyBorder="1" applyAlignment="1">
      <alignment horizontal="center"/>
    </xf>
    <xf numFmtId="0" fontId="0" fillId="4" borderId="21" xfId="0" applyFill="1" applyBorder="1" applyAlignment="1">
      <alignment horizontal="center"/>
    </xf>
    <xf numFmtId="44" fontId="0" fillId="4" borderId="0" xfId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44" fontId="0" fillId="4" borderId="0" xfId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2" borderId="0" xfId="0" applyFont="1" applyFill="1" applyAlignment="1">
      <alignment horizontal="center"/>
    </xf>
    <xf numFmtId="0" fontId="2" fillId="0" borderId="2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">
    <cellStyle name="Currency" xfId="1" builtinId="4"/>
    <cellStyle name="Normal" xfId="0" builtinId="0"/>
    <cellStyle name="Percent" xfId="3" builtinId="5"/>
    <cellStyle name="היפר-קישור" xfId="2" builtinId="8"/>
    <cellStyle name="טקסט אזהרה" xfId="4" builtinId="11"/>
  </cellStyles>
  <dxfs count="1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 patternType="solid">
          <fgColor auto="1"/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rightToLeft="1" workbookViewId="0">
      <selection activeCell="D4" sqref="D4:H4"/>
    </sheetView>
  </sheetViews>
  <sheetFormatPr defaultRowHeight="15" x14ac:dyDescent="0.25"/>
  <cols>
    <col min="3" max="3" width="15.125" style="174" customWidth="1"/>
  </cols>
  <sheetData>
    <row r="1" spans="1:9" x14ac:dyDescent="0.25">
      <c r="A1" s="173"/>
      <c r="B1" s="173"/>
      <c r="C1" s="175"/>
      <c r="D1" s="173"/>
      <c r="E1" s="173"/>
      <c r="F1" s="173"/>
      <c r="G1" s="173"/>
      <c r="H1" s="173"/>
      <c r="I1" s="173"/>
    </row>
    <row r="2" spans="1:9" x14ac:dyDescent="0.25">
      <c r="A2" s="173"/>
      <c r="B2" s="173"/>
      <c r="C2" s="175"/>
      <c r="D2" s="173"/>
      <c r="E2" s="173"/>
      <c r="F2" s="173"/>
      <c r="G2" s="173"/>
      <c r="H2" s="173"/>
      <c r="I2" s="173"/>
    </row>
    <row r="3" spans="1:9" ht="15.75" thickBot="1" x14ac:dyDescent="0.3">
      <c r="A3" s="173"/>
      <c r="B3" s="173"/>
      <c r="C3" s="175"/>
      <c r="D3" s="173"/>
      <c r="E3" s="173"/>
      <c r="F3" s="173"/>
      <c r="G3" s="173"/>
      <c r="H3" s="173"/>
      <c r="I3" s="173"/>
    </row>
    <row r="4" spans="1:9" ht="15.75" thickBot="1" x14ac:dyDescent="0.3">
      <c r="A4" s="173"/>
      <c r="B4" s="173"/>
      <c r="C4" s="177" t="s">
        <v>304</v>
      </c>
      <c r="D4" s="181"/>
      <c r="E4" s="182"/>
      <c r="F4" s="182"/>
      <c r="G4" s="182"/>
      <c r="H4" s="183"/>
      <c r="I4" s="173"/>
    </row>
    <row r="5" spans="1:9" x14ac:dyDescent="0.25">
      <c r="A5" s="173"/>
      <c r="B5" s="173"/>
      <c r="C5" s="176"/>
      <c r="D5" s="173"/>
      <c r="E5" s="173"/>
      <c r="F5" s="173"/>
      <c r="G5" s="173"/>
      <c r="H5" s="173"/>
      <c r="I5" s="173"/>
    </row>
    <row r="6" spans="1:9" ht="15.75" thickBot="1" x14ac:dyDescent="0.3">
      <c r="A6" s="173"/>
      <c r="B6" s="173"/>
      <c r="C6" s="176"/>
      <c r="D6" s="173"/>
      <c r="E6" s="173"/>
      <c r="F6" s="173"/>
      <c r="G6" s="173"/>
      <c r="H6" s="173"/>
      <c r="I6" s="173"/>
    </row>
    <row r="7" spans="1:9" ht="15.75" thickBot="1" x14ac:dyDescent="0.3">
      <c r="A7" s="173"/>
      <c r="B7" s="173"/>
      <c r="C7" s="177" t="s">
        <v>305</v>
      </c>
      <c r="D7" s="181"/>
      <c r="E7" s="182"/>
      <c r="F7" s="182"/>
      <c r="G7" s="182"/>
      <c r="H7" s="183"/>
      <c r="I7" s="173"/>
    </row>
    <row r="8" spans="1:9" ht="14.25" x14ac:dyDescent="0.2">
      <c r="A8" s="173"/>
      <c r="B8" s="173"/>
      <c r="C8" s="173"/>
      <c r="D8" s="173"/>
      <c r="E8" s="173"/>
      <c r="F8" s="173"/>
      <c r="G8" s="173"/>
      <c r="H8" s="173"/>
      <c r="I8" s="173"/>
    </row>
    <row r="9" spans="1:9" thickBot="1" x14ac:dyDescent="0.25">
      <c r="A9" s="173"/>
      <c r="B9" s="173"/>
      <c r="C9" s="173"/>
      <c r="D9" s="173"/>
      <c r="E9" s="173"/>
      <c r="F9" s="173"/>
      <c r="G9" s="173"/>
      <c r="H9" s="173"/>
      <c r="I9" s="173"/>
    </row>
    <row r="10" spans="1:9" ht="15.75" thickBot="1" x14ac:dyDescent="0.3">
      <c r="A10" s="173"/>
      <c r="B10" s="173"/>
      <c r="C10" s="177" t="s">
        <v>306</v>
      </c>
      <c r="D10" s="181"/>
      <c r="E10" s="182"/>
      <c r="F10" s="182"/>
      <c r="G10" s="182"/>
      <c r="H10" s="183"/>
      <c r="I10" s="173"/>
    </row>
    <row r="11" spans="1:9" ht="14.25" x14ac:dyDescent="0.2">
      <c r="A11" s="173"/>
      <c r="B11" s="173"/>
      <c r="C11" s="173"/>
      <c r="D11" s="173"/>
      <c r="E11" s="173"/>
      <c r="F11" s="173"/>
      <c r="G11" s="173"/>
      <c r="H11" s="173"/>
      <c r="I11" s="173"/>
    </row>
    <row r="12" spans="1:9" thickBot="1" x14ac:dyDescent="0.25">
      <c r="A12" s="173"/>
      <c r="B12" s="173"/>
      <c r="C12" s="173"/>
      <c r="D12" s="173"/>
      <c r="E12" s="173"/>
      <c r="F12" s="173"/>
      <c r="G12" s="173"/>
      <c r="H12" s="173"/>
      <c r="I12" s="173"/>
    </row>
    <row r="13" spans="1:9" ht="15.75" thickBot="1" x14ac:dyDescent="0.3">
      <c r="A13" s="173"/>
      <c r="B13" s="173"/>
      <c r="C13" s="177" t="s">
        <v>307</v>
      </c>
      <c r="D13" s="181"/>
      <c r="E13" s="182"/>
      <c r="F13" s="182"/>
      <c r="G13" s="182"/>
      <c r="H13" s="183"/>
      <c r="I13" s="173"/>
    </row>
    <row r="14" spans="1:9" ht="14.25" x14ac:dyDescent="0.2">
      <c r="A14" s="173"/>
      <c r="B14" s="173"/>
      <c r="C14" s="173"/>
      <c r="D14" s="173"/>
      <c r="E14" s="173"/>
      <c r="F14" s="173"/>
      <c r="G14" s="173"/>
      <c r="H14" s="173"/>
      <c r="I14" s="173"/>
    </row>
    <row r="15" spans="1:9" thickBot="1" x14ac:dyDescent="0.25">
      <c r="A15" s="173"/>
      <c r="B15" s="173"/>
      <c r="C15" s="173"/>
      <c r="D15" s="173"/>
      <c r="E15" s="173"/>
      <c r="F15" s="173"/>
      <c r="G15" s="173"/>
      <c r="H15" s="173"/>
      <c r="I15" s="173"/>
    </row>
    <row r="16" spans="1:9" ht="15.75" thickBot="1" x14ac:dyDescent="0.3">
      <c r="A16" s="173"/>
      <c r="B16" s="173"/>
      <c r="C16" s="177" t="s">
        <v>308</v>
      </c>
      <c r="D16" s="181"/>
      <c r="E16" s="182"/>
      <c r="F16" s="182"/>
      <c r="G16" s="182"/>
      <c r="H16" s="183"/>
      <c r="I16" s="173"/>
    </row>
    <row r="17" spans="1:9" ht="14.25" x14ac:dyDescent="0.2">
      <c r="A17" s="173"/>
      <c r="B17" s="173"/>
      <c r="C17" s="173"/>
      <c r="D17" s="173"/>
      <c r="E17" s="173"/>
      <c r="F17" s="173"/>
      <c r="G17" s="173"/>
      <c r="H17" s="173"/>
      <c r="I17" s="173"/>
    </row>
    <row r="18" spans="1:9" thickBot="1" x14ac:dyDescent="0.25">
      <c r="A18" s="173"/>
      <c r="B18" s="173"/>
      <c r="C18" s="173"/>
      <c r="D18" s="173"/>
      <c r="E18" s="173"/>
      <c r="F18" s="173"/>
      <c r="G18" s="173"/>
      <c r="H18" s="173"/>
      <c r="I18" s="173"/>
    </row>
    <row r="19" spans="1:9" ht="15.75" thickBot="1" x14ac:dyDescent="0.3">
      <c r="A19" s="173"/>
      <c r="B19" s="173"/>
      <c r="C19" s="177" t="s">
        <v>309</v>
      </c>
      <c r="D19" s="181"/>
      <c r="E19" s="182"/>
      <c r="F19" s="182"/>
      <c r="G19" s="182"/>
      <c r="H19" s="183"/>
      <c r="I19" s="173"/>
    </row>
    <row r="20" spans="1:9" ht="14.25" x14ac:dyDescent="0.2">
      <c r="A20" s="173"/>
      <c r="B20" s="173"/>
      <c r="C20" s="173"/>
      <c r="D20" s="173"/>
      <c r="E20" s="173"/>
      <c r="F20" s="173"/>
      <c r="G20" s="173"/>
      <c r="H20" s="173"/>
      <c r="I20" s="173"/>
    </row>
    <row r="21" spans="1:9" ht="14.25" x14ac:dyDescent="0.2">
      <c r="A21" s="173"/>
      <c r="B21" s="173"/>
      <c r="C21" s="173"/>
      <c r="D21" s="173"/>
      <c r="E21" s="173"/>
      <c r="F21" s="173"/>
      <c r="G21" s="173"/>
      <c r="H21" s="173"/>
      <c r="I21" s="173"/>
    </row>
  </sheetData>
  <mergeCells count="6">
    <mergeCell ref="D19:H19"/>
    <mergeCell ref="D4:H4"/>
    <mergeCell ref="D7:H7"/>
    <mergeCell ref="D10:H10"/>
    <mergeCell ref="D13:H13"/>
    <mergeCell ref="D16:H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55"/>
  <sheetViews>
    <sheetView rightToLeft="1" zoomScale="55" zoomScaleNormal="55" workbookViewId="0">
      <selection activeCell="C1" sqref="C1"/>
    </sheetView>
  </sheetViews>
  <sheetFormatPr defaultRowHeight="14.25" x14ac:dyDescent="0.2"/>
  <cols>
    <col min="2" max="2" width="26.875" bestFit="1" customWidth="1"/>
    <col min="3" max="3" width="16.375" bestFit="1" customWidth="1"/>
    <col min="4" max="4" width="13" bestFit="1" customWidth="1"/>
    <col min="5" max="5" width="9.375" bestFit="1" customWidth="1"/>
    <col min="7" max="7" width="29.875" customWidth="1"/>
    <col min="8" max="8" width="12.75" customWidth="1"/>
    <col min="9" max="9" width="14.125" bestFit="1" customWidth="1"/>
    <col min="10" max="10" width="19" bestFit="1" customWidth="1"/>
    <col min="11" max="11" width="15.75" bestFit="1" customWidth="1"/>
    <col min="12" max="12" width="16.625" bestFit="1" customWidth="1"/>
    <col min="13" max="13" width="15.75" bestFit="1" customWidth="1"/>
    <col min="14" max="14" width="11.75" bestFit="1" customWidth="1"/>
    <col min="15" max="15" width="12.25" bestFit="1" customWidth="1"/>
    <col min="19" max="19" width="21.125" customWidth="1"/>
    <col min="20" max="20" width="14.875" bestFit="1" customWidth="1"/>
  </cols>
  <sheetData>
    <row r="1" spans="1:20" ht="15" thickBot="1" x14ac:dyDescent="0.25">
      <c r="A1" s="44"/>
      <c r="B1" s="44"/>
      <c r="C1" s="44"/>
      <c r="D1" s="44"/>
      <c r="E1" s="44"/>
      <c r="F1" s="44"/>
      <c r="G1" s="46"/>
      <c r="H1" s="44"/>
      <c r="I1" s="44"/>
      <c r="J1" s="44"/>
      <c r="K1" s="44"/>
      <c r="L1" s="44"/>
      <c r="M1" s="44"/>
      <c r="N1" s="44"/>
      <c r="O1" s="44"/>
      <c r="P1" s="44"/>
    </row>
    <row r="2" spans="1:20" ht="15.75" thickBot="1" x14ac:dyDescent="0.3">
      <c r="A2" s="44"/>
      <c r="B2" s="26" t="s">
        <v>52</v>
      </c>
      <c r="C2" s="17">
        <v>4</v>
      </c>
      <c r="D2" s="44"/>
      <c r="E2" s="44"/>
      <c r="F2" s="44"/>
      <c r="G2" s="46"/>
      <c r="H2" s="188"/>
      <c r="I2" s="188"/>
      <c r="J2" s="188"/>
      <c r="K2" s="52"/>
      <c r="L2" s="44"/>
      <c r="M2" s="48"/>
      <c r="N2" s="189"/>
      <c r="O2" s="189"/>
      <c r="P2" s="44"/>
    </row>
    <row r="3" spans="1:20" ht="15.75" thickBot="1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S3" s="60"/>
      <c r="T3" s="178" t="s">
        <v>312</v>
      </c>
    </row>
    <row r="4" spans="1:20" ht="15.75" thickBot="1" x14ac:dyDescent="0.3">
      <c r="A4" s="44"/>
      <c r="B4" s="190" t="s">
        <v>0</v>
      </c>
      <c r="C4" s="191"/>
      <c r="D4" s="44"/>
      <c r="E4" s="44"/>
      <c r="F4" s="44"/>
      <c r="G4" s="18" t="s">
        <v>17</v>
      </c>
      <c r="H4" s="18" t="s">
        <v>96</v>
      </c>
      <c r="I4" s="18" t="s">
        <v>18</v>
      </c>
      <c r="J4" s="18" t="s">
        <v>96</v>
      </c>
      <c r="K4" s="18" t="s">
        <v>36</v>
      </c>
      <c r="L4" s="18" t="s">
        <v>96</v>
      </c>
      <c r="M4" s="44"/>
      <c r="N4" s="44"/>
      <c r="O4" s="44"/>
      <c r="P4" s="44"/>
      <c r="S4" s="178" t="s">
        <v>17</v>
      </c>
      <c r="T4" s="178" t="s">
        <v>96</v>
      </c>
    </row>
    <row r="5" spans="1:20" ht="15" x14ac:dyDescent="0.25">
      <c r="A5" s="44"/>
      <c r="B5" s="42"/>
      <c r="C5" s="12"/>
      <c r="D5" s="44"/>
      <c r="E5" s="45"/>
      <c r="F5" s="44"/>
      <c r="G5" s="18" t="s">
        <v>3</v>
      </c>
      <c r="H5" s="2"/>
      <c r="I5" s="3" t="s">
        <v>19</v>
      </c>
      <c r="J5" s="192">
        <v>0</v>
      </c>
      <c r="K5" s="3" t="s">
        <v>37</v>
      </c>
      <c r="L5" s="27"/>
      <c r="M5" s="44"/>
      <c r="N5" s="44"/>
      <c r="O5" s="44"/>
      <c r="P5" s="44"/>
      <c r="S5" s="178" t="s">
        <v>3</v>
      </c>
      <c r="T5" s="186">
        <v>600</v>
      </c>
    </row>
    <row r="6" spans="1:20" ht="15" x14ac:dyDescent="0.25">
      <c r="A6" s="44"/>
      <c r="B6" s="22"/>
      <c r="C6" s="2"/>
      <c r="D6" s="44"/>
      <c r="E6" s="44"/>
      <c r="F6" s="44"/>
      <c r="G6" s="18" t="s">
        <v>4</v>
      </c>
      <c r="H6" s="2"/>
      <c r="I6" s="3" t="s">
        <v>20</v>
      </c>
      <c r="J6" s="193"/>
      <c r="K6" s="3" t="s">
        <v>38</v>
      </c>
      <c r="L6" s="27"/>
      <c r="M6" s="44"/>
      <c r="N6" s="44"/>
      <c r="O6" s="44"/>
      <c r="P6" s="44"/>
      <c r="S6" s="178" t="s">
        <v>4</v>
      </c>
      <c r="T6" s="187"/>
    </row>
    <row r="7" spans="1:20" ht="15" x14ac:dyDescent="0.25">
      <c r="A7" s="44"/>
      <c r="B7" s="22"/>
      <c r="C7" s="2"/>
      <c r="D7" s="44"/>
      <c r="E7" s="44"/>
      <c r="F7" s="44"/>
      <c r="G7" s="18" t="s">
        <v>5</v>
      </c>
      <c r="H7" s="16"/>
      <c r="I7" s="3" t="s">
        <v>21</v>
      </c>
      <c r="J7" s="194"/>
      <c r="K7" s="3" t="s">
        <v>39</v>
      </c>
      <c r="L7" s="27"/>
      <c r="M7" s="44"/>
      <c r="N7" s="44"/>
      <c r="O7" s="44"/>
      <c r="P7" s="44"/>
      <c r="S7" s="178" t="s">
        <v>5</v>
      </c>
      <c r="T7" s="197">
        <v>600</v>
      </c>
    </row>
    <row r="8" spans="1:20" ht="15" x14ac:dyDescent="0.25">
      <c r="A8" s="44"/>
      <c r="B8" s="22"/>
      <c r="C8" s="2"/>
      <c r="D8" s="44"/>
      <c r="E8" s="44"/>
      <c r="F8" s="44"/>
      <c r="G8" s="18" t="s">
        <v>6</v>
      </c>
      <c r="H8" s="2"/>
      <c r="I8" s="3" t="s">
        <v>22</v>
      </c>
      <c r="J8" s="27"/>
      <c r="K8" s="3" t="s">
        <v>40</v>
      </c>
      <c r="L8" s="27"/>
      <c r="M8" s="44"/>
      <c r="N8" s="44"/>
      <c r="O8" s="44"/>
      <c r="P8" s="44"/>
      <c r="S8" s="178" t="s">
        <v>6</v>
      </c>
      <c r="T8" s="197"/>
    </row>
    <row r="9" spans="1:20" ht="15" x14ac:dyDescent="0.25">
      <c r="A9" s="44"/>
      <c r="B9" s="1"/>
      <c r="C9" s="2"/>
      <c r="D9" s="44"/>
      <c r="E9" s="44"/>
      <c r="F9" s="44"/>
      <c r="G9" s="18" t="s">
        <v>44</v>
      </c>
      <c r="H9" s="2"/>
      <c r="I9" s="3" t="s">
        <v>23</v>
      </c>
      <c r="J9" s="21"/>
      <c r="K9" s="3" t="s">
        <v>41</v>
      </c>
      <c r="L9" s="27"/>
      <c r="M9" s="44"/>
      <c r="N9" s="44"/>
      <c r="O9" s="44"/>
      <c r="P9" s="44"/>
      <c r="S9" s="178" t="s">
        <v>44</v>
      </c>
      <c r="T9" s="197"/>
    </row>
    <row r="10" spans="1:20" ht="15" x14ac:dyDescent="0.25">
      <c r="A10" s="44"/>
      <c r="B10" s="1"/>
      <c r="C10" s="2"/>
      <c r="D10" s="44"/>
      <c r="E10" s="44"/>
      <c r="F10" s="44"/>
      <c r="G10" s="18" t="s">
        <v>7</v>
      </c>
      <c r="H10" s="2"/>
      <c r="I10" s="3" t="s">
        <v>24</v>
      </c>
      <c r="J10" s="27"/>
      <c r="K10" s="3" t="s">
        <v>42</v>
      </c>
      <c r="L10" s="27"/>
      <c r="M10" s="44"/>
      <c r="N10" s="44"/>
      <c r="O10" s="44"/>
      <c r="P10" s="44"/>
      <c r="S10" s="178" t="s">
        <v>7</v>
      </c>
      <c r="T10" s="197"/>
    </row>
    <row r="11" spans="1:20" ht="15" x14ac:dyDescent="0.25">
      <c r="A11" s="44"/>
      <c r="B11" s="40" t="s">
        <v>1</v>
      </c>
      <c r="C11" s="41">
        <f>SUM(C5:C10)</f>
        <v>0</v>
      </c>
      <c r="D11" s="44"/>
      <c r="E11" s="44"/>
      <c r="F11" s="44"/>
      <c r="G11" s="18" t="s">
        <v>53</v>
      </c>
      <c r="H11" s="2"/>
      <c r="I11" s="3" t="s">
        <v>25</v>
      </c>
      <c r="J11" s="27"/>
      <c r="K11" s="3" t="s">
        <v>43</v>
      </c>
      <c r="L11" s="27"/>
      <c r="M11" s="44"/>
      <c r="N11" s="44"/>
      <c r="O11" s="44"/>
      <c r="P11" s="44"/>
      <c r="S11" s="178" t="s">
        <v>53</v>
      </c>
      <c r="T11" s="197"/>
    </row>
    <row r="12" spans="1:20" ht="15" x14ac:dyDescent="0.25">
      <c r="A12" s="44"/>
      <c r="B12" s="44"/>
      <c r="C12" s="44"/>
      <c r="D12" s="44"/>
      <c r="E12" s="44"/>
      <c r="F12" s="44"/>
      <c r="G12" s="18" t="s">
        <v>54</v>
      </c>
      <c r="H12" s="28"/>
      <c r="I12" s="3" t="s">
        <v>26</v>
      </c>
      <c r="J12" s="27"/>
      <c r="K12" s="3" t="s">
        <v>50</v>
      </c>
      <c r="L12" s="27"/>
      <c r="M12" s="44"/>
      <c r="N12" s="44"/>
      <c r="O12" s="44"/>
      <c r="P12" s="44"/>
      <c r="S12" s="178" t="s">
        <v>54</v>
      </c>
      <c r="T12" s="197"/>
    </row>
    <row r="13" spans="1:20" ht="15" x14ac:dyDescent="0.25">
      <c r="A13" s="44"/>
      <c r="B13" s="44"/>
      <c r="C13" s="44"/>
      <c r="D13" s="44"/>
      <c r="E13" s="44"/>
      <c r="F13" s="44"/>
      <c r="G13" s="18" t="s">
        <v>2</v>
      </c>
      <c r="H13" s="2"/>
      <c r="I13" s="3" t="s">
        <v>27</v>
      </c>
      <c r="J13" s="27"/>
      <c r="K13" s="3" t="s">
        <v>56</v>
      </c>
      <c r="L13" s="27"/>
      <c r="M13" s="44"/>
      <c r="N13" s="44"/>
      <c r="O13" s="44"/>
      <c r="P13" s="44"/>
      <c r="S13" s="178" t="s">
        <v>2</v>
      </c>
      <c r="T13" s="197"/>
    </row>
    <row r="14" spans="1:20" ht="15" x14ac:dyDescent="0.25">
      <c r="A14" s="44"/>
      <c r="B14" s="44"/>
      <c r="C14" s="44"/>
      <c r="D14" s="44"/>
      <c r="E14" s="44"/>
      <c r="F14" s="44"/>
      <c r="G14" s="195" t="s">
        <v>57</v>
      </c>
      <c r="H14" s="186"/>
      <c r="I14" s="3" t="s">
        <v>28</v>
      </c>
      <c r="J14" s="27"/>
      <c r="K14" s="3" t="s">
        <v>58</v>
      </c>
      <c r="L14" s="27"/>
      <c r="M14" s="44"/>
      <c r="N14" s="44"/>
      <c r="O14" s="44"/>
      <c r="P14" s="44"/>
      <c r="S14" s="195" t="s">
        <v>57</v>
      </c>
      <c r="T14" s="197"/>
    </row>
    <row r="15" spans="1:20" ht="15" x14ac:dyDescent="0.25">
      <c r="A15" s="44"/>
      <c r="B15" s="44"/>
      <c r="C15" s="44"/>
      <c r="D15" s="44"/>
      <c r="E15" s="44"/>
      <c r="F15" s="44"/>
      <c r="G15" s="195"/>
      <c r="H15" s="187"/>
      <c r="I15" s="3" t="s">
        <v>29</v>
      </c>
      <c r="J15" s="27"/>
      <c r="K15" s="3" t="s">
        <v>95</v>
      </c>
      <c r="L15" s="27"/>
      <c r="M15" s="44"/>
      <c r="N15" s="44"/>
      <c r="O15" s="44"/>
      <c r="P15" s="44"/>
      <c r="S15" s="195"/>
      <c r="T15" s="197"/>
    </row>
    <row r="16" spans="1:20" ht="15" x14ac:dyDescent="0.25">
      <c r="A16" s="44"/>
      <c r="B16" s="44"/>
      <c r="C16" s="44"/>
      <c r="D16" s="44"/>
      <c r="E16" s="44"/>
      <c r="F16" s="44"/>
      <c r="G16" s="18" t="s">
        <v>8</v>
      </c>
      <c r="H16" s="2"/>
      <c r="I16" s="3" t="s">
        <v>51</v>
      </c>
      <c r="J16" s="186"/>
      <c r="K16" s="3"/>
      <c r="L16" s="27"/>
      <c r="M16" s="44"/>
      <c r="N16" s="44"/>
      <c r="O16" s="44"/>
      <c r="P16" s="44"/>
      <c r="S16" s="178" t="s">
        <v>8</v>
      </c>
      <c r="T16" s="197"/>
    </row>
    <row r="17" spans="1:20" ht="15.75" thickBot="1" x14ac:dyDescent="0.3">
      <c r="A17" s="125"/>
      <c r="B17" s="167"/>
      <c r="C17" s="125"/>
      <c r="D17" s="125"/>
      <c r="E17" s="44"/>
      <c r="F17" s="44"/>
      <c r="G17" s="18" t="s">
        <v>9</v>
      </c>
      <c r="H17" s="2"/>
      <c r="I17" s="3" t="s">
        <v>62</v>
      </c>
      <c r="J17" s="196"/>
      <c r="K17" s="3"/>
      <c r="L17" s="27"/>
      <c r="M17" s="44"/>
      <c r="N17" s="44"/>
      <c r="O17" s="44"/>
      <c r="P17" s="44"/>
      <c r="S17" s="178" t="s">
        <v>9</v>
      </c>
      <c r="T17" s="197"/>
    </row>
    <row r="18" spans="1:20" ht="15.75" thickBot="1" x14ac:dyDescent="0.3">
      <c r="A18" s="125"/>
      <c r="B18" s="184" t="s">
        <v>227</v>
      </c>
      <c r="C18" s="185"/>
      <c r="D18" s="125"/>
      <c r="E18" s="44"/>
      <c r="F18" s="44"/>
      <c r="G18" s="18" t="s">
        <v>10</v>
      </c>
      <c r="H18" s="2"/>
      <c r="I18" s="3" t="s">
        <v>55</v>
      </c>
      <c r="J18" s="196"/>
      <c r="K18" s="3"/>
      <c r="L18" s="27"/>
      <c r="M18" s="44"/>
      <c r="N18" s="44"/>
      <c r="O18" s="44"/>
      <c r="P18" s="44"/>
      <c r="S18" s="178" t="s">
        <v>10</v>
      </c>
      <c r="T18" s="197"/>
    </row>
    <row r="19" spans="1:20" ht="15.75" thickBot="1" x14ac:dyDescent="0.3">
      <c r="A19" s="125"/>
      <c r="B19" s="161" t="s">
        <v>280</v>
      </c>
      <c r="C19" s="82">
        <f>K30+'בית שנתי-תקציב'!C28</f>
        <v>0</v>
      </c>
      <c r="D19" s="125"/>
      <c r="E19" s="44"/>
      <c r="F19" s="44"/>
      <c r="G19" s="18" t="s">
        <v>11</v>
      </c>
      <c r="H19" s="2"/>
      <c r="I19" s="3" t="s">
        <v>30</v>
      </c>
      <c r="J19" s="196"/>
      <c r="K19" s="3"/>
      <c r="L19" s="27"/>
      <c r="M19" s="44"/>
      <c r="N19" s="44"/>
      <c r="O19" s="44"/>
      <c r="P19" s="44"/>
      <c r="S19" s="178" t="s">
        <v>11</v>
      </c>
      <c r="T19" s="197"/>
    </row>
    <row r="20" spans="1:20" ht="15.75" thickBot="1" x14ac:dyDescent="0.3">
      <c r="A20" s="125"/>
      <c r="B20" s="83" t="s">
        <v>281</v>
      </c>
      <c r="C20" s="84">
        <f>K31-'בית שנתי-תקציב'!C29</f>
        <v>0</v>
      </c>
      <c r="D20" s="125"/>
      <c r="E20" s="44"/>
      <c r="F20" s="44"/>
      <c r="G20" s="18" t="s">
        <v>12</v>
      </c>
      <c r="H20" s="2"/>
      <c r="I20" s="3" t="s">
        <v>31</v>
      </c>
      <c r="J20" s="187"/>
      <c r="K20" s="3"/>
      <c r="L20" s="3"/>
      <c r="M20" s="44"/>
      <c r="N20" s="44"/>
      <c r="O20" s="44"/>
      <c r="P20" s="44"/>
      <c r="S20" s="178" t="s">
        <v>12</v>
      </c>
      <c r="T20" s="197"/>
    </row>
    <row r="21" spans="1:20" ht="15" x14ac:dyDescent="0.25">
      <c r="A21" s="125"/>
      <c r="B21" s="162" t="s">
        <v>223</v>
      </c>
      <c r="C21" s="163">
        <f>C19+C20</f>
        <v>0</v>
      </c>
      <c r="D21" s="125"/>
      <c r="E21" s="44"/>
      <c r="F21" s="44"/>
      <c r="G21" s="18" t="s">
        <v>13</v>
      </c>
      <c r="H21" s="2"/>
      <c r="I21" s="3" t="s">
        <v>32</v>
      </c>
      <c r="J21" s="27"/>
      <c r="K21" s="3"/>
      <c r="L21" s="3"/>
      <c r="M21" s="44"/>
      <c r="N21" s="44"/>
      <c r="O21" s="44"/>
      <c r="P21" s="44"/>
      <c r="S21" s="178" t="s">
        <v>13</v>
      </c>
      <c r="T21" s="197"/>
    </row>
    <row r="22" spans="1:20" ht="27" thickBot="1" x14ac:dyDescent="0.3">
      <c r="A22" s="125"/>
      <c r="B22" s="164" t="s">
        <v>285</v>
      </c>
      <c r="C22" s="165">
        <f>C21-חובות!F35</f>
        <v>0</v>
      </c>
      <c r="D22" s="125"/>
      <c r="E22" s="44"/>
      <c r="F22" s="44"/>
      <c r="G22" s="159" t="s">
        <v>276</v>
      </c>
      <c r="H22" s="112">
        <f>'תכנית חיסכון'!$G$30</f>
        <v>0</v>
      </c>
      <c r="I22" s="3" t="s">
        <v>33</v>
      </c>
      <c r="J22" s="27"/>
      <c r="K22" s="3"/>
      <c r="L22" s="3"/>
      <c r="M22" s="44"/>
      <c r="N22" s="44"/>
      <c r="O22" s="44"/>
      <c r="P22" s="44"/>
      <c r="S22" s="159" t="s">
        <v>313</v>
      </c>
      <c r="T22" s="197"/>
    </row>
    <row r="23" spans="1:20" ht="15" x14ac:dyDescent="0.25">
      <c r="A23" s="125"/>
      <c r="B23" s="125"/>
      <c r="C23" s="125"/>
      <c r="D23" s="125"/>
      <c r="E23" s="44"/>
      <c r="F23" s="44"/>
      <c r="G23" s="18" t="s">
        <v>15</v>
      </c>
      <c r="H23" s="2"/>
      <c r="I23" s="3" t="s">
        <v>34</v>
      </c>
      <c r="J23" s="27"/>
      <c r="K23" s="3"/>
      <c r="L23" s="3"/>
      <c r="M23" s="44"/>
      <c r="N23" s="44"/>
      <c r="O23" s="44"/>
      <c r="P23" s="44"/>
      <c r="S23" s="178" t="s">
        <v>15</v>
      </c>
      <c r="T23" s="197"/>
    </row>
    <row r="24" spans="1:20" ht="15" x14ac:dyDescent="0.25">
      <c r="A24" s="125"/>
      <c r="B24" s="125"/>
      <c r="C24" s="125"/>
      <c r="D24" s="125"/>
      <c r="E24" s="44"/>
      <c r="F24" s="44"/>
      <c r="G24" s="18" t="s">
        <v>16</v>
      </c>
      <c r="H24" s="2"/>
      <c r="I24" s="3" t="s">
        <v>35</v>
      </c>
      <c r="J24" s="27"/>
      <c r="K24" s="3"/>
      <c r="L24" s="3"/>
      <c r="M24" s="44"/>
      <c r="N24" s="44"/>
      <c r="O24" s="44"/>
      <c r="P24" s="44"/>
      <c r="S24" s="178" t="s">
        <v>16</v>
      </c>
      <c r="T24" s="197"/>
    </row>
    <row r="25" spans="1:20" ht="15" x14ac:dyDescent="0.25">
      <c r="A25" s="44"/>
      <c r="B25" s="44"/>
      <c r="C25" s="44"/>
      <c r="D25" s="44"/>
      <c r="E25" s="44"/>
      <c r="F25" s="44"/>
      <c r="G25" s="4" t="s">
        <v>45</v>
      </c>
      <c r="H25" s="5">
        <f>SUM(H5:H24)</f>
        <v>0</v>
      </c>
      <c r="I25" s="4" t="s">
        <v>46</v>
      </c>
      <c r="J25" s="5">
        <f>SUM(J5:J24)</f>
        <v>0</v>
      </c>
      <c r="K25" s="4" t="s">
        <v>47</v>
      </c>
      <c r="L25" s="5">
        <f>SUM(L5:L24)</f>
        <v>0</v>
      </c>
      <c r="M25" s="44"/>
      <c r="N25" s="44"/>
      <c r="O25" s="44"/>
      <c r="P25" s="44"/>
      <c r="S25" s="178" t="s">
        <v>19</v>
      </c>
      <c r="T25" s="197"/>
    </row>
    <row r="26" spans="1:20" ht="15.75" thickBot="1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S26" s="178" t="s">
        <v>20</v>
      </c>
      <c r="T26" s="197"/>
    </row>
    <row r="27" spans="1:20" ht="15.75" thickBot="1" x14ac:dyDescent="0.3">
      <c r="A27" s="44"/>
      <c r="B27" s="44"/>
      <c r="C27" s="44"/>
      <c r="D27" s="44"/>
      <c r="E27" s="44"/>
      <c r="F27" s="44"/>
      <c r="G27" s="79" t="s">
        <v>48</v>
      </c>
      <c r="H27" s="198">
        <f>H25+J25+L25</f>
        <v>0</v>
      </c>
      <c r="I27" s="198"/>
      <c r="J27" s="198"/>
      <c r="K27" s="198"/>
      <c r="L27" s="199"/>
      <c r="M27" s="50"/>
      <c r="N27" s="52"/>
      <c r="O27" s="44"/>
      <c r="P27" s="44"/>
      <c r="S27" s="178" t="s">
        <v>21</v>
      </c>
      <c r="T27" s="197"/>
    </row>
    <row r="28" spans="1:20" ht="15.75" thickBot="1" x14ac:dyDescent="0.3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S28" s="178" t="s">
        <v>22</v>
      </c>
      <c r="T28" s="197"/>
    </row>
    <row r="29" spans="1:20" ht="15.75" thickBot="1" x14ac:dyDescent="0.3">
      <c r="A29" s="44"/>
      <c r="B29" s="44"/>
      <c r="C29" s="44"/>
      <c r="D29" s="44"/>
      <c r="E29" s="44"/>
      <c r="F29" s="44"/>
      <c r="G29" s="44"/>
      <c r="H29" s="44"/>
      <c r="I29" s="50"/>
      <c r="J29" s="184" t="s">
        <v>227</v>
      </c>
      <c r="K29" s="185"/>
      <c r="L29" s="44"/>
      <c r="M29" s="44"/>
      <c r="N29" s="44"/>
      <c r="O29" s="44"/>
      <c r="P29" s="44"/>
      <c r="S29" s="178" t="s">
        <v>23</v>
      </c>
      <c r="T29" s="197"/>
    </row>
    <row r="30" spans="1:20" ht="15.75" thickBot="1" x14ac:dyDescent="0.3">
      <c r="A30" s="44"/>
      <c r="B30" s="44"/>
      <c r="C30" s="44"/>
      <c r="D30" s="44"/>
      <c r="E30" s="44"/>
      <c r="F30" s="44"/>
      <c r="G30" s="44"/>
      <c r="H30" s="44"/>
      <c r="I30" s="44"/>
      <c r="J30" s="81" t="s">
        <v>49</v>
      </c>
      <c r="K30" s="82">
        <f>C11</f>
        <v>0</v>
      </c>
      <c r="L30" s="44"/>
      <c r="M30" s="44"/>
      <c r="N30" s="44"/>
      <c r="O30" s="44"/>
      <c r="P30" s="44"/>
      <c r="S30" s="178" t="s">
        <v>24</v>
      </c>
      <c r="T30" s="197"/>
    </row>
    <row r="31" spans="1:20" ht="15.75" thickBot="1" x14ac:dyDescent="0.3">
      <c r="A31" s="44"/>
      <c r="B31" s="44"/>
      <c r="C31" s="44"/>
      <c r="D31" s="44"/>
      <c r="E31" s="44"/>
      <c r="F31" s="44"/>
      <c r="G31" s="44"/>
      <c r="H31" s="44"/>
      <c r="I31" s="49"/>
      <c r="J31" s="83" t="s">
        <v>48</v>
      </c>
      <c r="K31" s="84">
        <f>-H27</f>
        <v>0</v>
      </c>
      <c r="L31" s="80"/>
      <c r="M31" s="47"/>
      <c r="N31" s="44"/>
      <c r="O31" s="44"/>
      <c r="P31" s="44"/>
      <c r="S31" s="178" t="s">
        <v>25</v>
      </c>
      <c r="T31" s="197"/>
    </row>
    <row r="32" spans="1:20" ht="15.75" thickBot="1" x14ac:dyDescent="0.3">
      <c r="A32" s="44"/>
      <c r="B32" s="44"/>
      <c r="C32" s="44"/>
      <c r="D32" s="44"/>
      <c r="E32" s="44"/>
      <c r="F32" s="44"/>
      <c r="G32" s="44"/>
      <c r="H32" s="44"/>
      <c r="I32" s="47"/>
      <c r="J32" s="26" t="s">
        <v>223</v>
      </c>
      <c r="K32" s="85">
        <f>K30-+H27</f>
        <v>0</v>
      </c>
      <c r="L32" s="47"/>
      <c r="M32" s="47"/>
      <c r="N32" s="44"/>
      <c r="O32" s="44"/>
      <c r="P32" s="44"/>
      <c r="S32" s="178" t="s">
        <v>26</v>
      </c>
      <c r="T32" s="197"/>
    </row>
    <row r="33" spans="1:20" ht="15" x14ac:dyDescent="0.25">
      <c r="A33" s="44"/>
      <c r="B33" s="44"/>
      <c r="C33" s="44"/>
      <c r="D33" s="44"/>
      <c r="E33" s="44"/>
      <c r="F33" s="44"/>
      <c r="G33" s="18" t="s">
        <v>226</v>
      </c>
      <c r="H33" s="27">
        <f>H27/C2</f>
        <v>0</v>
      </c>
      <c r="I33" s="47"/>
      <c r="J33" s="47"/>
      <c r="K33" s="47"/>
      <c r="L33" s="47"/>
      <c r="M33" s="51"/>
      <c r="N33" s="44"/>
      <c r="O33" s="44"/>
      <c r="P33" s="44"/>
      <c r="S33" s="178" t="s">
        <v>27</v>
      </c>
      <c r="T33" s="197"/>
    </row>
    <row r="34" spans="1:20" ht="15" x14ac:dyDescent="0.25">
      <c r="A34" s="44"/>
      <c r="B34" s="44"/>
      <c r="C34" s="44"/>
      <c r="D34" s="44"/>
      <c r="E34" s="44"/>
      <c r="F34" s="44"/>
      <c r="G34" s="44"/>
      <c r="H34" s="44"/>
      <c r="I34" s="47"/>
      <c r="J34" s="47"/>
      <c r="K34" s="47"/>
      <c r="L34" s="47"/>
      <c r="M34" s="51"/>
      <c r="N34" s="44"/>
      <c r="O34" s="44"/>
      <c r="P34" s="44"/>
      <c r="S34" s="178" t="s">
        <v>28</v>
      </c>
      <c r="T34" s="197"/>
    </row>
    <row r="35" spans="1:20" ht="15" x14ac:dyDescent="0.25">
      <c r="A35" s="44"/>
      <c r="B35" s="44"/>
      <c r="C35" s="44"/>
      <c r="D35" s="44"/>
      <c r="E35" s="44"/>
      <c r="F35" s="44"/>
      <c r="G35" s="44"/>
      <c r="H35" s="44"/>
      <c r="I35" s="47"/>
      <c r="J35" s="47"/>
      <c r="K35" s="47"/>
      <c r="L35" s="47"/>
      <c r="M35" s="51"/>
      <c r="N35" s="44"/>
      <c r="O35" s="44"/>
      <c r="P35" s="44"/>
      <c r="S35" s="178" t="s">
        <v>29</v>
      </c>
      <c r="T35" s="197"/>
    </row>
    <row r="36" spans="1:20" ht="15" x14ac:dyDescent="0.25">
      <c r="A36" s="44"/>
      <c r="B36" s="44"/>
      <c r="C36" s="44"/>
      <c r="D36" s="44"/>
      <c r="E36" s="44"/>
      <c r="F36" s="44"/>
      <c r="G36" s="44"/>
      <c r="H36" s="44"/>
      <c r="I36" s="47"/>
      <c r="J36" s="47"/>
      <c r="K36" s="47"/>
      <c r="L36" s="47"/>
      <c r="M36" s="51"/>
      <c r="N36" s="44"/>
      <c r="O36" s="44"/>
      <c r="P36" s="44"/>
      <c r="S36" s="178" t="s">
        <v>32</v>
      </c>
      <c r="T36" s="197"/>
    </row>
    <row r="37" spans="1:20" ht="15" x14ac:dyDescent="0.25">
      <c r="A37" s="44"/>
      <c r="B37" s="44"/>
      <c r="C37" s="44"/>
      <c r="D37" s="44"/>
      <c r="E37" s="44"/>
      <c r="F37" s="44"/>
      <c r="G37" s="44"/>
      <c r="H37" s="44"/>
      <c r="I37" s="47"/>
      <c r="J37" s="47"/>
      <c r="K37" s="47"/>
      <c r="L37" s="47"/>
      <c r="M37" s="51"/>
      <c r="N37" s="44"/>
      <c r="O37" s="44"/>
      <c r="P37" s="44"/>
      <c r="S37" s="178" t="s">
        <v>33</v>
      </c>
      <c r="T37" s="197"/>
    </row>
    <row r="38" spans="1:20" ht="15" x14ac:dyDescent="0.25">
      <c r="A38" s="44"/>
      <c r="B38" s="44"/>
      <c r="C38" s="44"/>
      <c r="D38" s="44"/>
      <c r="E38" s="44"/>
      <c r="F38" s="44"/>
      <c r="G38" s="44"/>
      <c r="H38" s="44"/>
      <c r="I38" s="47"/>
      <c r="J38" s="47"/>
      <c r="K38" s="47"/>
      <c r="L38" s="47"/>
      <c r="M38" s="50"/>
      <c r="N38" s="44"/>
      <c r="O38" s="44"/>
      <c r="P38" s="44"/>
      <c r="S38" s="178" t="s">
        <v>34</v>
      </c>
      <c r="T38" s="197"/>
    </row>
    <row r="39" spans="1:20" ht="15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S39" s="178" t="s">
        <v>35</v>
      </c>
      <c r="T39" s="197"/>
    </row>
    <row r="40" spans="1:20" ht="15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S40" s="178" t="s">
        <v>37</v>
      </c>
      <c r="T40" s="197"/>
    </row>
    <row r="41" spans="1:20" ht="15" x14ac:dyDescent="0.25">
      <c r="S41" s="178" t="s">
        <v>38</v>
      </c>
      <c r="T41" s="197"/>
    </row>
    <row r="42" spans="1:20" ht="15" x14ac:dyDescent="0.25">
      <c r="S42" s="178" t="s">
        <v>39</v>
      </c>
      <c r="T42" s="197"/>
    </row>
    <row r="43" spans="1:20" ht="15" x14ac:dyDescent="0.25">
      <c r="S43" s="178" t="s">
        <v>40</v>
      </c>
      <c r="T43" s="197"/>
    </row>
    <row r="44" spans="1:20" ht="15" x14ac:dyDescent="0.25">
      <c r="S44" s="178" t="s">
        <v>41</v>
      </c>
      <c r="T44" s="197"/>
    </row>
    <row r="45" spans="1:20" ht="15" x14ac:dyDescent="0.25">
      <c r="S45" s="178" t="s">
        <v>42</v>
      </c>
      <c r="T45" s="197"/>
    </row>
    <row r="46" spans="1:20" ht="15" x14ac:dyDescent="0.25">
      <c r="S46" s="178" t="s">
        <v>43</v>
      </c>
      <c r="T46" s="197"/>
    </row>
    <row r="47" spans="1:20" ht="15" x14ac:dyDescent="0.25">
      <c r="S47" s="178" t="s">
        <v>50</v>
      </c>
      <c r="T47" s="197"/>
    </row>
    <row r="48" spans="1:20" ht="15" x14ac:dyDescent="0.25">
      <c r="S48" s="178" t="s">
        <v>56</v>
      </c>
      <c r="T48" s="197"/>
    </row>
    <row r="49" spans="19:20" ht="15" x14ac:dyDescent="0.25">
      <c r="S49" s="178" t="s">
        <v>58</v>
      </c>
      <c r="T49" s="197"/>
    </row>
    <row r="50" spans="19:20" ht="15" x14ac:dyDescent="0.25">
      <c r="S50" s="178" t="s">
        <v>95</v>
      </c>
      <c r="T50" s="197"/>
    </row>
    <row r="51" spans="19:20" ht="15" x14ac:dyDescent="0.25">
      <c r="S51" s="178" t="s">
        <v>51</v>
      </c>
      <c r="T51" s="186">
        <v>600</v>
      </c>
    </row>
    <row r="52" spans="19:20" ht="15" x14ac:dyDescent="0.25">
      <c r="S52" s="178" t="s">
        <v>62</v>
      </c>
      <c r="T52" s="196"/>
    </row>
    <row r="53" spans="19:20" ht="15" x14ac:dyDescent="0.25">
      <c r="S53" s="178" t="s">
        <v>55</v>
      </c>
      <c r="T53" s="196"/>
    </row>
    <row r="54" spans="19:20" ht="15" x14ac:dyDescent="0.25">
      <c r="S54" s="178" t="s">
        <v>30</v>
      </c>
      <c r="T54" s="196"/>
    </row>
    <row r="55" spans="19:20" ht="15" x14ac:dyDescent="0.25">
      <c r="S55" s="178" t="s">
        <v>31</v>
      </c>
      <c r="T55" s="187"/>
    </row>
  </sheetData>
  <mergeCells count="14">
    <mergeCell ref="S14:S15"/>
    <mergeCell ref="T51:T55"/>
    <mergeCell ref="T7:T50"/>
    <mergeCell ref="T5:T6"/>
    <mergeCell ref="J29:K29"/>
    <mergeCell ref="J16:J20"/>
    <mergeCell ref="H27:L27"/>
    <mergeCell ref="B18:C18"/>
    <mergeCell ref="H14:H15"/>
    <mergeCell ref="H2:J2"/>
    <mergeCell ref="N2:O2"/>
    <mergeCell ref="B4:C4"/>
    <mergeCell ref="J5:J7"/>
    <mergeCell ref="G14:G15"/>
  </mergeCells>
  <conditionalFormatting sqref="K32">
    <cfRule type="cellIs" dxfId="112" priority="4" operator="lessThan">
      <formula>0</formula>
    </cfRule>
  </conditionalFormatting>
  <conditionalFormatting sqref="C21">
    <cfRule type="cellIs" dxfId="111" priority="2" operator="lessThan">
      <formula>0</formula>
    </cfRule>
  </conditionalFormatting>
  <conditionalFormatting sqref="C22">
    <cfRule type="cellIs" dxfId="11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66"/>
  <sheetViews>
    <sheetView rightToLeft="1" topLeftCell="D10" workbookViewId="0">
      <selection activeCell="L33" sqref="L33:P35"/>
    </sheetView>
  </sheetViews>
  <sheetFormatPr defaultRowHeight="14.25" x14ac:dyDescent="0.2"/>
  <cols>
    <col min="1" max="1" width="9" style="14"/>
    <col min="2" max="2" width="29" style="14" bestFit="1" customWidth="1"/>
    <col min="3" max="3" width="20.25" style="14" bestFit="1" customWidth="1"/>
    <col min="4" max="4" width="13.875" style="14" bestFit="1" customWidth="1"/>
    <col min="5" max="5" width="20.625" style="156" bestFit="1" customWidth="1"/>
    <col min="6" max="6" width="13.125" style="14" bestFit="1" customWidth="1"/>
    <col min="7" max="7" width="13" style="14" bestFit="1" customWidth="1"/>
    <col min="8" max="8" width="32.5" style="14" bestFit="1" customWidth="1"/>
    <col min="9" max="11" width="9" style="14"/>
    <col min="12" max="12" width="20.625" style="156" bestFit="1" customWidth="1"/>
    <col min="13" max="13" width="13.125" style="14" bestFit="1" customWidth="1"/>
    <col min="14" max="16384" width="9" style="14"/>
  </cols>
  <sheetData>
    <row r="1" spans="1:14" ht="15.75" thickBot="1" x14ac:dyDescent="0.3">
      <c r="A1" s="47"/>
      <c r="B1" s="47"/>
      <c r="C1" s="47"/>
      <c r="D1" s="47"/>
      <c r="E1" s="149"/>
      <c r="F1" s="47"/>
      <c r="G1" s="47"/>
      <c r="H1" s="47"/>
      <c r="I1" s="47"/>
      <c r="J1" s="47"/>
    </row>
    <row r="2" spans="1:14" ht="15.75" thickBot="1" x14ac:dyDescent="0.3">
      <c r="A2" s="47"/>
      <c r="B2" s="47"/>
      <c r="C2" s="47"/>
      <c r="D2" s="47"/>
      <c r="E2" s="149"/>
      <c r="F2" s="47"/>
      <c r="G2" s="184" t="s">
        <v>295</v>
      </c>
      <c r="H2" s="200"/>
      <c r="I2" s="185"/>
      <c r="J2" s="47"/>
    </row>
    <row r="3" spans="1:14" ht="15.75" thickBot="1" x14ac:dyDescent="0.3">
      <c r="A3" s="47"/>
      <c r="B3" s="190" t="s">
        <v>97</v>
      </c>
      <c r="C3" s="191"/>
      <c r="D3" s="47"/>
      <c r="E3" s="202" t="s">
        <v>90</v>
      </c>
      <c r="F3" s="203"/>
      <c r="G3" s="47"/>
      <c r="H3" s="47"/>
      <c r="I3" s="47"/>
      <c r="J3" s="47"/>
      <c r="L3" s="40" t="s">
        <v>311</v>
      </c>
      <c r="M3" s="7" t="s">
        <v>310</v>
      </c>
    </row>
    <row r="4" spans="1:14" ht="15" x14ac:dyDescent="0.25">
      <c r="A4" s="47"/>
      <c r="B4" s="86"/>
      <c r="C4" s="87"/>
      <c r="D4" s="55"/>
      <c r="E4" s="150" t="s">
        <v>64</v>
      </c>
      <c r="F4" s="37"/>
      <c r="G4" s="47"/>
      <c r="H4" s="154">
        <v>1500</v>
      </c>
      <c r="I4" s="47"/>
      <c r="J4" s="47"/>
      <c r="L4" s="150" t="str">
        <f>E4</f>
        <v>תיקונים בבית</v>
      </c>
      <c r="M4" s="179">
        <f>H4/9</f>
        <v>166.66666666666666</v>
      </c>
    </row>
    <row r="5" spans="1:14" ht="15" x14ac:dyDescent="0.25">
      <c r="A5" s="47"/>
      <c r="B5" s="88"/>
      <c r="C5" s="89"/>
      <c r="D5" s="51"/>
      <c r="E5" s="150" t="s">
        <v>65</v>
      </c>
      <c r="F5" s="37"/>
      <c r="G5" s="47"/>
      <c r="H5" s="154">
        <v>1500</v>
      </c>
      <c r="I5" s="47"/>
      <c r="J5" s="47"/>
      <c r="L5" s="150" t="str">
        <f t="shared" ref="L5:L31" si="0">E5</f>
        <v>רכישת מוצרים חדשים לבית</v>
      </c>
      <c r="M5" s="179">
        <f t="shared" ref="M5:M7" si="1">H5/9</f>
        <v>166.66666666666666</v>
      </c>
    </row>
    <row r="6" spans="1:14" ht="15" x14ac:dyDescent="0.25">
      <c r="A6" s="47"/>
      <c r="B6" s="88"/>
      <c r="C6" s="89"/>
      <c r="D6" s="51"/>
      <c r="E6" s="150" t="s">
        <v>61</v>
      </c>
      <c r="F6" s="38"/>
      <c r="G6" s="47"/>
      <c r="H6" s="154">
        <v>2000</v>
      </c>
      <c r="I6" s="47"/>
      <c r="J6" s="47"/>
      <c r="L6" s="150" t="str">
        <f t="shared" si="0"/>
        <v>שיניים</v>
      </c>
      <c r="M6" s="179">
        <f t="shared" si="1"/>
        <v>222.22222222222223</v>
      </c>
    </row>
    <row r="7" spans="1:14" x14ac:dyDescent="0.2">
      <c r="A7" s="47"/>
      <c r="B7" s="88"/>
      <c r="C7" s="89"/>
      <c r="D7" s="51"/>
      <c r="E7" s="151" t="s">
        <v>66</v>
      </c>
      <c r="F7" s="36"/>
      <c r="G7" s="47"/>
      <c r="H7" s="154">
        <v>1000</v>
      </c>
      <c r="I7" s="47"/>
      <c r="J7" s="47"/>
      <c r="L7" s="150" t="str">
        <f t="shared" si="0"/>
        <v>משקפיים</v>
      </c>
      <c r="M7" s="179">
        <f t="shared" si="1"/>
        <v>111.11111111111111</v>
      </c>
    </row>
    <row r="8" spans="1:14" x14ac:dyDescent="0.2">
      <c r="A8" s="47"/>
      <c r="B8" s="88"/>
      <c r="C8" s="89"/>
      <c r="D8" s="51"/>
      <c r="E8" s="151" t="s">
        <v>67</v>
      </c>
      <c r="F8" s="36"/>
      <c r="G8" s="54"/>
      <c r="H8" s="154"/>
      <c r="I8" s="47"/>
      <c r="J8" s="47"/>
      <c r="L8" s="150" t="str">
        <f t="shared" si="0"/>
        <v>חוגים לילדים</v>
      </c>
      <c r="M8" s="180"/>
    </row>
    <row r="9" spans="1:14" x14ac:dyDescent="0.2">
      <c r="A9" s="47"/>
      <c r="B9" s="88"/>
      <c r="C9" s="89"/>
      <c r="D9" s="51"/>
      <c r="E9" s="151" t="s">
        <v>68</v>
      </c>
      <c r="F9" s="36"/>
      <c r="G9" s="47"/>
      <c r="H9" s="154"/>
      <c r="I9" s="47"/>
      <c r="J9" s="47"/>
      <c r="L9" s="150" t="str">
        <f t="shared" si="0"/>
        <v>קורסים והשתלמויות</v>
      </c>
      <c r="M9" s="180"/>
    </row>
    <row r="10" spans="1:14" ht="15" thickBot="1" x14ac:dyDescent="0.25">
      <c r="A10" s="47"/>
      <c r="B10" s="90" t="s">
        <v>1</v>
      </c>
      <c r="C10" s="91">
        <f>SUM(C4:C9)</f>
        <v>0</v>
      </c>
      <c r="D10" s="51"/>
      <c r="E10" s="152" t="s">
        <v>69</v>
      </c>
      <c r="F10" s="36"/>
      <c r="G10" s="54"/>
      <c r="H10" s="154">
        <v>400</v>
      </c>
      <c r="I10" s="47" t="s">
        <v>296</v>
      </c>
      <c r="J10" s="47"/>
      <c r="L10" s="150" t="str">
        <f t="shared" si="0"/>
        <v>דמי שכלול לבית הספר</v>
      </c>
      <c r="M10" s="179">
        <f>H10</f>
        <v>400</v>
      </c>
      <c r="N10" s="14" t="str">
        <f>I10</f>
        <v>לכל ילד עד כיתה א'</v>
      </c>
    </row>
    <row r="11" spans="1:14" ht="15" x14ac:dyDescent="0.25">
      <c r="A11" s="47"/>
      <c r="B11" s="47"/>
      <c r="C11" s="52"/>
      <c r="D11" s="51"/>
      <c r="E11" s="151" t="s">
        <v>70</v>
      </c>
      <c r="F11" s="36"/>
      <c r="G11" s="54"/>
      <c r="H11" s="154"/>
      <c r="I11" s="47"/>
      <c r="J11" s="47"/>
      <c r="L11" s="150" t="str">
        <f t="shared" si="0"/>
        <v xml:space="preserve"> מחנות קייץ</v>
      </c>
      <c r="M11" s="180"/>
    </row>
    <row r="12" spans="1:14" ht="15" x14ac:dyDescent="0.25">
      <c r="A12" s="47"/>
      <c r="B12" s="47"/>
      <c r="C12" s="52"/>
      <c r="D12" s="51"/>
      <c r="E12" s="150" t="s">
        <v>71</v>
      </c>
      <c r="F12" s="36"/>
      <c r="G12" s="54"/>
      <c r="H12" s="154">
        <v>400</v>
      </c>
      <c r="I12" s="47" t="s">
        <v>297</v>
      </c>
      <c r="J12" s="47"/>
      <c r="L12" s="150" t="str">
        <f t="shared" si="0"/>
        <v>קייטנות</v>
      </c>
      <c r="M12" s="179">
        <f>H12</f>
        <v>400</v>
      </c>
      <c r="N12" s="14" t="str">
        <f>I12</f>
        <v>לכל ילד</v>
      </c>
    </row>
    <row r="13" spans="1:14" x14ac:dyDescent="0.2">
      <c r="A13" s="47"/>
      <c r="B13" s="47"/>
      <c r="C13" s="47"/>
      <c r="D13" s="51"/>
      <c r="E13" s="151" t="s">
        <v>72</v>
      </c>
      <c r="F13" s="36"/>
      <c r="G13" s="54"/>
      <c r="H13" s="154">
        <v>300</v>
      </c>
      <c r="I13" s="47" t="s">
        <v>298</v>
      </c>
      <c r="J13" s="47"/>
      <c r="L13" s="150" t="str">
        <f t="shared" si="0"/>
        <v>תחילת שנת לימודים</v>
      </c>
      <c r="M13" s="179">
        <f>H13</f>
        <v>300</v>
      </c>
      <c r="N13" s="14" t="str">
        <f>I13</f>
        <v>לכל ילד מכיתה א' ומעלה</v>
      </c>
    </row>
    <row r="14" spans="1:14" ht="15" thickBot="1" x14ac:dyDescent="0.25">
      <c r="A14" s="47"/>
      <c r="B14" s="47"/>
      <c r="C14" s="47"/>
      <c r="D14" s="51"/>
      <c r="E14" s="152" t="s">
        <v>73</v>
      </c>
      <c r="F14" s="36"/>
      <c r="G14" s="54"/>
      <c r="H14" s="154">
        <v>3000</v>
      </c>
      <c r="I14" s="47" t="s">
        <v>299</v>
      </c>
      <c r="J14" s="47"/>
    </row>
    <row r="15" spans="1:14" ht="15" x14ac:dyDescent="0.25">
      <c r="A15" s="47"/>
      <c r="B15" s="204" t="s">
        <v>92</v>
      </c>
      <c r="C15" s="205"/>
      <c r="D15" s="206"/>
      <c r="E15" s="153" t="s">
        <v>74</v>
      </c>
      <c r="F15" s="36"/>
      <c r="G15" s="54"/>
      <c r="H15" s="154">
        <v>1500</v>
      </c>
      <c r="I15" s="47" t="s">
        <v>300</v>
      </c>
      <c r="J15" s="47"/>
    </row>
    <row r="16" spans="1:14" ht="15" x14ac:dyDescent="0.25">
      <c r="A16" s="47"/>
      <c r="B16" s="92" t="s">
        <v>258</v>
      </c>
      <c r="C16" s="93">
        <f>C10</f>
        <v>0</v>
      </c>
      <c r="D16" s="206"/>
      <c r="E16" s="153" t="s">
        <v>75</v>
      </c>
      <c r="F16" s="36"/>
      <c r="G16" s="54"/>
      <c r="H16" s="154" t="s">
        <v>301</v>
      </c>
      <c r="I16" s="47"/>
      <c r="J16" s="47"/>
    </row>
    <row r="17" spans="1:13" ht="15" x14ac:dyDescent="0.25">
      <c r="A17" s="47"/>
      <c r="B17" s="94" t="s">
        <v>93</v>
      </c>
      <c r="C17" s="95">
        <f>F39</f>
        <v>0</v>
      </c>
      <c r="D17" s="51"/>
      <c r="E17" s="154" t="s">
        <v>249</v>
      </c>
      <c r="F17" s="35"/>
      <c r="G17" s="54"/>
      <c r="H17" s="154">
        <v>2000</v>
      </c>
      <c r="I17" s="47" t="s">
        <v>302</v>
      </c>
      <c r="J17" s="47"/>
      <c r="L17" s="150" t="str">
        <f t="shared" si="0"/>
        <v>ביגוד והנעלה</v>
      </c>
      <c r="M17" s="179">
        <f>H17</f>
        <v>2000</v>
      </c>
    </row>
    <row r="18" spans="1:13" ht="15" x14ac:dyDescent="0.25">
      <c r="A18" s="47"/>
      <c r="B18" s="96" t="s">
        <v>94</v>
      </c>
      <c r="C18" s="97">
        <f>C16-C17</f>
        <v>0</v>
      </c>
      <c r="D18" s="51"/>
      <c r="E18" s="150" t="s">
        <v>76</v>
      </c>
      <c r="F18" s="36"/>
      <c r="G18" s="53"/>
      <c r="H18" s="154"/>
      <c r="I18" s="47"/>
      <c r="J18" s="47"/>
      <c r="L18" s="150" t="str">
        <f t="shared" si="0"/>
        <v>ארבעה מינים</v>
      </c>
      <c r="M18" s="180"/>
    </row>
    <row r="19" spans="1:13" ht="15.75" thickBot="1" x14ac:dyDescent="0.3">
      <c r="A19" s="47"/>
      <c r="B19" s="99" t="s">
        <v>228</v>
      </c>
      <c r="C19" s="98">
        <f>C18/12</f>
        <v>0</v>
      </c>
      <c r="D19" s="51"/>
      <c r="E19" s="152" t="s">
        <v>77</v>
      </c>
      <c r="F19" s="36"/>
      <c r="G19" s="47"/>
      <c r="H19" s="154"/>
      <c r="I19" s="47"/>
      <c r="J19" s="47"/>
      <c r="L19" s="150" t="str">
        <f t="shared" si="0"/>
        <v>סוכה</v>
      </c>
      <c r="M19" s="180"/>
    </row>
    <row r="20" spans="1:13" ht="15.75" thickBot="1" x14ac:dyDescent="0.3">
      <c r="A20" s="47"/>
      <c r="B20" s="47"/>
      <c r="C20" s="52"/>
      <c r="D20" s="51"/>
      <c r="E20" s="155" t="s">
        <v>78</v>
      </c>
      <c r="F20" s="38"/>
      <c r="G20" s="47"/>
      <c r="H20" s="154"/>
      <c r="I20" s="47"/>
      <c r="J20" s="47"/>
      <c r="L20" s="150" t="str">
        <f t="shared" si="0"/>
        <v>מקומות בבית הכנסת</v>
      </c>
      <c r="M20" s="180"/>
    </row>
    <row r="21" spans="1:13" ht="15.75" thickBot="1" x14ac:dyDescent="0.3">
      <c r="A21" s="47"/>
      <c r="B21" s="207" t="s">
        <v>227</v>
      </c>
      <c r="C21" s="208"/>
      <c r="D21" s="51"/>
      <c r="E21" s="150" t="s">
        <v>79</v>
      </c>
      <c r="F21" s="36"/>
      <c r="G21" s="47"/>
      <c r="H21" s="154">
        <v>1500</v>
      </c>
      <c r="I21" s="47"/>
      <c r="J21" s="47"/>
      <c r="L21" s="150" t="str">
        <f t="shared" si="0"/>
        <v>מזון חג- סוכות</v>
      </c>
      <c r="M21" s="179">
        <f>H21/6</f>
        <v>250</v>
      </c>
    </row>
    <row r="22" spans="1:13" ht="15.75" thickBot="1" x14ac:dyDescent="0.3">
      <c r="A22" s="47"/>
      <c r="B22" s="100" t="s">
        <v>224</v>
      </c>
      <c r="C22" s="85">
        <f>'בית חודשי-תקציב'!K32+'בית שנתי-תקציב'!C19</f>
        <v>0</v>
      </c>
      <c r="D22" s="51"/>
      <c r="E22" s="150" t="s">
        <v>80</v>
      </c>
      <c r="F22" s="36"/>
      <c r="G22" s="47"/>
      <c r="H22" s="154">
        <v>500</v>
      </c>
      <c r="I22" s="47"/>
      <c r="J22" s="47"/>
      <c r="L22" s="150" t="str">
        <f t="shared" si="0"/>
        <v>נסיעות וטיולים- סוכות</v>
      </c>
      <c r="M22" s="179">
        <f t="shared" ref="M22:M28" si="2">H22/6</f>
        <v>83.333333333333329</v>
      </c>
    </row>
    <row r="23" spans="1:13" ht="15" x14ac:dyDescent="0.25">
      <c r="A23" s="47"/>
      <c r="B23" s="47"/>
      <c r="C23" s="52"/>
      <c r="D23" s="51"/>
      <c r="E23" s="152" t="s">
        <v>81</v>
      </c>
      <c r="F23" s="36"/>
      <c r="G23" s="47"/>
      <c r="H23" s="154">
        <v>500</v>
      </c>
      <c r="I23" s="47"/>
      <c r="J23" s="47"/>
      <c r="L23" s="150" t="str">
        <f t="shared" si="0"/>
        <v>משלוח מנות</v>
      </c>
      <c r="M23" s="179">
        <f t="shared" si="2"/>
        <v>83.333333333333329</v>
      </c>
    </row>
    <row r="24" spans="1:13" ht="15" x14ac:dyDescent="0.25">
      <c r="A24" s="47"/>
      <c r="B24" s="47"/>
      <c r="C24" s="52"/>
      <c r="D24" s="51"/>
      <c r="E24" s="150" t="s">
        <v>82</v>
      </c>
      <c r="F24" s="36"/>
      <c r="G24" s="47"/>
      <c r="H24" s="154">
        <v>200</v>
      </c>
      <c r="I24" s="47"/>
      <c r="J24" s="47"/>
      <c r="L24" s="150" t="str">
        <f t="shared" si="0"/>
        <v>מתנות לאביונים</v>
      </c>
      <c r="M24" s="179">
        <f t="shared" si="2"/>
        <v>33.333333333333336</v>
      </c>
    </row>
    <row r="25" spans="1:13" ht="15" x14ac:dyDescent="0.25">
      <c r="A25" s="47"/>
      <c r="B25" s="18" t="s">
        <v>229</v>
      </c>
      <c r="C25" s="27">
        <f>C17/'בית חודשי-תקציב'!C2/12+'בית חודשי-תקציב'!H33</f>
        <v>0</v>
      </c>
      <c r="D25" s="51"/>
      <c r="E25" s="150" t="s">
        <v>83</v>
      </c>
      <c r="F25" s="36"/>
      <c r="G25" s="47"/>
      <c r="H25" s="154">
        <v>200</v>
      </c>
      <c r="I25" s="47"/>
      <c r="J25" s="47"/>
      <c r="L25" s="150" t="str">
        <f t="shared" si="0"/>
        <v>מתנות למורים</v>
      </c>
      <c r="M25" s="179">
        <f t="shared" si="2"/>
        <v>33.333333333333336</v>
      </c>
    </row>
    <row r="26" spans="1:13" ht="15.75" thickBot="1" x14ac:dyDescent="0.3">
      <c r="A26" s="47"/>
      <c r="B26" s="47"/>
      <c r="C26" s="52"/>
      <c r="D26" s="51"/>
      <c r="E26" s="150" t="s">
        <v>84</v>
      </c>
      <c r="F26" s="36"/>
      <c r="G26" s="47"/>
      <c r="H26" s="154">
        <v>100</v>
      </c>
      <c r="I26" s="47" t="s">
        <v>297</v>
      </c>
      <c r="J26" s="47"/>
      <c r="L26" s="150" t="str">
        <f t="shared" si="0"/>
        <v>תחפושות</v>
      </c>
      <c r="M26" s="179">
        <f t="shared" si="2"/>
        <v>16.666666666666668</v>
      </c>
    </row>
    <row r="27" spans="1:13" ht="15" x14ac:dyDescent="0.25">
      <c r="A27" s="47"/>
      <c r="B27" s="204" t="s">
        <v>282</v>
      </c>
      <c r="C27" s="205"/>
      <c r="D27" s="201"/>
      <c r="E27" s="150" t="s">
        <v>85</v>
      </c>
      <c r="F27" s="36"/>
      <c r="G27" s="47"/>
      <c r="H27" s="154">
        <v>300</v>
      </c>
      <c r="I27" s="47"/>
      <c r="J27" s="47"/>
      <c r="L27" s="150" t="str">
        <f t="shared" si="0"/>
        <v>מצות</v>
      </c>
      <c r="M27" s="179">
        <f t="shared" si="2"/>
        <v>50</v>
      </c>
    </row>
    <row r="28" spans="1:13" ht="15" x14ac:dyDescent="0.25">
      <c r="A28" s="47"/>
      <c r="B28" s="92" t="s">
        <v>283</v>
      </c>
      <c r="C28" s="93">
        <f>C16/12</f>
        <v>0</v>
      </c>
      <c r="D28" s="201"/>
      <c r="E28" s="150" t="s">
        <v>86</v>
      </c>
      <c r="F28" s="36"/>
      <c r="G28" s="47"/>
      <c r="H28" s="154">
        <v>1500</v>
      </c>
      <c r="I28" s="47"/>
      <c r="J28" s="47"/>
      <c r="L28" s="150" t="str">
        <f t="shared" si="0"/>
        <v>מזון חג הפסח</v>
      </c>
      <c r="M28" s="179">
        <f t="shared" si="2"/>
        <v>250</v>
      </c>
    </row>
    <row r="29" spans="1:13" ht="15" x14ac:dyDescent="0.25">
      <c r="A29" s="47"/>
      <c r="B29" s="94" t="s">
        <v>284</v>
      </c>
      <c r="C29" s="95">
        <f>C17/12</f>
        <v>0</v>
      </c>
      <c r="D29" s="201"/>
      <c r="E29" s="150" t="s">
        <v>87</v>
      </c>
      <c r="F29" s="36">
        <v>0</v>
      </c>
      <c r="G29" s="47"/>
      <c r="H29" s="154"/>
      <c r="I29" s="47"/>
      <c r="J29" s="47"/>
      <c r="L29" s="150" t="str">
        <f t="shared" si="0"/>
        <v>הוצאות ניקיון פסח</v>
      </c>
      <c r="M29" s="180"/>
    </row>
    <row r="30" spans="1:13" ht="15" x14ac:dyDescent="0.25">
      <c r="A30" s="47"/>
      <c r="B30" s="47"/>
      <c r="C30" s="52"/>
      <c r="D30" s="51"/>
      <c r="E30" s="150" t="s">
        <v>88</v>
      </c>
      <c r="F30" s="36">
        <v>0</v>
      </c>
      <c r="G30" s="47"/>
      <c r="H30" s="154"/>
      <c r="I30" s="47"/>
      <c r="J30" s="47"/>
      <c r="L30" s="150" t="str">
        <f t="shared" si="0"/>
        <v>סיוד בית פסח</v>
      </c>
      <c r="M30" s="180"/>
    </row>
    <row r="31" spans="1:13" ht="15" x14ac:dyDescent="0.25">
      <c r="A31" s="47"/>
      <c r="B31" s="47"/>
      <c r="C31" s="52"/>
      <c r="D31" s="51"/>
      <c r="E31" s="150" t="s">
        <v>89</v>
      </c>
      <c r="F31" s="36">
        <v>0</v>
      </c>
      <c r="G31" s="47"/>
      <c r="H31" s="154"/>
      <c r="I31" s="47"/>
      <c r="J31" s="47"/>
      <c r="L31" s="150" t="str">
        <f t="shared" si="0"/>
        <v>נסיעות וטיולים פסח</v>
      </c>
      <c r="M31" s="180"/>
    </row>
    <row r="32" spans="1:13" ht="15" x14ac:dyDescent="0.25">
      <c r="A32" s="47"/>
      <c r="B32" s="47"/>
      <c r="C32" s="52"/>
      <c r="D32" s="51"/>
      <c r="E32" s="150"/>
      <c r="F32" s="36"/>
      <c r="G32" s="47"/>
      <c r="H32" s="47"/>
      <c r="I32" s="47"/>
      <c r="J32" s="47"/>
    </row>
    <row r="33" spans="1:14" ht="15" x14ac:dyDescent="0.25">
      <c r="A33" s="47"/>
      <c r="B33" s="47"/>
      <c r="C33" s="52"/>
      <c r="D33" s="51"/>
      <c r="E33" s="152"/>
      <c r="F33" s="36"/>
      <c r="G33" s="47"/>
      <c r="H33" s="47"/>
      <c r="I33" s="47"/>
      <c r="J33" s="47"/>
      <c r="L33" s="150" t="str">
        <f>E14</f>
        <v>חופשות</v>
      </c>
      <c r="M33" s="179">
        <f>H14</f>
        <v>3000</v>
      </c>
      <c r="N33" s="14" t="str">
        <f>I14</f>
        <v>למשפחה שלא יוצאת לחופש</v>
      </c>
    </row>
    <row r="34" spans="1:14" ht="15" x14ac:dyDescent="0.25">
      <c r="A34" s="47"/>
      <c r="B34" s="47"/>
      <c r="C34" s="52"/>
      <c r="D34" s="51"/>
      <c r="E34" s="150"/>
      <c r="F34" s="36"/>
      <c r="G34" s="47"/>
      <c r="H34" s="47"/>
      <c r="I34" s="47"/>
      <c r="J34" s="47"/>
      <c r="L34" s="150" t="str">
        <f>E15</f>
        <v>מתנות</v>
      </c>
      <c r="M34" s="179">
        <f>H15</f>
        <v>1500</v>
      </c>
      <c r="N34" s="14" t="str">
        <f>I15</f>
        <v>למשפחה שלא הולכת לאירועים</v>
      </c>
    </row>
    <row r="35" spans="1:14" ht="15" x14ac:dyDescent="0.25">
      <c r="A35" s="47"/>
      <c r="B35" s="47"/>
      <c r="C35" s="52"/>
      <c r="D35" s="51"/>
      <c r="E35" s="153"/>
      <c r="F35" s="36"/>
      <c r="G35" s="47"/>
      <c r="H35" s="47"/>
      <c r="I35" s="47"/>
      <c r="J35" s="47"/>
      <c r="L35" s="150" t="str">
        <f>E16</f>
        <v>ירידת פריון עבודה</v>
      </c>
      <c r="M35" s="180"/>
    </row>
    <row r="36" spans="1:14" ht="15" x14ac:dyDescent="0.25">
      <c r="A36" s="47"/>
      <c r="B36" s="47"/>
      <c r="C36" s="52"/>
      <c r="D36" s="51"/>
      <c r="E36" s="153"/>
      <c r="F36" s="36"/>
      <c r="G36" s="47"/>
      <c r="H36" s="47"/>
      <c r="I36" s="47"/>
      <c r="J36" s="47"/>
    </row>
    <row r="37" spans="1:14" ht="15" x14ac:dyDescent="0.25">
      <c r="A37" s="47"/>
      <c r="B37" s="47"/>
      <c r="C37" s="52"/>
      <c r="D37" s="51"/>
      <c r="E37" s="153"/>
      <c r="F37" s="36"/>
      <c r="G37" s="47"/>
      <c r="H37" s="47"/>
      <c r="I37" s="47"/>
      <c r="J37" s="47"/>
    </row>
    <row r="38" spans="1:14" ht="15" x14ac:dyDescent="0.25">
      <c r="A38" s="47"/>
      <c r="B38" s="47"/>
      <c r="C38" s="52"/>
      <c r="D38" s="201"/>
      <c r="E38" s="153"/>
      <c r="F38" s="36"/>
      <c r="G38" s="47"/>
      <c r="H38" s="47"/>
      <c r="I38" s="47"/>
      <c r="J38" s="47"/>
    </row>
    <row r="39" spans="1:14" ht="15" x14ac:dyDescent="0.25">
      <c r="A39" s="47"/>
      <c r="B39" s="47"/>
      <c r="C39" s="52"/>
      <c r="D39" s="201"/>
      <c r="E39" s="150" t="s">
        <v>91</v>
      </c>
      <c r="F39" s="39">
        <f>SUM(F4:F38)</f>
        <v>0</v>
      </c>
      <c r="G39" s="47"/>
      <c r="H39" s="47"/>
      <c r="I39" s="47"/>
      <c r="J39" s="47"/>
    </row>
    <row r="40" spans="1:14" ht="15" x14ac:dyDescent="0.25">
      <c r="A40" s="47"/>
      <c r="B40" s="47"/>
      <c r="C40" s="52"/>
      <c r="D40" s="201"/>
      <c r="E40" s="145"/>
      <c r="F40" s="47"/>
      <c r="G40" s="47"/>
      <c r="H40" s="47"/>
      <c r="I40" s="47"/>
      <c r="J40" s="47"/>
    </row>
    <row r="41" spans="1:14" ht="15" x14ac:dyDescent="0.25">
      <c r="A41" s="47"/>
      <c r="B41" s="47"/>
      <c r="C41" s="52"/>
      <c r="D41" s="201"/>
      <c r="E41" s="145"/>
      <c r="F41" s="47"/>
      <c r="G41" s="47"/>
      <c r="H41" s="47"/>
      <c r="I41" s="47"/>
      <c r="J41" s="47"/>
    </row>
    <row r="42" spans="1:14" ht="15" x14ac:dyDescent="0.25">
      <c r="A42" s="47"/>
      <c r="B42" s="47"/>
      <c r="C42" s="52"/>
      <c r="D42" s="51"/>
      <c r="E42" s="145"/>
      <c r="F42" s="47"/>
      <c r="G42" s="47"/>
      <c r="H42" s="47"/>
      <c r="I42" s="47"/>
      <c r="J42" s="47"/>
    </row>
    <row r="43" spans="1:14" ht="15" x14ac:dyDescent="0.25">
      <c r="A43" s="47"/>
      <c r="B43" s="47"/>
      <c r="C43" s="52"/>
      <c r="D43" s="51"/>
      <c r="E43" s="57"/>
      <c r="F43" s="47"/>
      <c r="G43" s="47"/>
      <c r="H43" s="47"/>
      <c r="I43" s="47"/>
      <c r="J43" s="47"/>
    </row>
    <row r="44" spans="1:14" ht="15" x14ac:dyDescent="0.25">
      <c r="A44" s="47"/>
      <c r="B44" s="47"/>
      <c r="C44" s="52"/>
      <c r="D44" s="51"/>
      <c r="E44" s="145"/>
      <c r="F44" s="47"/>
      <c r="G44" s="47"/>
      <c r="H44" s="47"/>
      <c r="I44" s="47"/>
      <c r="J44" s="47"/>
    </row>
    <row r="45" spans="1:14" ht="15" x14ac:dyDescent="0.25">
      <c r="A45" s="47"/>
      <c r="B45" s="47"/>
      <c r="C45" s="52"/>
      <c r="D45" s="51"/>
      <c r="E45" s="145"/>
      <c r="F45" s="47"/>
      <c r="G45" s="47"/>
      <c r="H45" s="47"/>
      <c r="I45" s="47"/>
      <c r="J45" s="47"/>
    </row>
    <row r="46" spans="1:14" ht="15" x14ac:dyDescent="0.25">
      <c r="A46" s="47"/>
      <c r="B46" s="47"/>
      <c r="C46" s="52"/>
      <c r="D46" s="51"/>
      <c r="E46" s="145"/>
      <c r="F46" s="47"/>
      <c r="G46" s="47"/>
      <c r="H46" s="47"/>
      <c r="I46" s="47"/>
      <c r="J46" s="47"/>
    </row>
    <row r="47" spans="1:14" ht="15" x14ac:dyDescent="0.25">
      <c r="A47" s="47"/>
      <c r="B47" s="47"/>
      <c r="C47" s="52"/>
      <c r="D47" s="51"/>
      <c r="E47" s="145"/>
      <c r="F47" s="47"/>
      <c r="G47" s="47"/>
      <c r="H47" s="47"/>
      <c r="I47" s="47"/>
      <c r="J47" s="47"/>
    </row>
    <row r="48" spans="1:14" ht="15" x14ac:dyDescent="0.25">
      <c r="A48" s="47"/>
      <c r="B48" s="47"/>
      <c r="C48" s="52"/>
      <c r="D48" s="51"/>
      <c r="E48" s="145"/>
      <c r="F48" s="47"/>
      <c r="G48" s="47"/>
      <c r="H48" s="47"/>
      <c r="I48" s="47"/>
      <c r="J48" s="47"/>
    </row>
    <row r="49" spans="1:10" ht="15" x14ac:dyDescent="0.25">
      <c r="A49" s="47"/>
      <c r="B49" s="47"/>
      <c r="C49" s="52"/>
      <c r="D49" s="51"/>
      <c r="G49" s="47"/>
      <c r="H49" s="47"/>
      <c r="I49" s="47"/>
      <c r="J49" s="47"/>
    </row>
    <row r="50" spans="1:10" ht="15" x14ac:dyDescent="0.25">
      <c r="A50" s="47"/>
      <c r="B50" s="47"/>
      <c r="C50" s="52"/>
      <c r="D50" s="51"/>
      <c r="G50" s="47"/>
      <c r="H50" s="47"/>
      <c r="I50" s="47"/>
      <c r="J50" s="47"/>
    </row>
    <row r="51" spans="1:10" ht="15" x14ac:dyDescent="0.25">
      <c r="A51" s="47"/>
      <c r="B51" s="47"/>
      <c r="C51" s="52"/>
      <c r="D51" s="51"/>
      <c r="E51" s="157"/>
      <c r="G51" s="47"/>
      <c r="H51" s="47"/>
      <c r="I51" s="47"/>
      <c r="J51" s="47"/>
    </row>
    <row r="52" spans="1:10" ht="15" x14ac:dyDescent="0.25">
      <c r="C52" s="23"/>
      <c r="D52" s="24"/>
    </row>
    <row r="53" spans="1:10" ht="15" x14ac:dyDescent="0.25">
      <c r="C53" s="23"/>
      <c r="D53" s="24"/>
    </row>
    <row r="54" spans="1:10" ht="15" x14ac:dyDescent="0.25">
      <c r="C54" s="23"/>
      <c r="D54" s="24"/>
    </row>
    <row r="55" spans="1:10" ht="15" x14ac:dyDescent="0.25">
      <c r="C55" s="23"/>
      <c r="D55" s="24"/>
      <c r="E55" s="157"/>
    </row>
    <row r="56" spans="1:10" ht="15" x14ac:dyDescent="0.25">
      <c r="C56" s="23"/>
      <c r="D56" s="24"/>
      <c r="E56" s="157"/>
    </row>
    <row r="57" spans="1:10" ht="15" x14ac:dyDescent="0.25">
      <c r="C57" s="23"/>
      <c r="D57" s="24"/>
      <c r="F57" s="25"/>
    </row>
    <row r="58" spans="1:10" ht="15" x14ac:dyDescent="0.25">
      <c r="C58" s="23"/>
      <c r="D58" s="24"/>
      <c r="F58" s="25"/>
    </row>
    <row r="59" spans="1:10" ht="15" x14ac:dyDescent="0.25">
      <c r="C59" s="23"/>
      <c r="D59" s="24"/>
      <c r="E59" s="158"/>
    </row>
    <row r="60" spans="1:10" ht="15" x14ac:dyDescent="0.25">
      <c r="C60" s="23"/>
      <c r="D60" s="24"/>
      <c r="E60" s="157"/>
      <c r="G60" s="25"/>
    </row>
    <row r="61" spans="1:10" ht="15" x14ac:dyDescent="0.25">
      <c r="C61" s="23"/>
      <c r="D61" s="24"/>
      <c r="E61" s="158"/>
      <c r="G61" s="25"/>
    </row>
    <row r="62" spans="1:10" ht="15" x14ac:dyDescent="0.25">
      <c r="C62" s="23"/>
      <c r="D62" s="24"/>
    </row>
    <row r="63" spans="1:10" ht="15" x14ac:dyDescent="0.25">
      <c r="C63" s="23"/>
      <c r="D63" s="24"/>
    </row>
    <row r="64" spans="1:10" ht="15" x14ac:dyDescent="0.25">
      <c r="C64" s="15"/>
      <c r="D64" s="24"/>
    </row>
    <row r="65" spans="3:4" ht="15" x14ac:dyDescent="0.25">
      <c r="C65" s="15"/>
      <c r="D65" s="24"/>
    </row>
    <row r="66" spans="3:4" ht="15" x14ac:dyDescent="0.25">
      <c r="C66" s="15"/>
      <c r="D66" s="24"/>
    </row>
  </sheetData>
  <mergeCells count="9">
    <mergeCell ref="G2:I2"/>
    <mergeCell ref="D38:D41"/>
    <mergeCell ref="B3:C3"/>
    <mergeCell ref="E3:F3"/>
    <mergeCell ref="B15:C15"/>
    <mergeCell ref="D15:D16"/>
    <mergeCell ref="D27:D29"/>
    <mergeCell ref="B21:C21"/>
    <mergeCell ref="B27:C27"/>
  </mergeCells>
  <conditionalFormatting sqref="C18">
    <cfRule type="cellIs" dxfId="109" priority="2" operator="lessThan">
      <formula>0</formula>
    </cfRule>
  </conditionalFormatting>
  <conditionalFormatting sqref="C22">
    <cfRule type="cellIs" dxfId="108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N32"/>
  <sheetViews>
    <sheetView rightToLeft="1" workbookViewId="0">
      <selection activeCell="J26" sqref="J26"/>
    </sheetView>
  </sheetViews>
  <sheetFormatPr defaultRowHeight="14.25" x14ac:dyDescent="0.2"/>
  <cols>
    <col min="2" max="2" width="17.75" bestFit="1" customWidth="1"/>
    <col min="3" max="3" width="13" bestFit="1" customWidth="1"/>
    <col min="4" max="4" width="11" bestFit="1" customWidth="1"/>
    <col min="5" max="5" width="13" bestFit="1" customWidth="1"/>
    <col min="6" max="6" width="13.625" bestFit="1" customWidth="1"/>
    <col min="7" max="7" width="10.875" bestFit="1" customWidth="1"/>
  </cols>
  <sheetData>
    <row r="1" spans="1:14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4" ht="15" x14ac:dyDescent="0.25">
      <c r="A4" s="47"/>
      <c r="B4" s="209" t="s">
        <v>273</v>
      </c>
      <c r="C4" s="209"/>
      <c r="D4" s="209"/>
      <c r="E4" s="146" t="s">
        <v>59</v>
      </c>
      <c r="F4" s="146" t="s">
        <v>60</v>
      </c>
      <c r="G4" s="47"/>
      <c r="H4" s="47"/>
      <c r="I4" s="47"/>
      <c r="J4" s="47"/>
      <c r="K4" s="47"/>
      <c r="L4" s="47"/>
      <c r="M4" s="47"/>
      <c r="N4" s="47"/>
    </row>
    <row r="5" spans="1:14" x14ac:dyDescent="0.2">
      <c r="A5" s="47"/>
      <c r="B5" s="11"/>
      <c r="C5" s="33"/>
      <c r="D5" s="137"/>
      <c r="E5" s="29"/>
      <c r="F5" s="2"/>
      <c r="G5" s="47"/>
      <c r="H5" s="47"/>
      <c r="I5" s="47"/>
      <c r="J5" s="47"/>
      <c r="K5" s="47"/>
      <c r="L5" s="47"/>
      <c r="M5" s="47"/>
      <c r="N5" s="47"/>
    </row>
    <row r="6" spans="1:14" x14ac:dyDescent="0.2">
      <c r="A6" s="47"/>
      <c r="B6" s="11"/>
      <c r="C6" s="33"/>
      <c r="D6" s="137"/>
      <c r="E6" s="29"/>
      <c r="F6" s="2"/>
      <c r="G6" s="47"/>
      <c r="H6" s="47"/>
      <c r="I6" s="47"/>
      <c r="J6" s="47"/>
      <c r="K6" s="47"/>
      <c r="L6" s="47"/>
      <c r="M6" s="47"/>
      <c r="N6" s="47"/>
    </row>
    <row r="7" spans="1:14" x14ac:dyDescent="0.2">
      <c r="A7" s="47"/>
      <c r="B7" s="11"/>
      <c r="C7" s="33"/>
      <c r="D7" s="137"/>
      <c r="E7" s="29"/>
      <c r="F7" s="2"/>
      <c r="G7" s="47"/>
      <c r="H7" s="47"/>
      <c r="I7" s="47"/>
      <c r="J7" s="47"/>
      <c r="K7" s="47"/>
      <c r="L7" s="47"/>
      <c r="M7" s="47"/>
      <c r="N7" s="47"/>
    </row>
    <row r="8" spans="1:14" x14ac:dyDescent="0.2">
      <c r="A8" s="47"/>
      <c r="B8" s="11"/>
      <c r="C8" s="33"/>
      <c r="D8" s="137"/>
      <c r="E8" s="29"/>
      <c r="F8" s="2"/>
      <c r="G8" s="47"/>
      <c r="H8" s="47"/>
      <c r="I8" s="47"/>
      <c r="J8" s="47"/>
      <c r="K8" s="47"/>
      <c r="L8" s="47"/>
      <c r="M8" s="47"/>
      <c r="N8" s="47"/>
    </row>
    <row r="9" spans="1:14" x14ac:dyDescent="0.2">
      <c r="A9" s="47"/>
      <c r="B9" s="11"/>
      <c r="C9" s="33"/>
      <c r="D9" s="137"/>
      <c r="E9" s="29"/>
      <c r="F9" s="2"/>
      <c r="G9" s="47"/>
      <c r="H9" s="47"/>
      <c r="I9" s="47"/>
      <c r="J9" s="47"/>
      <c r="K9" s="47"/>
      <c r="L9" s="47"/>
      <c r="M9" s="47"/>
      <c r="N9" s="47"/>
    </row>
    <row r="10" spans="1:14" x14ac:dyDescent="0.2">
      <c r="A10" s="47"/>
      <c r="B10" s="11"/>
      <c r="C10" s="33"/>
      <c r="D10" s="137"/>
      <c r="E10" s="29"/>
      <c r="F10" s="2"/>
      <c r="G10" s="47"/>
      <c r="H10" s="47"/>
      <c r="I10" s="47"/>
      <c r="J10" s="47"/>
      <c r="K10" s="47"/>
      <c r="L10" s="47"/>
      <c r="M10" s="47"/>
      <c r="N10" s="47"/>
    </row>
    <row r="11" spans="1:14" x14ac:dyDescent="0.2">
      <c r="A11" s="47"/>
      <c r="B11" s="11"/>
      <c r="C11" s="33"/>
      <c r="D11" s="137"/>
      <c r="E11" s="29"/>
      <c r="F11" s="2"/>
      <c r="G11" s="47"/>
      <c r="H11" s="47"/>
      <c r="I11" s="47"/>
      <c r="J11" s="47"/>
      <c r="K11" s="47"/>
      <c r="L11" s="47"/>
      <c r="M11" s="47"/>
      <c r="N11" s="47"/>
    </row>
    <row r="12" spans="1:14" x14ac:dyDescent="0.2">
      <c r="A12" s="47"/>
      <c r="B12" s="43"/>
      <c r="C12" s="34"/>
      <c r="D12" s="137"/>
      <c r="E12" s="29"/>
      <c r="F12" s="2"/>
      <c r="G12" s="47"/>
      <c r="H12" s="47"/>
      <c r="I12" s="47"/>
      <c r="J12" s="47"/>
      <c r="K12" s="47"/>
      <c r="L12" s="47"/>
      <c r="M12" s="47"/>
      <c r="N12" s="47"/>
    </row>
    <row r="13" spans="1:14" x14ac:dyDescent="0.2">
      <c r="A13" s="47"/>
      <c r="B13" s="1"/>
      <c r="C13" s="34"/>
      <c r="D13" s="137"/>
      <c r="E13" s="29"/>
      <c r="F13" s="19"/>
      <c r="G13" s="47"/>
      <c r="H13" s="47"/>
      <c r="I13" s="47"/>
      <c r="J13" s="47"/>
      <c r="K13" s="47"/>
      <c r="L13" s="47"/>
      <c r="M13" s="47"/>
      <c r="N13" s="47"/>
    </row>
    <row r="14" spans="1:14" x14ac:dyDescent="0.2">
      <c r="A14" s="47"/>
      <c r="B14" s="1"/>
      <c r="C14" s="2"/>
      <c r="D14" s="137"/>
      <c r="E14" s="30"/>
      <c r="F14" s="2"/>
      <c r="G14" s="47"/>
      <c r="H14" s="47"/>
      <c r="I14" s="47"/>
      <c r="J14" s="47"/>
      <c r="K14" s="47"/>
      <c r="L14" s="47"/>
      <c r="M14" s="47"/>
      <c r="N14" s="47"/>
    </row>
    <row r="15" spans="1:14" x14ac:dyDescent="0.2">
      <c r="A15" s="47"/>
      <c r="B15" s="1"/>
      <c r="C15" s="2"/>
      <c r="D15" s="137"/>
      <c r="E15" s="30"/>
      <c r="F15" s="2"/>
      <c r="G15" s="47"/>
      <c r="H15" s="47"/>
      <c r="I15" s="47"/>
      <c r="J15" s="47"/>
      <c r="K15" s="47"/>
      <c r="L15" s="47"/>
      <c r="M15" s="47"/>
      <c r="N15" s="47"/>
    </row>
    <row r="16" spans="1:14" x14ac:dyDescent="0.2">
      <c r="A16" s="47"/>
      <c r="B16" s="1"/>
      <c r="C16" s="2"/>
      <c r="D16" s="137"/>
      <c r="E16" s="30"/>
      <c r="F16" s="2"/>
      <c r="G16" s="47"/>
      <c r="H16" s="47"/>
      <c r="I16" s="47"/>
      <c r="J16" s="47"/>
      <c r="K16" s="47"/>
      <c r="L16" s="47"/>
      <c r="M16" s="47"/>
      <c r="N16" s="47"/>
    </row>
    <row r="17" spans="1:14" x14ac:dyDescent="0.2">
      <c r="A17" s="47"/>
      <c r="B17" s="1"/>
      <c r="C17" s="2"/>
      <c r="D17" s="137"/>
      <c r="E17" s="30"/>
      <c r="F17" s="2"/>
      <c r="G17" s="47"/>
      <c r="H17" s="47"/>
      <c r="I17" s="47"/>
      <c r="J17" s="47"/>
      <c r="K17" s="47"/>
      <c r="L17" s="47"/>
      <c r="M17" s="47"/>
      <c r="N17" s="47"/>
    </row>
    <row r="18" spans="1:14" x14ac:dyDescent="0.2">
      <c r="A18" s="47"/>
      <c r="B18" s="1"/>
      <c r="C18" s="2"/>
      <c r="D18" s="137"/>
      <c r="E18" s="30"/>
      <c r="F18" s="1"/>
      <c r="G18" s="47"/>
      <c r="H18" s="47"/>
      <c r="I18" s="47"/>
      <c r="J18" s="47"/>
      <c r="K18" s="47"/>
      <c r="L18" s="47"/>
      <c r="M18" s="47"/>
      <c r="N18" s="47"/>
    </row>
    <row r="19" spans="1:14" x14ac:dyDescent="0.2">
      <c r="A19" s="47"/>
      <c r="B19" s="1"/>
      <c r="C19" s="2"/>
      <c r="D19" s="137"/>
      <c r="E19" s="30"/>
      <c r="F19" s="1"/>
      <c r="G19" s="47"/>
      <c r="H19" s="47"/>
      <c r="I19" s="47"/>
      <c r="J19" s="47"/>
      <c r="K19" s="47"/>
      <c r="L19" s="47"/>
      <c r="M19" s="47"/>
      <c r="N19" s="47"/>
    </row>
    <row r="20" spans="1:14" x14ac:dyDescent="0.2">
      <c r="A20" s="47"/>
      <c r="B20" s="1"/>
      <c r="C20" s="2"/>
      <c r="D20" s="137"/>
      <c r="E20" s="30"/>
      <c r="F20" s="1"/>
      <c r="G20" s="47"/>
      <c r="H20" s="47"/>
      <c r="I20" s="47"/>
      <c r="J20" s="47"/>
      <c r="K20" s="47"/>
      <c r="L20" s="47"/>
      <c r="M20" s="47"/>
      <c r="N20" s="47"/>
    </row>
    <row r="21" spans="1:14" x14ac:dyDescent="0.2">
      <c r="A21" s="47"/>
      <c r="B21" s="1"/>
      <c r="C21" s="2"/>
      <c r="D21" s="137"/>
      <c r="E21" s="30"/>
      <c r="F21" s="1"/>
      <c r="G21" s="47"/>
      <c r="H21" s="47"/>
      <c r="I21" s="47"/>
      <c r="J21" s="47"/>
      <c r="K21" s="47"/>
      <c r="L21" s="47"/>
      <c r="M21" s="47"/>
      <c r="N21" s="47"/>
    </row>
    <row r="22" spans="1:14" x14ac:dyDescent="0.2">
      <c r="A22" s="47"/>
      <c r="B22" s="1"/>
      <c r="C22" s="29"/>
      <c r="D22" s="137"/>
      <c r="E22" s="30"/>
      <c r="F22" s="1"/>
      <c r="G22" s="47"/>
      <c r="H22" s="47"/>
      <c r="I22" s="47"/>
      <c r="J22" s="47"/>
      <c r="K22" s="47"/>
      <c r="L22" s="47"/>
      <c r="M22" s="47"/>
      <c r="N22" s="47"/>
    </row>
    <row r="23" spans="1:14" x14ac:dyDescent="0.2">
      <c r="A23" s="47"/>
      <c r="B23" s="1"/>
      <c r="C23" s="29"/>
      <c r="D23" s="137"/>
      <c r="E23" s="30"/>
      <c r="F23" s="1"/>
      <c r="G23" s="47"/>
      <c r="H23" s="47"/>
      <c r="I23" s="47"/>
      <c r="J23" s="47"/>
      <c r="K23" s="47"/>
      <c r="L23" s="47"/>
      <c r="M23" s="47"/>
      <c r="N23" s="47"/>
    </row>
    <row r="24" spans="1:14" x14ac:dyDescent="0.2">
      <c r="A24" s="47"/>
      <c r="B24" s="1"/>
      <c r="C24" s="29"/>
      <c r="D24" s="137"/>
      <c r="E24" s="30"/>
      <c r="F24" s="1"/>
      <c r="G24" s="47"/>
      <c r="H24" s="47"/>
      <c r="I24" s="47"/>
      <c r="J24" s="47"/>
      <c r="K24" s="47"/>
      <c r="L24" s="47"/>
      <c r="M24" s="47"/>
      <c r="N24" s="47"/>
    </row>
    <row r="25" spans="1:14" x14ac:dyDescent="0.2">
      <c r="A25" s="47"/>
      <c r="B25" s="1"/>
      <c r="C25" s="29"/>
      <c r="D25" s="137"/>
      <c r="E25" s="30"/>
      <c r="F25" s="1"/>
      <c r="G25" s="47"/>
      <c r="H25" s="47"/>
      <c r="I25" s="47"/>
      <c r="J25" s="47"/>
      <c r="K25" s="47"/>
      <c r="L25" s="47"/>
      <c r="M25" s="47"/>
      <c r="N25" s="47"/>
    </row>
    <row r="26" spans="1:14" x14ac:dyDescent="0.2">
      <c r="A26" s="47"/>
      <c r="B26" s="1"/>
      <c r="C26" s="29"/>
      <c r="D26" s="137"/>
      <c r="E26" s="30"/>
      <c r="F26" s="1"/>
      <c r="G26" s="47"/>
      <c r="H26" s="47"/>
      <c r="I26" s="47"/>
      <c r="J26" s="47"/>
      <c r="K26" s="47"/>
      <c r="L26" s="47"/>
      <c r="M26" s="47"/>
      <c r="N26" s="47"/>
    </row>
    <row r="27" spans="1:14" x14ac:dyDescent="0.2">
      <c r="A27" s="47"/>
      <c r="B27" s="1"/>
      <c r="C27" s="2"/>
      <c r="D27" s="137"/>
      <c r="E27" s="30"/>
      <c r="F27" s="1"/>
      <c r="G27" s="47"/>
      <c r="H27" s="47"/>
      <c r="I27" s="47"/>
      <c r="J27" s="47"/>
      <c r="K27" s="47"/>
      <c r="L27" s="47"/>
      <c r="M27" s="47"/>
      <c r="N27" s="47"/>
    </row>
    <row r="28" spans="1:14" ht="15" x14ac:dyDescent="0.25">
      <c r="A28" s="47"/>
      <c r="B28" s="6" t="s">
        <v>1</v>
      </c>
      <c r="C28" s="21">
        <f>SUM(C5:C27)</f>
        <v>0</v>
      </c>
      <c r="D28" s="20">
        <f>SUM(D5:D27)</f>
        <v>0</v>
      </c>
      <c r="E28" s="112"/>
      <c r="F28" s="7"/>
      <c r="G28" s="47"/>
      <c r="H28" s="47"/>
      <c r="I28" s="47"/>
      <c r="J28" s="47"/>
      <c r="K28" s="47"/>
      <c r="L28" s="47"/>
      <c r="M28" s="47"/>
      <c r="N28" s="47"/>
    </row>
    <row r="29" spans="1:14" x14ac:dyDescent="0.2">
      <c r="A29" s="47"/>
      <c r="B29" s="40" t="s">
        <v>274</v>
      </c>
      <c r="C29" s="112">
        <f>D28*3.9+C28</f>
        <v>0</v>
      </c>
      <c r="D29" s="47"/>
      <c r="E29" s="31">
        <f>SUM(E5:E28)</f>
        <v>0</v>
      </c>
      <c r="F29" s="32">
        <f>SUM(F5:F28)</f>
        <v>0</v>
      </c>
      <c r="G29" s="40" t="s">
        <v>1</v>
      </c>
      <c r="H29" s="47"/>
      <c r="I29" s="47"/>
      <c r="J29" s="47"/>
      <c r="K29" s="47"/>
      <c r="L29" s="47"/>
      <c r="M29" s="47"/>
      <c r="N29" s="47"/>
    </row>
    <row r="30" spans="1:14" x14ac:dyDescent="0.2">
      <c r="A30" s="47"/>
      <c r="B30" s="47"/>
      <c r="C30" s="47"/>
      <c r="D30" s="47"/>
      <c r="E30" s="210" t="s">
        <v>275</v>
      </c>
      <c r="F30" s="211"/>
      <c r="G30" s="32">
        <f>E29*3.9+F29</f>
        <v>0</v>
      </c>
      <c r="H30" s="47"/>
      <c r="I30" s="47"/>
      <c r="J30" s="47"/>
      <c r="K30" s="47"/>
      <c r="L30" s="47"/>
      <c r="M30" s="47"/>
      <c r="N30" s="47"/>
    </row>
    <row r="31" spans="1:14" x14ac:dyDescent="0.2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</row>
    <row r="32" spans="1:14" x14ac:dyDescent="0.2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</row>
  </sheetData>
  <mergeCells count="2">
    <mergeCell ref="B4:D4"/>
    <mergeCell ref="E30:F30"/>
  </mergeCells>
  <conditionalFormatting sqref="G30">
    <cfRule type="cellIs" dxfId="107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40"/>
  <sheetViews>
    <sheetView rightToLeft="1" workbookViewId="0">
      <selection activeCell="E15" sqref="E13:E15"/>
    </sheetView>
  </sheetViews>
  <sheetFormatPr defaultRowHeight="14.25" x14ac:dyDescent="0.2"/>
  <cols>
    <col min="1" max="1" width="32.75" style="9" bestFit="1" customWidth="1"/>
    <col min="2" max="2" width="19.75" style="9" bestFit="1" customWidth="1"/>
    <col min="3" max="3" width="14.5" style="9" bestFit="1" customWidth="1"/>
    <col min="4" max="6" width="29.875" style="9" bestFit="1" customWidth="1"/>
    <col min="7" max="7" width="19.625" style="9" customWidth="1"/>
    <col min="8" max="10" width="9" style="9"/>
    <col min="11" max="11" width="16.125" style="9" bestFit="1" customWidth="1"/>
    <col min="12" max="12" width="7.875" style="9" bestFit="1" customWidth="1"/>
    <col min="13" max="13" width="11" style="9" bestFit="1" customWidth="1"/>
    <col min="14" max="14" width="13" style="9" bestFit="1" customWidth="1"/>
    <col min="15" max="16384" width="9" style="9"/>
  </cols>
  <sheetData>
    <row r="1" spans="1:14" x14ac:dyDescent="0.2">
      <c r="A1" s="47"/>
      <c r="B1" s="47"/>
      <c r="C1" s="47"/>
      <c r="D1" s="47"/>
      <c r="E1" s="47"/>
      <c r="F1" s="47"/>
      <c r="G1" s="47"/>
      <c r="H1" s="47"/>
      <c r="I1" s="47"/>
      <c r="J1" s="47"/>
    </row>
    <row r="2" spans="1:14" ht="15.75" thickBot="1" x14ac:dyDescent="0.3">
      <c r="A2" s="52"/>
      <c r="B2" s="48"/>
      <c r="C2" s="56"/>
      <c r="D2" s="47"/>
      <c r="E2" s="47"/>
      <c r="F2" s="47"/>
      <c r="G2" s="47"/>
      <c r="H2" s="47"/>
      <c r="I2" s="47"/>
      <c r="J2" s="47"/>
      <c r="M2" s="13"/>
      <c r="N2" s="10"/>
    </row>
    <row r="3" spans="1:14" ht="15.75" thickBot="1" x14ac:dyDescent="0.3">
      <c r="A3" s="104" t="s">
        <v>272</v>
      </c>
      <c r="B3" s="103">
        <f>'בית שנתי-תקציב'!C22*60</f>
        <v>0</v>
      </c>
      <c r="C3" s="47"/>
      <c r="D3" s="47"/>
      <c r="E3" s="47"/>
      <c r="F3" s="47"/>
      <c r="G3" s="47"/>
      <c r="H3" s="47"/>
      <c r="I3" s="47"/>
      <c r="J3" s="47"/>
      <c r="K3" s="13"/>
      <c r="L3" s="10"/>
    </row>
    <row r="4" spans="1:14" ht="15.75" thickBot="1" x14ac:dyDescent="0.3">
      <c r="A4" s="143" t="s">
        <v>268</v>
      </c>
      <c r="B4" s="103">
        <f>B34</f>
        <v>0</v>
      </c>
      <c r="C4" s="56"/>
      <c r="D4" s="47"/>
      <c r="E4" s="47"/>
      <c r="F4" s="47"/>
      <c r="G4" s="47"/>
      <c r="H4" s="47"/>
      <c r="I4" s="47"/>
      <c r="J4" s="47"/>
      <c r="K4" s="13"/>
      <c r="L4" s="10"/>
    </row>
    <row r="5" spans="1:14" ht="15.75" thickBot="1" x14ac:dyDescent="0.3">
      <c r="A5" s="143" t="s">
        <v>269</v>
      </c>
      <c r="B5" s="103">
        <f>-B3-B4</f>
        <v>0</v>
      </c>
      <c r="C5" s="47"/>
      <c r="D5" s="207" t="s">
        <v>227</v>
      </c>
      <c r="E5" s="208"/>
      <c r="F5" s="47"/>
      <c r="G5" s="47"/>
      <c r="H5" s="47"/>
      <c r="I5" s="47"/>
      <c r="J5" s="47"/>
      <c r="K5" s="13"/>
      <c r="L5" s="10"/>
    </row>
    <row r="6" spans="1:14" ht="15.75" thickBot="1" x14ac:dyDescent="0.3">
      <c r="A6" s="143" t="s">
        <v>270</v>
      </c>
      <c r="B6" s="144">
        <f>B5/5</f>
        <v>0</v>
      </c>
      <c r="C6" s="47"/>
      <c r="D6" s="101" t="s">
        <v>225</v>
      </c>
      <c r="E6" s="102">
        <f>'בית שנתי-תקציב'!C22-חובות!F35</f>
        <v>0</v>
      </c>
      <c r="F6" s="47"/>
      <c r="G6" s="47"/>
      <c r="H6" s="47"/>
      <c r="I6" s="47"/>
      <c r="J6" s="47"/>
      <c r="K6" s="13"/>
      <c r="L6" s="10"/>
    </row>
    <row r="7" spans="1:14" ht="15.75" thickBot="1" x14ac:dyDescent="0.3">
      <c r="A7" s="143" t="s">
        <v>271</v>
      </c>
      <c r="B7" s="103">
        <f>B5/60</f>
        <v>0</v>
      </c>
      <c r="C7" s="47"/>
      <c r="D7" s="57"/>
      <c r="E7" s="47"/>
      <c r="F7" s="207" t="s">
        <v>303</v>
      </c>
      <c r="G7" s="212"/>
      <c r="H7" s="208"/>
      <c r="I7" s="47"/>
      <c r="J7" s="13"/>
      <c r="K7" s="10"/>
    </row>
    <row r="8" spans="1:14" x14ac:dyDescent="0.2">
      <c r="A8" s="47"/>
      <c r="B8" s="44"/>
      <c r="C8" s="44"/>
      <c r="D8" s="44"/>
      <c r="E8" s="47"/>
      <c r="F8" s="47"/>
      <c r="G8" s="47"/>
      <c r="H8" s="47"/>
      <c r="I8" s="47"/>
      <c r="J8" s="47"/>
      <c r="M8" s="13"/>
      <c r="N8" s="10"/>
    </row>
    <row r="9" spans="1:14" ht="15" x14ac:dyDescent="0.25">
      <c r="A9" s="209" t="s">
        <v>259</v>
      </c>
      <c r="B9" s="209"/>
      <c r="C9" s="209"/>
      <c r="D9" s="18" t="s">
        <v>59</v>
      </c>
      <c r="E9" s="18" t="s">
        <v>60</v>
      </c>
      <c r="F9" s="47"/>
      <c r="G9" s="47"/>
      <c r="H9" s="52"/>
      <c r="I9" s="47"/>
      <c r="J9" s="47"/>
      <c r="K9" s="13"/>
      <c r="L9" s="10"/>
    </row>
    <row r="10" spans="1:14" x14ac:dyDescent="0.2">
      <c r="A10" s="11"/>
      <c r="B10" s="33"/>
      <c r="C10" s="137"/>
      <c r="D10" s="29"/>
      <c r="E10" s="2"/>
      <c r="F10" s="47"/>
      <c r="G10" s="172"/>
      <c r="H10" s="47"/>
      <c r="I10" s="47"/>
      <c r="J10" s="47"/>
      <c r="K10" s="13"/>
      <c r="L10" s="10"/>
    </row>
    <row r="11" spans="1:14" x14ac:dyDescent="0.2">
      <c r="A11" s="11"/>
      <c r="B11" s="33"/>
      <c r="C11" s="137"/>
      <c r="D11" s="29"/>
      <c r="E11" s="2"/>
      <c r="F11" s="47"/>
      <c r="G11" s="47"/>
      <c r="H11" s="47"/>
      <c r="I11" s="47"/>
      <c r="J11" s="47"/>
      <c r="K11" s="13"/>
      <c r="L11" s="10"/>
    </row>
    <row r="12" spans="1:14" x14ac:dyDescent="0.2">
      <c r="A12" s="11"/>
      <c r="B12" s="33"/>
      <c r="C12" s="137"/>
      <c r="D12" s="29"/>
      <c r="E12" s="2"/>
      <c r="F12" s="47"/>
      <c r="G12" s="47"/>
      <c r="H12" s="47"/>
      <c r="I12" s="47"/>
      <c r="J12" s="47"/>
      <c r="K12" s="13"/>
      <c r="L12" s="10"/>
    </row>
    <row r="13" spans="1:14" x14ac:dyDescent="0.2">
      <c r="A13" s="11"/>
      <c r="B13" s="33"/>
      <c r="C13" s="137"/>
      <c r="D13" s="29"/>
      <c r="E13" s="2"/>
      <c r="F13" s="47"/>
      <c r="G13" s="47"/>
      <c r="H13" s="47"/>
      <c r="I13" s="47"/>
      <c r="J13" s="47"/>
      <c r="K13" s="13"/>
      <c r="L13" s="10"/>
    </row>
    <row r="14" spans="1:14" x14ac:dyDescent="0.2">
      <c r="A14" s="11"/>
      <c r="B14" s="33"/>
      <c r="C14" s="137"/>
      <c r="D14" s="29"/>
      <c r="E14" s="2"/>
      <c r="F14" s="47"/>
      <c r="G14" s="47"/>
      <c r="H14" s="47"/>
      <c r="I14" s="47"/>
      <c r="J14" s="47"/>
      <c r="K14" s="13"/>
      <c r="L14" s="10"/>
    </row>
    <row r="15" spans="1:14" x14ac:dyDescent="0.2">
      <c r="A15" s="11"/>
      <c r="B15" s="33"/>
      <c r="C15" s="137"/>
      <c r="D15" s="29"/>
      <c r="E15" s="2"/>
      <c r="F15" s="47"/>
      <c r="G15" s="47"/>
      <c r="H15" s="47"/>
      <c r="I15" s="47"/>
      <c r="J15" s="47"/>
      <c r="K15" s="13"/>
      <c r="L15" s="10"/>
    </row>
    <row r="16" spans="1:14" x14ac:dyDescent="0.2">
      <c r="A16" s="11"/>
      <c r="B16" s="33"/>
      <c r="C16" s="137"/>
      <c r="D16" s="29"/>
      <c r="E16" s="2"/>
      <c r="F16" s="47"/>
      <c r="G16" s="47"/>
      <c r="H16" s="47"/>
      <c r="I16" s="47"/>
      <c r="J16" s="47"/>
      <c r="K16" s="13"/>
      <c r="L16" s="10"/>
    </row>
    <row r="17" spans="1:12" x14ac:dyDescent="0.2">
      <c r="A17" s="43"/>
      <c r="B17" s="34"/>
      <c r="C17" s="137"/>
      <c r="D17" s="29"/>
      <c r="E17" s="2"/>
      <c r="F17" s="47"/>
      <c r="G17" s="47"/>
      <c r="H17" s="47"/>
      <c r="I17" s="47"/>
      <c r="J17" s="47"/>
      <c r="K17" s="13"/>
      <c r="L17" s="10"/>
    </row>
    <row r="18" spans="1:12" x14ac:dyDescent="0.2">
      <c r="A18" s="1"/>
      <c r="B18" s="34"/>
      <c r="C18" s="137"/>
      <c r="D18" s="29"/>
      <c r="E18" s="19"/>
      <c r="F18" s="47"/>
      <c r="G18" s="47"/>
      <c r="H18" s="47"/>
      <c r="I18" s="47"/>
      <c r="J18" s="47"/>
      <c r="K18" s="13"/>
      <c r="L18" s="10"/>
    </row>
    <row r="19" spans="1:12" x14ac:dyDescent="0.2">
      <c r="A19" s="1"/>
      <c r="B19" s="2"/>
      <c r="C19" s="137"/>
      <c r="D19" s="8"/>
      <c r="E19" s="2"/>
      <c r="F19" s="47"/>
      <c r="G19" s="47"/>
      <c r="H19" s="47"/>
      <c r="I19" s="47"/>
      <c r="J19" s="47"/>
      <c r="K19" s="13"/>
      <c r="L19" s="10"/>
    </row>
    <row r="20" spans="1:12" x14ac:dyDescent="0.2">
      <c r="A20" s="1"/>
      <c r="B20" s="2"/>
      <c r="C20" s="137"/>
      <c r="D20" s="30"/>
      <c r="E20" s="2"/>
      <c r="F20" s="47"/>
      <c r="G20" s="47"/>
      <c r="H20" s="47"/>
      <c r="I20" s="47"/>
      <c r="J20" s="47"/>
      <c r="K20" s="13"/>
      <c r="L20" s="10"/>
    </row>
    <row r="21" spans="1:12" x14ac:dyDescent="0.2">
      <c r="A21" s="1"/>
      <c r="B21" s="2"/>
      <c r="C21" s="137"/>
      <c r="D21" s="30"/>
      <c r="E21" s="2"/>
      <c r="F21" s="47"/>
      <c r="G21" s="47"/>
      <c r="H21" s="47"/>
      <c r="I21" s="47"/>
      <c r="J21" s="47"/>
      <c r="L21" s="10"/>
    </row>
    <row r="22" spans="1:12" x14ac:dyDescent="0.2">
      <c r="A22" s="1"/>
      <c r="B22" s="2"/>
      <c r="C22" s="137"/>
      <c r="D22" s="8"/>
      <c r="E22" s="2"/>
      <c r="F22" s="47"/>
      <c r="G22" s="47"/>
      <c r="H22" s="47"/>
      <c r="I22" s="47"/>
      <c r="J22" s="47"/>
      <c r="K22" s="13"/>
      <c r="L22" s="10"/>
    </row>
    <row r="23" spans="1:12" x14ac:dyDescent="0.2">
      <c r="A23" s="1"/>
      <c r="B23" s="2"/>
      <c r="C23" s="137"/>
      <c r="D23" s="8"/>
      <c r="E23" s="1"/>
      <c r="F23" s="47"/>
      <c r="G23" s="47"/>
      <c r="H23" s="47"/>
      <c r="I23" s="47"/>
      <c r="J23" s="47"/>
    </row>
    <row r="24" spans="1:12" x14ac:dyDescent="0.2">
      <c r="A24" s="1"/>
      <c r="B24" s="2"/>
      <c r="C24" s="137"/>
      <c r="D24" s="8"/>
      <c r="E24" s="1"/>
      <c r="F24" s="47"/>
      <c r="G24" s="47"/>
      <c r="H24" s="47"/>
      <c r="I24" s="47"/>
      <c r="J24" s="47"/>
    </row>
    <row r="25" spans="1:12" x14ac:dyDescent="0.2">
      <c r="A25" s="1"/>
      <c r="B25" s="2"/>
      <c r="C25" s="137"/>
      <c r="D25" s="8"/>
      <c r="E25" s="1"/>
      <c r="F25" s="47"/>
      <c r="G25" s="47"/>
      <c r="H25" s="47"/>
      <c r="I25" s="47"/>
      <c r="J25" s="47"/>
    </row>
    <row r="26" spans="1:12" x14ac:dyDescent="0.2">
      <c r="A26" s="1"/>
      <c r="B26" s="2"/>
      <c r="C26" s="137"/>
      <c r="D26" s="8"/>
      <c r="E26" s="1"/>
      <c r="F26" s="47"/>
      <c r="G26" s="47"/>
      <c r="H26" s="47"/>
      <c r="I26" s="47"/>
      <c r="J26" s="47"/>
    </row>
    <row r="27" spans="1:12" x14ac:dyDescent="0.2">
      <c r="A27" s="1"/>
      <c r="B27" s="29"/>
      <c r="C27" s="137"/>
      <c r="D27" s="8"/>
      <c r="E27" s="1"/>
      <c r="F27" s="47"/>
      <c r="G27" s="47"/>
      <c r="H27" s="47"/>
      <c r="I27" s="47"/>
      <c r="J27" s="47"/>
    </row>
    <row r="28" spans="1:12" x14ac:dyDescent="0.2">
      <c r="A28" s="1"/>
      <c r="B28" s="29"/>
      <c r="C28" s="137"/>
      <c r="D28" s="8"/>
      <c r="E28" s="1"/>
      <c r="F28" s="47"/>
      <c r="G28" s="47"/>
      <c r="H28" s="47"/>
      <c r="I28" s="47"/>
      <c r="J28" s="47"/>
    </row>
    <row r="29" spans="1:12" x14ac:dyDescent="0.2">
      <c r="A29" s="1"/>
      <c r="B29" s="29"/>
      <c r="C29" s="137"/>
      <c r="D29" s="8"/>
      <c r="E29" s="1"/>
      <c r="F29" s="47"/>
      <c r="G29" s="47"/>
      <c r="H29" s="47"/>
      <c r="I29" s="47"/>
      <c r="J29" s="47"/>
    </row>
    <row r="30" spans="1:12" x14ac:dyDescent="0.2">
      <c r="A30" s="1"/>
      <c r="B30" s="29"/>
      <c r="C30" s="137"/>
      <c r="D30" s="8"/>
      <c r="E30" s="1"/>
      <c r="F30" s="47"/>
      <c r="G30" s="47"/>
      <c r="H30" s="47"/>
      <c r="I30" s="47"/>
      <c r="J30" s="47"/>
    </row>
    <row r="31" spans="1:12" x14ac:dyDescent="0.2">
      <c r="A31" s="1"/>
      <c r="B31" s="29"/>
      <c r="C31" s="137"/>
      <c r="D31" s="8"/>
      <c r="E31" s="1"/>
      <c r="F31" s="47"/>
      <c r="G31" s="47"/>
      <c r="H31" s="47"/>
      <c r="I31" s="47"/>
      <c r="J31" s="47"/>
    </row>
    <row r="32" spans="1:12" x14ac:dyDescent="0.2">
      <c r="A32" s="1"/>
      <c r="B32" s="2"/>
      <c r="C32" s="137"/>
      <c r="D32" s="8"/>
      <c r="E32" s="1"/>
      <c r="F32" s="47"/>
      <c r="G32" s="47"/>
      <c r="H32" s="47"/>
      <c r="I32" s="47"/>
      <c r="J32" s="47"/>
    </row>
    <row r="33" spans="1:10" ht="15" x14ac:dyDescent="0.25">
      <c r="A33" s="6" t="s">
        <v>1</v>
      </c>
      <c r="B33" s="21">
        <f>SUM(B10:B32)</f>
        <v>0</v>
      </c>
      <c r="C33" s="20">
        <f>SUM(C10:C32)</f>
        <v>0</v>
      </c>
      <c r="D33" s="112"/>
      <c r="E33" s="7"/>
      <c r="F33" s="47"/>
      <c r="G33" s="47"/>
      <c r="H33" s="47"/>
      <c r="I33" s="47"/>
      <c r="J33" s="47"/>
    </row>
    <row r="34" spans="1:10" x14ac:dyDescent="0.2">
      <c r="A34" s="40" t="s">
        <v>260</v>
      </c>
      <c r="B34" s="112">
        <f>C33*3.9+B33</f>
        <v>0</v>
      </c>
      <c r="C34" s="47"/>
      <c r="D34" s="31">
        <f>SUM(D10:D33)</f>
        <v>0</v>
      </c>
      <c r="E34" s="32">
        <f>SUM(E10:E33)</f>
        <v>0</v>
      </c>
      <c r="F34" s="40" t="s">
        <v>1</v>
      </c>
      <c r="G34" s="47"/>
      <c r="H34" s="47"/>
      <c r="I34" s="47"/>
      <c r="J34" s="47"/>
    </row>
    <row r="35" spans="1:10" x14ac:dyDescent="0.2">
      <c r="A35" s="47"/>
      <c r="B35" s="47"/>
      <c r="C35" s="47"/>
      <c r="D35" s="210" t="s">
        <v>63</v>
      </c>
      <c r="E35" s="211"/>
      <c r="F35" s="32">
        <f>D34*3.9+E34</f>
        <v>0</v>
      </c>
      <c r="G35" s="47"/>
      <c r="H35" s="47"/>
      <c r="I35" s="47"/>
      <c r="J35" s="47"/>
    </row>
    <row r="36" spans="1:10" x14ac:dyDescent="0.2">
      <c r="A36" s="47"/>
      <c r="B36" s="47"/>
      <c r="C36" s="47"/>
      <c r="D36" s="47"/>
      <c r="E36" s="47"/>
      <c r="F36" s="47"/>
      <c r="G36" s="47"/>
      <c r="H36" s="47"/>
      <c r="I36" s="47"/>
      <c r="J36" s="47"/>
    </row>
    <row r="37" spans="1:10" x14ac:dyDescent="0.2">
      <c r="A37" s="47"/>
      <c r="B37" s="47"/>
      <c r="C37" s="47"/>
      <c r="D37" s="47"/>
      <c r="E37" s="47"/>
      <c r="F37" s="47"/>
      <c r="G37" s="47"/>
      <c r="H37" s="47"/>
      <c r="I37" s="47"/>
      <c r="J37" s="47"/>
    </row>
    <row r="38" spans="1:10" x14ac:dyDescent="0.2">
      <c r="A38" s="47"/>
      <c r="B38" s="47"/>
      <c r="C38" s="47"/>
      <c r="D38" s="47"/>
      <c r="E38" s="47"/>
      <c r="F38" s="47"/>
      <c r="G38" s="47"/>
      <c r="H38" s="47"/>
      <c r="I38" s="47"/>
      <c r="J38" s="47"/>
    </row>
    <row r="39" spans="1:10" x14ac:dyDescent="0.2">
      <c r="A39" s="47"/>
      <c r="B39" s="47"/>
      <c r="C39" s="47"/>
      <c r="D39" s="47"/>
      <c r="E39" s="47"/>
      <c r="F39" s="47"/>
      <c r="G39" s="47"/>
      <c r="H39" s="47"/>
      <c r="I39" s="47"/>
      <c r="J39" s="47"/>
    </row>
    <row r="40" spans="1:10" x14ac:dyDescent="0.2">
      <c r="A40" s="47"/>
      <c r="B40" s="47"/>
      <c r="C40" s="47"/>
      <c r="D40" s="47"/>
      <c r="E40" s="47"/>
      <c r="F40" s="47"/>
      <c r="G40" s="47"/>
      <c r="H40" s="47"/>
      <c r="I40" s="47"/>
      <c r="J40" s="47"/>
    </row>
  </sheetData>
  <mergeCells count="4">
    <mergeCell ref="A9:C9"/>
    <mergeCell ref="D35:E35"/>
    <mergeCell ref="D5:E5"/>
    <mergeCell ref="F7:H7"/>
  </mergeCells>
  <conditionalFormatting sqref="F35 B3 B5 E6">
    <cfRule type="cellIs" dxfId="106" priority="6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R49"/>
  <sheetViews>
    <sheetView rightToLeft="1" workbookViewId="0">
      <selection activeCell="E20" sqref="E20"/>
    </sheetView>
  </sheetViews>
  <sheetFormatPr defaultRowHeight="15" x14ac:dyDescent="0.25"/>
  <cols>
    <col min="3" max="3" width="21" style="59" bestFit="1" customWidth="1"/>
    <col min="4" max="4" width="11.875" bestFit="1" customWidth="1"/>
    <col min="5" max="16" width="12.5" bestFit="1" customWidth="1"/>
    <col min="17" max="17" width="11.875" bestFit="1" customWidth="1"/>
  </cols>
  <sheetData>
    <row r="1" spans="1:18" ht="14.25" x14ac:dyDescent="0.2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x14ac:dyDescent="0.25">
      <c r="A2" s="119"/>
      <c r="B2" s="119"/>
      <c r="C2" s="119"/>
      <c r="D2" s="119"/>
      <c r="E2" s="213" t="s">
        <v>244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119"/>
      <c r="R2" s="119"/>
    </row>
    <row r="3" spans="1:18" x14ac:dyDescent="0.25">
      <c r="A3" s="119"/>
      <c r="B3" s="119"/>
      <c r="C3" s="118" t="s">
        <v>250</v>
      </c>
      <c r="D3" s="118" t="s">
        <v>230</v>
      </c>
      <c r="E3" s="118" t="s">
        <v>231</v>
      </c>
      <c r="F3" s="118" t="s">
        <v>232</v>
      </c>
      <c r="G3" s="118" t="s">
        <v>233</v>
      </c>
      <c r="H3" s="118" t="s">
        <v>234</v>
      </c>
      <c r="I3" s="118" t="s">
        <v>235</v>
      </c>
      <c r="J3" s="118" t="s">
        <v>236</v>
      </c>
      <c r="K3" s="118" t="s">
        <v>237</v>
      </c>
      <c r="L3" s="118" t="s">
        <v>238</v>
      </c>
      <c r="M3" s="118" t="s">
        <v>239</v>
      </c>
      <c r="N3" s="118" t="s">
        <v>240</v>
      </c>
      <c r="O3" s="118" t="s">
        <v>241</v>
      </c>
      <c r="P3" s="118" t="s">
        <v>242</v>
      </c>
      <c r="Q3" s="119"/>
      <c r="R3" s="119"/>
    </row>
    <row r="4" spans="1:18" x14ac:dyDescent="0.25">
      <c r="A4" s="119"/>
      <c r="B4" s="119"/>
      <c r="C4" s="118">
        <f>'בית חודשי-תקציב'!B5</f>
        <v>0</v>
      </c>
      <c r="D4" s="122">
        <f>'בית חודשי-תקציב'!C5</f>
        <v>0</v>
      </c>
      <c r="E4" s="121"/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19"/>
      <c r="R4" s="119"/>
    </row>
    <row r="5" spans="1:18" x14ac:dyDescent="0.25">
      <c r="A5" s="119"/>
      <c r="B5" s="119"/>
      <c r="C5" s="118">
        <f>'בית חודשי-תקציב'!B6</f>
        <v>0</v>
      </c>
      <c r="D5" s="122">
        <f>'בית חודשי-תקציב'!C6</f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19"/>
      <c r="R5" s="119"/>
    </row>
    <row r="6" spans="1:18" x14ac:dyDescent="0.25">
      <c r="A6" s="119"/>
      <c r="B6" s="119"/>
      <c r="C6" s="118">
        <f>'בית חודשי-תקציב'!B7</f>
        <v>0</v>
      </c>
      <c r="D6" s="122">
        <f>'בית חודשי-תקציב'!C7</f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19"/>
      <c r="R6" s="119"/>
    </row>
    <row r="7" spans="1:18" x14ac:dyDescent="0.25">
      <c r="A7" s="119"/>
      <c r="B7" s="119"/>
      <c r="C7" s="118">
        <f>'בית חודשי-תקציב'!B8</f>
        <v>0</v>
      </c>
      <c r="D7" s="122">
        <f>'בית חודשי-תקציב'!C8</f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19"/>
      <c r="R7" s="119"/>
    </row>
    <row r="8" spans="1:18" x14ac:dyDescent="0.25">
      <c r="A8" s="119"/>
      <c r="B8" s="119"/>
      <c r="C8" s="118">
        <f>'בית חודשי-תקציב'!B9</f>
        <v>0</v>
      </c>
      <c r="D8" s="122">
        <f>'בית חודשי-תקציב'!C9</f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19"/>
      <c r="R8" s="119"/>
    </row>
    <row r="9" spans="1:18" x14ac:dyDescent="0.25">
      <c r="A9" s="119"/>
      <c r="B9" s="119"/>
      <c r="C9" s="118">
        <f>'בית חודשי-תקציב'!B10</f>
        <v>0</v>
      </c>
      <c r="D9" s="122">
        <f>'בית חודשי-תקציב'!C10</f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19"/>
      <c r="R9" s="119"/>
    </row>
    <row r="10" spans="1:18" x14ac:dyDescent="0.25">
      <c r="A10" s="119"/>
      <c r="B10" s="119"/>
      <c r="C10" s="118" t="str">
        <f>'בית חודשי-תקציב'!B11</f>
        <v>סה"כ</v>
      </c>
      <c r="D10" s="123">
        <f>SUM(D4:D9)</f>
        <v>0</v>
      </c>
      <c r="E10" s="123">
        <f t="shared" ref="E10:P10" si="0">SUM(E4:E9)</f>
        <v>0</v>
      </c>
      <c r="F10" s="123">
        <f t="shared" si="0"/>
        <v>0</v>
      </c>
      <c r="G10" s="123">
        <f t="shared" si="0"/>
        <v>0</v>
      </c>
      <c r="H10" s="123">
        <f t="shared" si="0"/>
        <v>0</v>
      </c>
      <c r="I10" s="123">
        <f t="shared" si="0"/>
        <v>0</v>
      </c>
      <c r="J10" s="123">
        <f t="shared" si="0"/>
        <v>0</v>
      </c>
      <c r="K10" s="123">
        <f t="shared" si="0"/>
        <v>0</v>
      </c>
      <c r="L10" s="123">
        <f t="shared" si="0"/>
        <v>0</v>
      </c>
      <c r="M10" s="123">
        <f t="shared" si="0"/>
        <v>0</v>
      </c>
      <c r="N10" s="123">
        <f t="shared" si="0"/>
        <v>0</v>
      </c>
      <c r="O10" s="123">
        <f t="shared" si="0"/>
        <v>0</v>
      </c>
      <c r="P10" s="123">
        <f t="shared" si="0"/>
        <v>0</v>
      </c>
      <c r="Q10" s="119"/>
      <c r="R10" s="119"/>
    </row>
    <row r="11" spans="1:18" x14ac:dyDescent="0.25">
      <c r="A11" s="119"/>
      <c r="B11" s="119"/>
      <c r="C11" s="118" t="s">
        <v>251</v>
      </c>
      <c r="D11" s="120"/>
      <c r="E11" s="124">
        <f>E10-D10</f>
        <v>0</v>
      </c>
      <c r="F11" s="124">
        <f>F10-$D$10</f>
        <v>0</v>
      </c>
      <c r="G11" s="124">
        <f t="shared" ref="G11:P11" si="1">G10-$D$10</f>
        <v>0</v>
      </c>
      <c r="H11" s="124">
        <f t="shared" si="1"/>
        <v>0</v>
      </c>
      <c r="I11" s="124">
        <f t="shared" si="1"/>
        <v>0</v>
      </c>
      <c r="J11" s="124">
        <f t="shared" si="1"/>
        <v>0</v>
      </c>
      <c r="K11" s="124">
        <f t="shared" si="1"/>
        <v>0</v>
      </c>
      <c r="L11" s="124">
        <f t="shared" si="1"/>
        <v>0</v>
      </c>
      <c r="M11" s="124">
        <f t="shared" si="1"/>
        <v>0</v>
      </c>
      <c r="N11" s="124">
        <f t="shared" si="1"/>
        <v>0</v>
      </c>
      <c r="O11" s="124">
        <f t="shared" si="1"/>
        <v>0</v>
      </c>
      <c r="P11" s="124">
        <f t="shared" si="1"/>
        <v>0</v>
      </c>
      <c r="Q11" s="119"/>
      <c r="R11" s="119"/>
    </row>
    <row r="12" spans="1:18" ht="14.25" x14ac:dyDescent="0.2">
      <c r="A12" s="119"/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</row>
    <row r="13" spans="1:18" ht="14.25" x14ac:dyDescent="0.2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</row>
    <row r="14" spans="1:18" ht="14.25" x14ac:dyDescent="0.2">
      <c r="A14" s="119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</row>
    <row r="15" spans="1:18" x14ac:dyDescent="0.25">
      <c r="A15" s="119"/>
      <c r="B15" s="119"/>
      <c r="C15" s="119"/>
      <c r="D15" s="119"/>
      <c r="E15" s="213" t="s">
        <v>244</v>
      </c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119"/>
      <c r="R15" s="119"/>
    </row>
    <row r="16" spans="1:18" x14ac:dyDescent="0.25">
      <c r="A16" s="119"/>
      <c r="B16" s="119"/>
      <c r="C16" s="118" t="s">
        <v>252</v>
      </c>
      <c r="D16" s="118" t="s">
        <v>230</v>
      </c>
      <c r="E16" s="118" t="s">
        <v>231</v>
      </c>
      <c r="F16" s="118" t="s">
        <v>232</v>
      </c>
      <c r="G16" s="118" t="s">
        <v>233</v>
      </c>
      <c r="H16" s="118" t="s">
        <v>234</v>
      </c>
      <c r="I16" s="118" t="s">
        <v>235</v>
      </c>
      <c r="J16" s="118" t="s">
        <v>236</v>
      </c>
      <c r="K16" s="118" t="s">
        <v>237</v>
      </c>
      <c r="L16" s="118" t="s">
        <v>238</v>
      </c>
      <c r="M16" s="118" t="s">
        <v>239</v>
      </c>
      <c r="N16" s="118" t="s">
        <v>240</v>
      </c>
      <c r="O16" s="118" t="s">
        <v>241</v>
      </c>
      <c r="P16" s="118" t="s">
        <v>242</v>
      </c>
      <c r="Q16" s="118" t="s">
        <v>1</v>
      </c>
      <c r="R16" s="119"/>
    </row>
    <row r="17" spans="1:18" x14ac:dyDescent="0.25">
      <c r="A17" s="119"/>
      <c r="B17" s="119"/>
      <c r="C17" s="118">
        <f>'בית שנתי-תקציב'!B4</f>
        <v>0</v>
      </c>
      <c r="D17" s="41">
        <f>'בית שנתי-תקציב'!C4</f>
        <v>0</v>
      </c>
      <c r="E17" s="36"/>
      <c r="F17" s="36"/>
      <c r="G17" s="36"/>
      <c r="H17" s="36"/>
      <c r="I17" s="36"/>
      <c r="J17" s="36"/>
      <c r="K17" s="36">
        <v>0</v>
      </c>
      <c r="L17" s="36"/>
      <c r="M17" s="36"/>
      <c r="N17" s="36"/>
      <c r="O17" s="36"/>
      <c r="P17" s="36"/>
      <c r="Q17" s="112">
        <f t="shared" ref="Q17:Q23" si="2">SUM(E17:P17)</f>
        <v>0</v>
      </c>
      <c r="R17" s="119"/>
    </row>
    <row r="18" spans="1:18" x14ac:dyDescent="0.25">
      <c r="A18" s="119"/>
      <c r="B18" s="119"/>
      <c r="C18" s="118">
        <f>'בית שנתי-תקציב'!B5</f>
        <v>0</v>
      </c>
      <c r="D18" s="41">
        <f>'בית שנתי-תקציב'!C5</f>
        <v>0</v>
      </c>
      <c r="E18" s="36"/>
      <c r="F18" s="36"/>
      <c r="G18" s="36"/>
      <c r="H18" s="36"/>
      <c r="I18" s="36"/>
      <c r="J18" s="36">
        <v>0</v>
      </c>
      <c r="K18" s="36"/>
      <c r="L18" s="36"/>
      <c r="M18" s="36"/>
      <c r="N18" s="36"/>
      <c r="O18" s="36">
        <v>0</v>
      </c>
      <c r="P18" s="36"/>
      <c r="Q18" s="112">
        <f t="shared" si="2"/>
        <v>0</v>
      </c>
      <c r="R18" s="119"/>
    </row>
    <row r="19" spans="1:18" x14ac:dyDescent="0.25">
      <c r="A19" s="119"/>
      <c r="B19" s="119"/>
      <c r="C19" s="118">
        <f>'בית שנתי-תקציב'!B6</f>
        <v>0</v>
      </c>
      <c r="D19" s="41">
        <f>'בית שנתי-תקציב'!C6</f>
        <v>0</v>
      </c>
      <c r="E19" s="36">
        <v>0</v>
      </c>
      <c r="F19" s="36"/>
      <c r="G19" s="36">
        <v>0</v>
      </c>
      <c r="H19" s="36"/>
      <c r="I19" s="36"/>
      <c r="J19" s="36"/>
      <c r="K19" s="36"/>
      <c r="L19" s="36"/>
      <c r="M19" s="36"/>
      <c r="N19" s="36"/>
      <c r="O19" s="36"/>
      <c r="P19" s="36"/>
      <c r="Q19" s="112">
        <f t="shared" si="2"/>
        <v>0</v>
      </c>
      <c r="R19" s="119"/>
    </row>
    <row r="20" spans="1:18" x14ac:dyDescent="0.25">
      <c r="A20" s="119"/>
      <c r="B20" s="119"/>
      <c r="C20" s="118">
        <f>'בית שנתי-תקציב'!B7</f>
        <v>0</v>
      </c>
      <c r="D20" s="41">
        <f>'בית שנתי-תקציב'!C7</f>
        <v>0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112">
        <f t="shared" si="2"/>
        <v>0</v>
      </c>
      <c r="R20" s="119"/>
    </row>
    <row r="21" spans="1:18" x14ac:dyDescent="0.25">
      <c r="A21" s="119"/>
      <c r="B21" s="119"/>
      <c r="C21" s="118">
        <f>'בית שנתי-תקציב'!B8</f>
        <v>0</v>
      </c>
      <c r="D21" s="41">
        <f>'בית שנתי-תקציב'!C8</f>
        <v>0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>
        <v>0</v>
      </c>
      <c r="P21" s="36"/>
      <c r="Q21" s="112">
        <f t="shared" si="2"/>
        <v>0</v>
      </c>
      <c r="R21" s="119"/>
    </row>
    <row r="22" spans="1:18" x14ac:dyDescent="0.25">
      <c r="A22" s="119"/>
      <c r="B22" s="119"/>
      <c r="C22" s="118">
        <f>'בית שנתי-תקציב'!B9</f>
        <v>0</v>
      </c>
      <c r="D22" s="41">
        <f>'בית שנתי-תקציב'!C9</f>
        <v>0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>
        <v>0</v>
      </c>
      <c r="P22" s="36"/>
      <c r="Q22" s="112">
        <f t="shared" si="2"/>
        <v>0</v>
      </c>
      <c r="R22" s="119"/>
    </row>
    <row r="23" spans="1:18" x14ac:dyDescent="0.25">
      <c r="A23" s="119"/>
      <c r="B23" s="119"/>
      <c r="C23" s="118" t="str">
        <f>'בית שנתי-תקציב'!B10</f>
        <v>סה"כ</v>
      </c>
      <c r="D23" s="41">
        <f>SUM(D17:D22)</f>
        <v>0</v>
      </c>
      <c r="E23" s="41">
        <f t="shared" ref="E23:P23" si="3">SUM(E17:E22)</f>
        <v>0</v>
      </c>
      <c r="F23" s="41">
        <f t="shared" si="3"/>
        <v>0</v>
      </c>
      <c r="G23" s="41">
        <f t="shared" si="3"/>
        <v>0</v>
      </c>
      <c r="H23" s="41">
        <f t="shared" si="3"/>
        <v>0</v>
      </c>
      <c r="I23" s="41">
        <f t="shared" si="3"/>
        <v>0</v>
      </c>
      <c r="J23" s="41">
        <f t="shared" si="3"/>
        <v>0</v>
      </c>
      <c r="K23" s="41">
        <f t="shared" si="3"/>
        <v>0</v>
      </c>
      <c r="L23" s="41">
        <f t="shared" si="3"/>
        <v>0</v>
      </c>
      <c r="M23" s="41">
        <f t="shared" si="3"/>
        <v>0</v>
      </c>
      <c r="N23" s="41">
        <f t="shared" si="3"/>
        <v>0</v>
      </c>
      <c r="O23" s="41">
        <f t="shared" si="3"/>
        <v>0</v>
      </c>
      <c r="P23" s="41">
        <f t="shared" si="3"/>
        <v>0</v>
      </c>
      <c r="Q23" s="112">
        <f t="shared" si="2"/>
        <v>0</v>
      </c>
      <c r="R23" s="119"/>
    </row>
    <row r="24" spans="1:18" ht="14.25" x14ac:dyDescent="0.2">
      <c r="A24" s="119"/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</row>
    <row r="25" spans="1:18" ht="14.25" x14ac:dyDescent="0.2">
      <c r="A25" s="119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</row>
    <row r="26" spans="1:18" ht="14.25" x14ac:dyDescent="0.2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</row>
    <row r="27" spans="1:18" ht="14.25" x14ac:dyDescent="0.2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</row>
    <row r="28" spans="1:18" ht="14.25" x14ac:dyDescent="0.2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</row>
    <row r="29" spans="1:18" ht="14.25" x14ac:dyDescent="0.2">
      <c r="A29" s="119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</row>
    <row r="30" spans="1:18" ht="14.25" x14ac:dyDescent="0.2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</row>
    <row r="31" spans="1:18" ht="14.25" x14ac:dyDescent="0.2">
      <c r="A31" s="119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</row>
    <row r="32" spans="1:18" ht="14.25" x14ac:dyDescent="0.2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</row>
    <row r="33" spans="1:18" ht="14.25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</row>
    <row r="34" spans="1:18" ht="14.25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</row>
    <row r="35" spans="1:18" ht="14.25" x14ac:dyDescent="0.2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</row>
    <row r="36" spans="1:18" ht="14.25" x14ac:dyDescent="0.2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</row>
    <row r="37" spans="1:18" ht="14.25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</row>
    <row r="38" spans="1:18" ht="14.25" x14ac:dyDescent="0.2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</row>
    <row r="39" spans="1:18" ht="14.25" x14ac:dyDescent="0.2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</row>
    <row r="40" spans="1:18" ht="14.25" x14ac:dyDescent="0.2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</row>
    <row r="41" spans="1:18" ht="14.25" x14ac:dyDescent="0.2">
      <c r="A41" s="119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</row>
    <row r="42" spans="1:18" ht="14.25" x14ac:dyDescent="0.2">
      <c r="A42" s="119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</row>
    <row r="43" spans="1:18" ht="14.25" x14ac:dyDescent="0.2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</row>
    <row r="44" spans="1:18" ht="14.25" x14ac:dyDescent="0.2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</row>
    <row r="45" spans="1:18" ht="14.25" x14ac:dyDescent="0.2">
      <c r="A45" s="119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</row>
    <row r="46" spans="1:18" ht="14.25" x14ac:dyDescent="0.2">
      <c r="A46" s="119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</row>
    <row r="47" spans="1:18" ht="14.25" x14ac:dyDescent="0.2">
      <c r="A47" s="119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</row>
    <row r="48" spans="1:18" ht="14.25" x14ac:dyDescent="0.2">
      <c r="A48" s="119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</row>
    <row r="49" spans="1:18" ht="14.25" x14ac:dyDescent="0.2">
      <c r="A49" s="119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</row>
  </sheetData>
  <mergeCells count="2">
    <mergeCell ref="E2:P2"/>
    <mergeCell ref="E15:P15"/>
  </mergeCells>
  <conditionalFormatting sqref="F4:P4">
    <cfRule type="cellIs" dxfId="105" priority="17" operator="greaterThan">
      <formula>$D$4</formula>
    </cfRule>
  </conditionalFormatting>
  <conditionalFormatting sqref="E5:P5">
    <cfRule type="cellIs" dxfId="104" priority="16" operator="greaterThan">
      <formula>$D$5</formula>
    </cfRule>
  </conditionalFormatting>
  <conditionalFormatting sqref="E6:P6">
    <cfRule type="cellIs" dxfId="103" priority="15" operator="greaterThan">
      <formula>$D$6</formula>
    </cfRule>
  </conditionalFormatting>
  <conditionalFormatting sqref="E7:P7">
    <cfRule type="cellIs" dxfId="102" priority="14" operator="greaterThan">
      <formula>$D$7</formula>
    </cfRule>
  </conditionalFormatting>
  <conditionalFormatting sqref="E8:P8">
    <cfRule type="cellIs" dxfId="101" priority="12" operator="greaterThan">
      <formula>$D$8</formula>
    </cfRule>
    <cfRule type="cellIs" dxfId="100" priority="13" operator="greaterThan">
      <formula>$D$8</formula>
    </cfRule>
  </conditionalFormatting>
  <conditionalFormatting sqref="E9:P9">
    <cfRule type="cellIs" dxfId="99" priority="11" operator="greaterThan">
      <formula>$D$9</formula>
    </cfRule>
  </conditionalFormatting>
  <conditionalFormatting sqref="E4">
    <cfRule type="cellIs" dxfId="98" priority="7" operator="greaterThan">
      <formula>$D$4</formula>
    </cfRule>
  </conditionalFormatting>
  <conditionalFormatting sqref="Q17">
    <cfRule type="cellIs" dxfId="97" priority="6" operator="greaterThan">
      <formula>$D$17</formula>
    </cfRule>
  </conditionalFormatting>
  <conditionalFormatting sqref="Q18">
    <cfRule type="cellIs" dxfId="96" priority="5" operator="greaterThan">
      <formula>$D$18</formula>
    </cfRule>
  </conditionalFormatting>
  <conditionalFormatting sqref="Q19">
    <cfRule type="cellIs" dxfId="95" priority="4" operator="greaterThan">
      <formula>$D$19</formula>
    </cfRule>
  </conditionalFormatting>
  <conditionalFormatting sqref="Q20">
    <cfRule type="cellIs" dxfId="94" priority="3" operator="greaterThan">
      <formula>$D$20</formula>
    </cfRule>
  </conditionalFormatting>
  <conditionalFormatting sqref="Q21">
    <cfRule type="cellIs" dxfId="93" priority="2" operator="greaterThan">
      <formula>$D$21</formula>
    </cfRule>
  </conditionalFormatting>
  <conditionalFormatting sqref="Q22">
    <cfRule type="cellIs" dxfId="92" priority="1" operator="greaterThan">
      <formula>$D$22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W29"/>
  <sheetViews>
    <sheetView rightToLeft="1" workbookViewId="0">
      <selection activeCell="J18" sqref="J18"/>
    </sheetView>
  </sheetViews>
  <sheetFormatPr defaultRowHeight="14.25" x14ac:dyDescent="0.2"/>
  <cols>
    <col min="3" max="3" width="10.625" bestFit="1" customWidth="1"/>
    <col min="4" max="4" width="13" bestFit="1" customWidth="1"/>
    <col min="5" max="5" width="11" bestFit="1" customWidth="1"/>
    <col min="6" max="6" width="13" bestFit="1" customWidth="1"/>
    <col min="7" max="7" width="13.625" bestFit="1" customWidth="1"/>
    <col min="8" max="9" width="10.875" bestFit="1" customWidth="1"/>
    <col min="20" max="20" width="10.875" bestFit="1" customWidth="1"/>
    <col min="21" max="21" width="14.625" bestFit="1" customWidth="1"/>
    <col min="22" max="22" width="10.625" bestFit="1" customWidth="1"/>
  </cols>
  <sheetData>
    <row r="1" spans="1:23" x14ac:dyDescent="0.2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</row>
    <row r="2" spans="1:23" ht="15" x14ac:dyDescent="0.25">
      <c r="A2" s="119"/>
      <c r="B2" s="119"/>
      <c r="C2" s="119"/>
      <c r="D2" s="214" t="s">
        <v>277</v>
      </c>
      <c r="E2" s="215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23.25" x14ac:dyDescent="0.25">
      <c r="A3" s="119"/>
      <c r="B3" s="119"/>
      <c r="C3" s="148" t="s">
        <v>263</v>
      </c>
      <c r="D3" s="148" t="s">
        <v>96</v>
      </c>
      <c r="E3" s="148" t="s">
        <v>262</v>
      </c>
      <c r="F3" s="148" t="str">
        <f>חובות!D9</f>
        <v>תשלום חודשי-$</v>
      </c>
      <c r="G3" s="148" t="str">
        <f>חובות!E9</f>
        <v>תשלום חודשי-₪</v>
      </c>
      <c r="H3" s="148" t="s">
        <v>231</v>
      </c>
      <c r="I3" s="148" t="s">
        <v>232</v>
      </c>
      <c r="J3" s="148" t="s">
        <v>233</v>
      </c>
      <c r="K3" s="148" t="s">
        <v>234</v>
      </c>
      <c r="L3" s="148" t="s">
        <v>235</v>
      </c>
      <c r="M3" s="148" t="s">
        <v>236</v>
      </c>
      <c r="N3" s="148" t="s">
        <v>237</v>
      </c>
      <c r="O3" s="148" t="s">
        <v>238</v>
      </c>
      <c r="P3" s="148" t="s">
        <v>239</v>
      </c>
      <c r="Q3" s="148" t="s">
        <v>240</v>
      </c>
      <c r="R3" s="148" t="s">
        <v>241</v>
      </c>
      <c r="S3" s="148" t="s">
        <v>242</v>
      </c>
      <c r="T3" s="160" t="s">
        <v>279</v>
      </c>
      <c r="U3" s="148" t="s">
        <v>278</v>
      </c>
      <c r="V3" s="148" t="str">
        <f t="shared" ref="V3:V26" si="0">C3</f>
        <v>פרטים</v>
      </c>
      <c r="W3" s="119"/>
    </row>
    <row r="4" spans="1:23" x14ac:dyDescent="0.2">
      <c r="A4" s="119"/>
      <c r="B4" s="119"/>
      <c r="C4" s="136">
        <f>'תכנית חיסכון'!B5</f>
        <v>0</v>
      </c>
      <c r="D4" s="2">
        <f>'תכנית חיסכון'!C5</f>
        <v>0</v>
      </c>
      <c r="E4" s="137">
        <f>'תכנית חיסכון'!D5</f>
        <v>0</v>
      </c>
      <c r="F4" s="138">
        <f>'תכנית חיסכון'!E5</f>
        <v>0</v>
      </c>
      <c r="G4" s="139">
        <f>'תכנית חיסכון'!F5</f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27">
        <f>SUM(H4:S4)</f>
        <v>0</v>
      </c>
      <c r="U4" s="140">
        <f>D4+E4*3.9+T4</f>
        <v>0</v>
      </c>
      <c r="V4" s="129">
        <f t="shared" si="0"/>
        <v>0</v>
      </c>
      <c r="W4" s="119"/>
    </row>
    <row r="5" spans="1:23" x14ac:dyDescent="0.2">
      <c r="A5" s="119"/>
      <c r="B5" s="119"/>
      <c r="C5" s="136">
        <f>'תכנית חיסכון'!B6</f>
        <v>0</v>
      </c>
      <c r="D5" s="2">
        <f>'תכנית חיסכון'!C6</f>
        <v>0</v>
      </c>
      <c r="E5" s="137">
        <f>'תכנית חיסכון'!D6</f>
        <v>0</v>
      </c>
      <c r="F5" s="138">
        <f>'תכנית חיסכון'!E6</f>
        <v>0</v>
      </c>
      <c r="G5" s="139">
        <f>'תכנית חיסכון'!F6</f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27">
        <f>SUM(H5:S5)</f>
        <v>0</v>
      </c>
      <c r="U5" s="140">
        <f t="shared" ref="U5:U26" si="1">D5+E5*3.9-T5</f>
        <v>0</v>
      </c>
      <c r="V5" s="129">
        <f t="shared" si="0"/>
        <v>0</v>
      </c>
      <c r="W5" s="119"/>
    </row>
    <row r="6" spans="1:23" x14ac:dyDescent="0.2">
      <c r="A6" s="119"/>
      <c r="B6" s="119"/>
      <c r="C6" s="136">
        <f>'תכנית חיסכון'!B7</f>
        <v>0</v>
      </c>
      <c r="D6" s="2">
        <f>'תכנית חיסכון'!C7</f>
        <v>0</v>
      </c>
      <c r="E6" s="137">
        <f>'תכנית חיסכון'!D7</f>
        <v>0</v>
      </c>
      <c r="F6" s="138">
        <f>'תכנית חיסכון'!E7</f>
        <v>0</v>
      </c>
      <c r="G6" s="139">
        <f>'תכנית חיסכון'!F7</f>
        <v>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27">
        <f t="shared" ref="T6:T26" si="2">SUM(H6:S6)</f>
        <v>0</v>
      </c>
      <c r="U6" s="140">
        <f t="shared" si="1"/>
        <v>0</v>
      </c>
      <c r="V6" s="129">
        <f t="shared" si="0"/>
        <v>0</v>
      </c>
      <c r="W6" s="119"/>
    </row>
    <row r="7" spans="1:23" x14ac:dyDescent="0.2">
      <c r="A7" s="119"/>
      <c r="B7" s="119"/>
      <c r="C7" s="136">
        <f>'תכנית חיסכון'!B8</f>
        <v>0</v>
      </c>
      <c r="D7" s="2">
        <f>'תכנית חיסכון'!C8</f>
        <v>0</v>
      </c>
      <c r="E7" s="137">
        <f>'תכנית חיסכון'!D8</f>
        <v>0</v>
      </c>
      <c r="F7" s="138">
        <f>'תכנית חיסכון'!E8</f>
        <v>0</v>
      </c>
      <c r="G7" s="139">
        <f>'תכנית חיסכון'!F8</f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27">
        <f t="shared" si="2"/>
        <v>0</v>
      </c>
      <c r="U7" s="140">
        <f t="shared" si="1"/>
        <v>0</v>
      </c>
      <c r="V7" s="129">
        <f t="shared" si="0"/>
        <v>0</v>
      </c>
      <c r="W7" s="119"/>
    </row>
    <row r="8" spans="1:23" x14ac:dyDescent="0.2">
      <c r="A8" s="119"/>
      <c r="B8" s="119"/>
      <c r="C8" s="136">
        <f>'תכנית חיסכון'!B9</f>
        <v>0</v>
      </c>
      <c r="D8" s="2">
        <f>'תכנית חיסכון'!C9</f>
        <v>0</v>
      </c>
      <c r="E8" s="137">
        <f>'תכנית חיסכון'!D9</f>
        <v>0</v>
      </c>
      <c r="F8" s="138">
        <f>'תכנית חיסכון'!E9</f>
        <v>0</v>
      </c>
      <c r="G8" s="139">
        <f>'תכנית חיסכון'!F9</f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127">
        <f t="shared" si="2"/>
        <v>0</v>
      </c>
      <c r="U8" s="140">
        <f t="shared" si="1"/>
        <v>0</v>
      </c>
      <c r="V8" s="129">
        <f t="shared" si="0"/>
        <v>0</v>
      </c>
      <c r="W8" s="119"/>
    </row>
    <row r="9" spans="1:23" x14ac:dyDescent="0.2">
      <c r="A9" s="119"/>
      <c r="B9" s="119"/>
      <c r="C9" s="136">
        <f>'תכנית חיסכון'!B10</f>
        <v>0</v>
      </c>
      <c r="D9" s="2">
        <f>'תכנית חיסכון'!C10</f>
        <v>0</v>
      </c>
      <c r="E9" s="137">
        <f>'תכנית חיסכון'!D10</f>
        <v>0</v>
      </c>
      <c r="F9" s="138">
        <f>'תכנית חיסכון'!E10</f>
        <v>0</v>
      </c>
      <c r="G9" s="139">
        <f>'תכנית חיסכון'!F10</f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27">
        <f t="shared" si="2"/>
        <v>0</v>
      </c>
      <c r="U9" s="140">
        <f t="shared" si="1"/>
        <v>0</v>
      </c>
      <c r="V9" s="129">
        <f t="shared" si="0"/>
        <v>0</v>
      </c>
      <c r="W9" s="119"/>
    </row>
    <row r="10" spans="1:23" x14ac:dyDescent="0.2">
      <c r="A10" s="119"/>
      <c r="B10" s="119"/>
      <c r="C10" s="136">
        <f>'תכנית חיסכון'!B11</f>
        <v>0</v>
      </c>
      <c r="D10" s="2">
        <f>'תכנית חיסכון'!C11</f>
        <v>0</v>
      </c>
      <c r="E10" s="137">
        <f>'תכנית חיסכון'!D11</f>
        <v>0</v>
      </c>
      <c r="F10" s="138">
        <f>'תכנית חיסכון'!E11</f>
        <v>0</v>
      </c>
      <c r="G10" s="139">
        <f>'תכנית חיסכון'!F11</f>
        <v>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27">
        <f t="shared" si="2"/>
        <v>0</v>
      </c>
      <c r="U10" s="140">
        <f t="shared" si="1"/>
        <v>0</v>
      </c>
      <c r="V10" s="129">
        <f t="shared" si="0"/>
        <v>0</v>
      </c>
      <c r="W10" s="119"/>
    </row>
    <row r="11" spans="1:23" x14ac:dyDescent="0.2">
      <c r="A11" s="119"/>
      <c r="B11" s="119"/>
      <c r="C11" s="136">
        <f>'תכנית חיסכון'!B12</f>
        <v>0</v>
      </c>
      <c r="D11" s="2">
        <f>'תכנית חיסכון'!C12</f>
        <v>0</v>
      </c>
      <c r="E11" s="137">
        <f>'תכנית חיסכון'!D12</f>
        <v>0</v>
      </c>
      <c r="F11" s="138">
        <f>'תכנית חיסכון'!E12</f>
        <v>0</v>
      </c>
      <c r="G11" s="139">
        <f>'תכנית חיסכון'!F12</f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27">
        <f t="shared" si="2"/>
        <v>0</v>
      </c>
      <c r="U11" s="140">
        <f t="shared" si="1"/>
        <v>0</v>
      </c>
      <c r="V11" s="129">
        <f t="shared" si="0"/>
        <v>0</v>
      </c>
      <c r="W11" s="119"/>
    </row>
    <row r="12" spans="1:23" x14ac:dyDescent="0.2">
      <c r="A12" s="119"/>
      <c r="B12" s="119"/>
      <c r="C12" s="136">
        <f>'תכנית חיסכון'!B13</f>
        <v>0</v>
      </c>
      <c r="D12" s="2">
        <f>'תכנית חיסכון'!C13</f>
        <v>0</v>
      </c>
      <c r="E12" s="137">
        <f>'תכנית חיסכון'!D13</f>
        <v>0</v>
      </c>
      <c r="F12" s="138">
        <f>'תכנית חיסכון'!E13</f>
        <v>0</v>
      </c>
      <c r="G12" s="139">
        <f>'תכנית חיסכון'!F13</f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27">
        <f t="shared" si="2"/>
        <v>0</v>
      </c>
      <c r="U12" s="140">
        <f t="shared" si="1"/>
        <v>0</v>
      </c>
      <c r="V12" s="129">
        <f t="shared" si="0"/>
        <v>0</v>
      </c>
      <c r="W12" s="119"/>
    </row>
    <row r="13" spans="1:23" x14ac:dyDescent="0.2">
      <c r="A13" s="119"/>
      <c r="B13" s="119"/>
      <c r="C13" s="136">
        <f>'תכנית חיסכון'!B14</f>
        <v>0</v>
      </c>
      <c r="D13" s="2">
        <f>'תכנית חיסכון'!C14</f>
        <v>0</v>
      </c>
      <c r="E13" s="137">
        <f>'תכנית חיסכון'!D14</f>
        <v>0</v>
      </c>
      <c r="F13" s="138">
        <f>'תכנית חיסכון'!E14</f>
        <v>0</v>
      </c>
      <c r="G13" s="139">
        <f>'תכנית חיסכון'!F14</f>
        <v>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27">
        <f t="shared" si="2"/>
        <v>0</v>
      </c>
      <c r="U13" s="140">
        <f t="shared" si="1"/>
        <v>0</v>
      </c>
      <c r="V13" s="129">
        <f t="shared" si="0"/>
        <v>0</v>
      </c>
      <c r="W13" s="119"/>
    </row>
    <row r="14" spans="1:23" x14ac:dyDescent="0.2">
      <c r="A14" s="119"/>
      <c r="B14" s="119"/>
      <c r="C14" s="136">
        <f>'תכנית חיסכון'!B15</f>
        <v>0</v>
      </c>
      <c r="D14" s="2">
        <f>'תכנית חיסכון'!C15</f>
        <v>0</v>
      </c>
      <c r="E14" s="137">
        <f>'תכנית חיסכון'!D15</f>
        <v>0</v>
      </c>
      <c r="F14" s="138">
        <f>'תכנית חיסכון'!E15</f>
        <v>0</v>
      </c>
      <c r="G14" s="139">
        <f>'תכנית חיסכון'!F15</f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27">
        <f t="shared" si="2"/>
        <v>0</v>
      </c>
      <c r="U14" s="140">
        <f t="shared" si="1"/>
        <v>0</v>
      </c>
      <c r="V14" s="129">
        <f t="shared" si="0"/>
        <v>0</v>
      </c>
      <c r="W14" s="119"/>
    </row>
    <row r="15" spans="1:23" x14ac:dyDescent="0.2">
      <c r="A15" s="119"/>
      <c r="B15" s="119"/>
      <c r="C15" s="136">
        <f>'תכנית חיסכון'!B16</f>
        <v>0</v>
      </c>
      <c r="D15" s="2">
        <f>'תכנית חיסכון'!C16</f>
        <v>0</v>
      </c>
      <c r="E15" s="137">
        <f>'תכנית חיסכון'!D16</f>
        <v>0</v>
      </c>
      <c r="F15" s="138">
        <f>'תכנית חיסכון'!E16</f>
        <v>0</v>
      </c>
      <c r="G15" s="139">
        <f>'תכנית חיסכון'!F16</f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27">
        <f t="shared" si="2"/>
        <v>0</v>
      </c>
      <c r="U15" s="140">
        <f t="shared" si="1"/>
        <v>0</v>
      </c>
      <c r="V15" s="129">
        <f t="shared" si="0"/>
        <v>0</v>
      </c>
      <c r="W15" s="119"/>
    </row>
    <row r="16" spans="1:23" x14ac:dyDescent="0.2">
      <c r="A16" s="119"/>
      <c r="B16" s="119"/>
      <c r="C16" s="136">
        <f>'תכנית חיסכון'!B17</f>
        <v>0</v>
      </c>
      <c r="D16" s="2">
        <f>'תכנית חיסכון'!C17</f>
        <v>0</v>
      </c>
      <c r="E16" s="137">
        <f>'תכנית חיסכון'!D17</f>
        <v>0</v>
      </c>
      <c r="F16" s="138">
        <f>'תכנית חיסכון'!E17</f>
        <v>0</v>
      </c>
      <c r="G16" s="139">
        <f>'תכנית חיסכון'!F17</f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27">
        <f t="shared" si="2"/>
        <v>0</v>
      </c>
      <c r="U16" s="140">
        <f t="shared" si="1"/>
        <v>0</v>
      </c>
      <c r="V16" s="129">
        <f t="shared" si="0"/>
        <v>0</v>
      </c>
      <c r="W16" s="119"/>
    </row>
    <row r="17" spans="1:23" x14ac:dyDescent="0.2">
      <c r="A17" s="119"/>
      <c r="B17" s="119"/>
      <c r="C17" s="136">
        <f>'תכנית חיסכון'!B18</f>
        <v>0</v>
      </c>
      <c r="D17" s="2">
        <f>'תכנית חיסכון'!C18</f>
        <v>0</v>
      </c>
      <c r="E17" s="137">
        <f>'תכנית חיסכון'!D18</f>
        <v>0</v>
      </c>
      <c r="F17" s="138">
        <f>'תכנית חיסכון'!E18</f>
        <v>0</v>
      </c>
      <c r="G17" s="139">
        <f>'תכנית חיסכון'!F18</f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27">
        <f t="shared" si="2"/>
        <v>0</v>
      </c>
      <c r="U17" s="140">
        <f t="shared" si="1"/>
        <v>0</v>
      </c>
      <c r="V17" s="129">
        <f t="shared" si="0"/>
        <v>0</v>
      </c>
      <c r="W17" s="119"/>
    </row>
    <row r="18" spans="1:23" x14ac:dyDescent="0.2">
      <c r="A18" s="119"/>
      <c r="B18" s="119"/>
      <c r="C18" s="136">
        <f>'תכנית חיסכון'!B19</f>
        <v>0</v>
      </c>
      <c r="D18" s="2">
        <f>'תכנית חיסכון'!C19</f>
        <v>0</v>
      </c>
      <c r="E18" s="137">
        <f>'תכנית חיסכון'!D19</f>
        <v>0</v>
      </c>
      <c r="F18" s="138">
        <f>'תכנית חיסכון'!E19</f>
        <v>0</v>
      </c>
      <c r="G18" s="139">
        <f>'תכנית חיסכון'!F19</f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27">
        <f t="shared" si="2"/>
        <v>0</v>
      </c>
      <c r="U18" s="140">
        <f t="shared" si="1"/>
        <v>0</v>
      </c>
      <c r="V18" s="129">
        <f t="shared" si="0"/>
        <v>0</v>
      </c>
      <c r="W18" s="119"/>
    </row>
    <row r="19" spans="1:23" x14ac:dyDescent="0.2">
      <c r="A19" s="119"/>
      <c r="B19" s="119"/>
      <c r="C19" s="136">
        <f>'תכנית חיסכון'!B20</f>
        <v>0</v>
      </c>
      <c r="D19" s="2">
        <f>'תכנית חיסכון'!C20</f>
        <v>0</v>
      </c>
      <c r="E19" s="137">
        <f>'תכנית חיסכון'!D20</f>
        <v>0</v>
      </c>
      <c r="F19" s="138">
        <f>'תכנית חיסכון'!E20</f>
        <v>0</v>
      </c>
      <c r="G19" s="139">
        <f>'תכנית חיסכון'!F20</f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27">
        <f t="shared" si="2"/>
        <v>0</v>
      </c>
      <c r="U19" s="140">
        <f t="shared" si="1"/>
        <v>0</v>
      </c>
      <c r="V19" s="129">
        <f t="shared" si="0"/>
        <v>0</v>
      </c>
      <c r="W19" s="119"/>
    </row>
    <row r="20" spans="1:23" x14ac:dyDescent="0.2">
      <c r="A20" s="119"/>
      <c r="B20" s="119"/>
      <c r="C20" s="136">
        <f>'תכנית חיסכון'!B21</f>
        <v>0</v>
      </c>
      <c r="D20" s="2">
        <f>'תכנית חיסכון'!C21</f>
        <v>0</v>
      </c>
      <c r="E20" s="137">
        <f>'תכנית חיסכון'!D21</f>
        <v>0</v>
      </c>
      <c r="F20" s="138">
        <f>'תכנית חיסכון'!E21</f>
        <v>0</v>
      </c>
      <c r="G20" s="139">
        <f>'תכנית חיסכון'!F21</f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27">
        <f t="shared" si="2"/>
        <v>0</v>
      </c>
      <c r="U20" s="140">
        <f t="shared" si="1"/>
        <v>0</v>
      </c>
      <c r="V20" s="129">
        <f t="shared" si="0"/>
        <v>0</v>
      </c>
      <c r="W20" s="119"/>
    </row>
    <row r="21" spans="1:23" x14ac:dyDescent="0.2">
      <c r="A21" s="119"/>
      <c r="B21" s="119"/>
      <c r="C21" s="136">
        <f>'תכנית חיסכון'!B22</f>
        <v>0</v>
      </c>
      <c r="D21" s="2">
        <f>'תכנית חיסכון'!C22</f>
        <v>0</v>
      </c>
      <c r="E21" s="137">
        <f>'תכנית חיסכון'!D22</f>
        <v>0</v>
      </c>
      <c r="F21" s="138">
        <f>'תכנית חיסכון'!E22</f>
        <v>0</v>
      </c>
      <c r="G21" s="139">
        <f>'תכנית חיסכון'!F22</f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27">
        <f t="shared" si="2"/>
        <v>0</v>
      </c>
      <c r="U21" s="140">
        <f t="shared" si="1"/>
        <v>0</v>
      </c>
      <c r="V21" s="129">
        <f t="shared" si="0"/>
        <v>0</v>
      </c>
      <c r="W21" s="119"/>
    </row>
    <row r="22" spans="1:23" x14ac:dyDescent="0.2">
      <c r="A22" s="119"/>
      <c r="B22" s="119"/>
      <c r="C22" s="136">
        <f>'תכנית חיסכון'!B23</f>
        <v>0</v>
      </c>
      <c r="D22" s="2">
        <f>'תכנית חיסכון'!C23</f>
        <v>0</v>
      </c>
      <c r="E22" s="137">
        <f>'תכנית חיסכון'!D23</f>
        <v>0</v>
      </c>
      <c r="F22" s="138">
        <f>'תכנית חיסכון'!E23</f>
        <v>0</v>
      </c>
      <c r="G22" s="139">
        <f>'תכנית חיסכון'!F23</f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27">
        <f t="shared" si="2"/>
        <v>0</v>
      </c>
      <c r="U22" s="140">
        <f t="shared" si="1"/>
        <v>0</v>
      </c>
      <c r="V22" s="129">
        <f t="shared" si="0"/>
        <v>0</v>
      </c>
      <c r="W22" s="119"/>
    </row>
    <row r="23" spans="1:23" x14ac:dyDescent="0.2">
      <c r="A23" s="119"/>
      <c r="B23" s="119"/>
      <c r="C23" s="136">
        <f>'תכנית חיסכון'!B24</f>
        <v>0</v>
      </c>
      <c r="D23" s="2">
        <f>'תכנית חיסכון'!C24</f>
        <v>0</v>
      </c>
      <c r="E23" s="137">
        <f>'תכנית חיסכון'!D24</f>
        <v>0</v>
      </c>
      <c r="F23" s="138">
        <f>'תכנית חיסכון'!E24</f>
        <v>0</v>
      </c>
      <c r="G23" s="139">
        <f>'תכנית חיסכון'!F24</f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27">
        <f t="shared" si="2"/>
        <v>0</v>
      </c>
      <c r="U23" s="140">
        <f t="shared" si="1"/>
        <v>0</v>
      </c>
      <c r="V23" s="129">
        <f t="shared" si="0"/>
        <v>0</v>
      </c>
      <c r="W23" s="119"/>
    </row>
    <row r="24" spans="1:23" x14ac:dyDescent="0.2">
      <c r="A24" s="119"/>
      <c r="B24" s="119"/>
      <c r="C24" s="136">
        <f>'תכנית חיסכון'!B25</f>
        <v>0</v>
      </c>
      <c r="D24" s="2">
        <f>'תכנית חיסכון'!C25</f>
        <v>0</v>
      </c>
      <c r="E24" s="137">
        <f>'תכנית חיסכון'!D25</f>
        <v>0</v>
      </c>
      <c r="F24" s="138">
        <f>'תכנית חיסכון'!E25</f>
        <v>0</v>
      </c>
      <c r="G24" s="139">
        <f>'תכנית חיסכון'!F25</f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27">
        <f t="shared" si="2"/>
        <v>0</v>
      </c>
      <c r="U24" s="140">
        <f t="shared" si="1"/>
        <v>0</v>
      </c>
      <c r="V24" s="129">
        <f t="shared" si="0"/>
        <v>0</v>
      </c>
      <c r="W24" s="119"/>
    </row>
    <row r="25" spans="1:23" x14ac:dyDescent="0.2">
      <c r="A25" s="119"/>
      <c r="B25" s="119"/>
      <c r="C25" s="136">
        <f>'תכנית חיסכון'!B26</f>
        <v>0</v>
      </c>
      <c r="D25" s="2">
        <f>'תכנית חיסכון'!C26</f>
        <v>0</v>
      </c>
      <c r="E25" s="137">
        <f>'תכנית חיסכון'!D26</f>
        <v>0</v>
      </c>
      <c r="F25" s="138">
        <f>'תכנית חיסכון'!E26</f>
        <v>0</v>
      </c>
      <c r="G25" s="139">
        <f>'תכנית חיסכון'!F26</f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27">
        <f t="shared" si="2"/>
        <v>0</v>
      </c>
      <c r="U25" s="140">
        <f t="shared" si="1"/>
        <v>0</v>
      </c>
      <c r="V25" s="129">
        <f t="shared" si="0"/>
        <v>0</v>
      </c>
      <c r="W25" s="119"/>
    </row>
    <row r="26" spans="1:23" x14ac:dyDescent="0.2">
      <c r="A26" s="119"/>
      <c r="B26" s="119"/>
      <c r="C26" s="136">
        <f>'תכנית חיסכון'!B27</f>
        <v>0</v>
      </c>
      <c r="D26" s="2">
        <f>'תכנית חיסכון'!C27</f>
        <v>0</v>
      </c>
      <c r="E26" s="137">
        <f>'תכנית חיסכון'!D27</f>
        <v>0</v>
      </c>
      <c r="F26" s="138">
        <f>'תכנית חיסכון'!E27</f>
        <v>0</v>
      </c>
      <c r="G26" s="139">
        <f>'תכנית חיסכון'!F27</f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27">
        <f t="shared" si="2"/>
        <v>0</v>
      </c>
      <c r="U26" s="140">
        <f t="shared" si="1"/>
        <v>0</v>
      </c>
      <c r="V26" s="129">
        <f t="shared" si="0"/>
        <v>0</v>
      </c>
      <c r="W26" s="119"/>
    </row>
    <row r="27" spans="1:23" x14ac:dyDescent="0.2">
      <c r="A27" s="119"/>
      <c r="B27" s="119"/>
      <c r="C27" s="216" t="str">
        <f>חובות!A33</f>
        <v>סה"כ</v>
      </c>
      <c r="D27" s="217">
        <f>'תכנית חיסכון'!$C$28</f>
        <v>0</v>
      </c>
      <c r="E27" s="218">
        <f>'תכנית חיסכון'!$D$28</f>
        <v>0</v>
      </c>
      <c r="F27" s="147">
        <f>חובות!D33</f>
        <v>0</v>
      </c>
      <c r="G27" s="147">
        <f>חובות!E33</f>
        <v>0</v>
      </c>
      <c r="H27" s="2">
        <f>SUM(H4:H26)</f>
        <v>0</v>
      </c>
      <c r="I27" s="2">
        <f t="shared" ref="I27:R27" si="3">SUM(I4:I26)</f>
        <v>0</v>
      </c>
      <c r="J27" s="2">
        <f t="shared" si="3"/>
        <v>0</v>
      </c>
      <c r="K27" s="2">
        <f t="shared" si="3"/>
        <v>0</v>
      </c>
      <c r="L27" s="2">
        <f t="shared" si="3"/>
        <v>0</v>
      </c>
      <c r="M27" s="2">
        <f t="shared" si="3"/>
        <v>0</v>
      </c>
      <c r="N27" s="2">
        <f t="shared" si="3"/>
        <v>0</v>
      </c>
      <c r="O27" s="2">
        <f t="shared" si="3"/>
        <v>0</v>
      </c>
      <c r="P27" s="2">
        <f t="shared" si="3"/>
        <v>0</v>
      </c>
      <c r="Q27" s="2">
        <f t="shared" si="3"/>
        <v>0</v>
      </c>
      <c r="R27" s="2">
        <f t="shared" si="3"/>
        <v>0</v>
      </c>
      <c r="S27" s="2">
        <f>SUM(S4:S26)</f>
        <v>0</v>
      </c>
      <c r="T27" s="5">
        <f>SUM(T4:T26)</f>
        <v>0</v>
      </c>
      <c r="U27" s="5">
        <f>SUM(U4:U26)</f>
        <v>0</v>
      </c>
      <c r="V27" s="1"/>
      <c r="W27" s="119"/>
    </row>
    <row r="28" spans="1:23" x14ac:dyDescent="0.2">
      <c r="A28" s="119"/>
      <c r="B28" s="119"/>
      <c r="C28" s="216"/>
      <c r="D28" s="217"/>
      <c r="E28" s="218"/>
      <c r="F28" s="141">
        <f>'תכנית חיסכון'!$E$29</f>
        <v>0</v>
      </c>
      <c r="G28" s="142">
        <f>'תכנית חיסכון'!$F$29</f>
        <v>0</v>
      </c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</row>
    <row r="29" spans="1:23" x14ac:dyDescent="0.2">
      <c r="A29" s="119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</row>
  </sheetData>
  <mergeCells count="4">
    <mergeCell ref="D2:E2"/>
    <mergeCell ref="C27:C28"/>
    <mergeCell ref="D27:D28"/>
    <mergeCell ref="E27:E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13"/>
  <sheetViews>
    <sheetView rightToLeft="1" topLeftCell="A10" workbookViewId="0">
      <selection activeCell="O21" sqref="O21"/>
    </sheetView>
  </sheetViews>
  <sheetFormatPr defaultRowHeight="14.25" x14ac:dyDescent="0.2"/>
  <cols>
    <col min="2" max="2" width="22.125" bestFit="1" customWidth="1"/>
    <col min="3" max="3" width="13.125" style="60" bestFit="1" customWidth="1"/>
    <col min="4" max="5" width="11.875" bestFit="1" customWidth="1"/>
    <col min="6" max="6" width="10.875" bestFit="1" customWidth="1"/>
    <col min="7" max="7" width="11.875" bestFit="1" customWidth="1"/>
    <col min="8" max="15" width="10.875" bestFit="1" customWidth="1"/>
    <col min="16" max="16" width="11.875" bestFit="1" customWidth="1"/>
  </cols>
  <sheetData>
    <row r="1" spans="1:17" x14ac:dyDescent="0.2">
      <c r="A1" s="115"/>
      <c r="B1" s="115"/>
      <c r="C1" s="116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x14ac:dyDescent="0.2">
      <c r="A2" s="115"/>
      <c r="B2" s="117"/>
      <c r="C2" s="116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17" ht="15" x14ac:dyDescent="0.25">
      <c r="A3" s="115"/>
      <c r="B3" s="115"/>
      <c r="C3" s="116"/>
      <c r="D3" s="219" t="s">
        <v>244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115"/>
      <c r="Q3" s="115"/>
    </row>
    <row r="4" spans="1:17" ht="15" x14ac:dyDescent="0.25">
      <c r="A4" s="115"/>
      <c r="B4" s="109" t="s">
        <v>245</v>
      </c>
      <c r="C4" s="109" t="s">
        <v>230</v>
      </c>
      <c r="D4" s="107" t="s">
        <v>231</v>
      </c>
      <c r="E4" s="107" t="s">
        <v>232</v>
      </c>
      <c r="F4" s="107" t="s">
        <v>233</v>
      </c>
      <c r="G4" s="107" t="s">
        <v>234</v>
      </c>
      <c r="H4" s="107" t="s">
        <v>235</v>
      </c>
      <c r="I4" s="107" t="s">
        <v>236</v>
      </c>
      <c r="J4" s="107" t="s">
        <v>237</v>
      </c>
      <c r="K4" s="107" t="s">
        <v>238</v>
      </c>
      <c r="L4" s="107" t="s">
        <v>239</v>
      </c>
      <c r="M4" s="107" t="s">
        <v>240</v>
      </c>
      <c r="N4" s="107" t="s">
        <v>241</v>
      </c>
      <c r="O4" s="107" t="s">
        <v>242</v>
      </c>
      <c r="P4" s="115"/>
      <c r="Q4" s="115"/>
    </row>
    <row r="5" spans="1:17" ht="15" x14ac:dyDescent="0.25">
      <c r="A5" s="115"/>
      <c r="B5" s="109" t="s">
        <v>3</v>
      </c>
      <c r="C5" s="106">
        <f>'בית חודשי-תקציב'!H5</f>
        <v>0</v>
      </c>
      <c r="D5" s="2"/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115"/>
      <c r="Q5" s="115"/>
    </row>
    <row r="6" spans="1:17" ht="15" x14ac:dyDescent="0.25">
      <c r="A6" s="115"/>
      <c r="B6" s="109" t="s">
        <v>4</v>
      </c>
      <c r="C6" s="106">
        <f>'בית חודשי-תקציב'!H6</f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115"/>
      <c r="Q6" s="115"/>
    </row>
    <row r="7" spans="1:17" ht="15" x14ac:dyDescent="0.25">
      <c r="A7" s="115"/>
      <c r="B7" s="109" t="s">
        <v>5</v>
      </c>
      <c r="C7" s="106">
        <f>'בית חודשי-תקציב'!H7</f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115"/>
      <c r="Q7" s="115"/>
    </row>
    <row r="8" spans="1:17" ht="15" x14ac:dyDescent="0.25">
      <c r="A8" s="115"/>
      <c r="B8" s="109" t="s">
        <v>6</v>
      </c>
      <c r="C8" s="106">
        <f>'בית חודשי-תקציב'!H8</f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115"/>
      <c r="Q8" s="115"/>
    </row>
    <row r="9" spans="1:17" ht="15" x14ac:dyDescent="0.25">
      <c r="A9" s="115"/>
      <c r="B9" s="109" t="s">
        <v>44</v>
      </c>
      <c r="C9" s="106">
        <f>'בית חודשי-תקציב'!H9</f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115"/>
      <c r="Q9" s="115"/>
    </row>
    <row r="10" spans="1:17" ht="15" x14ac:dyDescent="0.25">
      <c r="A10" s="115"/>
      <c r="B10" s="109" t="s">
        <v>7</v>
      </c>
      <c r="C10" s="106">
        <f>'בית חודשי-תקציב'!H10</f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115"/>
      <c r="Q10" s="115"/>
    </row>
    <row r="11" spans="1:17" ht="15" x14ac:dyDescent="0.25">
      <c r="A11" s="115"/>
      <c r="B11" s="109" t="s">
        <v>53</v>
      </c>
      <c r="C11" s="106">
        <f>'בית חודשי-תקציב'!H11</f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115"/>
      <c r="Q11" s="115"/>
    </row>
    <row r="12" spans="1:17" ht="15" x14ac:dyDescent="0.25">
      <c r="A12" s="115"/>
      <c r="B12" s="109" t="s">
        <v>54</v>
      </c>
      <c r="C12" s="106">
        <f>'בית חודשי-תקציב'!H12</f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115"/>
      <c r="Q12" s="115"/>
    </row>
    <row r="13" spans="1:17" ht="15" x14ac:dyDescent="0.25">
      <c r="A13" s="115"/>
      <c r="B13" s="109" t="s">
        <v>2</v>
      </c>
      <c r="C13" s="106">
        <f>'בית חודשי-תקציב'!H13</f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115"/>
      <c r="Q13" s="115"/>
    </row>
    <row r="14" spans="1:17" x14ac:dyDescent="0.2">
      <c r="A14" s="115"/>
      <c r="B14" s="110" t="s">
        <v>57</v>
      </c>
      <c r="C14" s="106">
        <f>'בית חודשי-תקציב'!H14</f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115"/>
      <c r="Q14" s="115"/>
    </row>
    <row r="15" spans="1:17" ht="15" x14ac:dyDescent="0.25">
      <c r="A15" s="115"/>
      <c r="B15" s="109" t="s">
        <v>8</v>
      </c>
      <c r="C15" s="106">
        <f>'בית חודשי-תקציב'!H16</f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115"/>
      <c r="Q15" s="115"/>
    </row>
    <row r="16" spans="1:17" ht="15" x14ac:dyDescent="0.25">
      <c r="A16" s="115"/>
      <c r="B16" s="109" t="s">
        <v>9</v>
      </c>
      <c r="C16" s="106">
        <f>'בית חודשי-תקציב'!H17</f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115"/>
      <c r="Q16" s="115"/>
    </row>
    <row r="17" spans="1:17" ht="15" x14ac:dyDescent="0.25">
      <c r="A17" s="115"/>
      <c r="B17" s="109" t="s">
        <v>10</v>
      </c>
      <c r="C17" s="106">
        <f>'בית חודשי-תקציב'!H18</f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115"/>
      <c r="Q17" s="115"/>
    </row>
    <row r="18" spans="1:17" ht="15" x14ac:dyDescent="0.25">
      <c r="A18" s="115"/>
      <c r="B18" s="109" t="s">
        <v>11</v>
      </c>
      <c r="C18" s="106">
        <f>'בית חודשי-תקציב'!H19</f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115"/>
      <c r="Q18" s="115"/>
    </row>
    <row r="19" spans="1:17" ht="15" x14ac:dyDescent="0.25">
      <c r="A19" s="115"/>
      <c r="B19" s="109" t="s">
        <v>12</v>
      </c>
      <c r="C19" s="106">
        <f>'בית חודשי-תקציב'!H20</f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115"/>
      <c r="Q19" s="115"/>
    </row>
    <row r="20" spans="1:17" ht="15" x14ac:dyDescent="0.25">
      <c r="A20" s="115"/>
      <c r="B20" s="109" t="s">
        <v>13</v>
      </c>
      <c r="C20" s="106">
        <f>'בית חודשי-תקציב'!H21</f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115"/>
      <c r="Q20" s="115"/>
    </row>
    <row r="21" spans="1:17" ht="15" x14ac:dyDescent="0.25">
      <c r="A21" s="115"/>
      <c r="B21" s="109" t="s">
        <v>14</v>
      </c>
      <c r="C21" s="106">
        <f>'בית חודשי-תקציב'!H22</f>
        <v>0</v>
      </c>
      <c r="D21" s="2">
        <f>'תקציב מול ביצוע-חסכונות'!H27</f>
        <v>0</v>
      </c>
      <c r="E21" s="2">
        <f>'תקציב מול ביצוע-חסכונות'!I27</f>
        <v>0</v>
      </c>
      <c r="F21" s="2">
        <f>'תקציב מול ביצוע-חסכונות'!J27</f>
        <v>0</v>
      </c>
      <c r="G21" s="2">
        <f>'תקציב מול ביצוע-חסכונות'!K27</f>
        <v>0</v>
      </c>
      <c r="H21" s="2">
        <f>'תקציב מול ביצוע-חסכונות'!L27</f>
        <v>0</v>
      </c>
      <c r="I21" s="2">
        <f>'תקציב מול ביצוע-חסכונות'!M27</f>
        <v>0</v>
      </c>
      <c r="J21" s="2">
        <f>'תקציב מול ביצוע-חסכונות'!N27</f>
        <v>0</v>
      </c>
      <c r="K21" s="2">
        <f>'תקציב מול ביצוע-חסכונות'!O27</f>
        <v>0</v>
      </c>
      <c r="L21" s="2">
        <f>'תקציב מול ביצוע-חסכונות'!P27</f>
        <v>0</v>
      </c>
      <c r="M21" s="2">
        <f>'תקציב מול ביצוע-חסכונות'!Q27</f>
        <v>0</v>
      </c>
      <c r="N21" s="2">
        <f>'תקציב מול ביצוע-חסכונות'!R27</f>
        <v>0</v>
      </c>
      <c r="O21" s="2">
        <f>'תקציב מול ביצוע-חסכונות'!S27</f>
        <v>0</v>
      </c>
      <c r="P21" s="115"/>
      <c r="Q21" s="115"/>
    </row>
    <row r="22" spans="1:17" ht="15" x14ac:dyDescent="0.25">
      <c r="A22" s="115"/>
      <c r="B22" s="109" t="s">
        <v>15</v>
      </c>
      <c r="C22" s="106">
        <f>'בית חודשי-תקציב'!H23</f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115"/>
      <c r="Q22" s="115"/>
    </row>
    <row r="23" spans="1:17" ht="15" x14ac:dyDescent="0.25">
      <c r="A23" s="115"/>
      <c r="B23" s="109" t="s">
        <v>16</v>
      </c>
      <c r="C23" s="106">
        <f>'בית חודשי-תקציב'!H24</f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115"/>
      <c r="Q23" s="115"/>
    </row>
    <row r="24" spans="1:17" x14ac:dyDescent="0.2">
      <c r="A24" s="115"/>
      <c r="B24" s="114" t="s">
        <v>247</v>
      </c>
      <c r="C24" s="105">
        <f>'בית חודשי-תקציב'!J5</f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115"/>
      <c r="Q24" s="115"/>
    </row>
    <row r="25" spans="1:17" ht="15" x14ac:dyDescent="0.25">
      <c r="A25" s="115"/>
      <c r="B25" s="109" t="s">
        <v>22</v>
      </c>
      <c r="C25" s="106">
        <f>'בית חודשי-תקציב'!J8</f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115"/>
      <c r="Q25" s="115"/>
    </row>
    <row r="26" spans="1:17" ht="15" x14ac:dyDescent="0.25">
      <c r="A26" s="115"/>
      <c r="B26" s="109" t="s">
        <v>23</v>
      </c>
      <c r="C26" s="41">
        <f>'בית חודשי-תקציב'!J9</f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115"/>
      <c r="Q26" s="115"/>
    </row>
    <row r="27" spans="1:17" ht="15" x14ac:dyDescent="0.25">
      <c r="A27" s="115"/>
      <c r="B27" s="109" t="s">
        <v>24</v>
      </c>
      <c r="C27" s="41">
        <f>'בית חודשי-תקציב'!J10</f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115"/>
      <c r="Q27" s="115"/>
    </row>
    <row r="28" spans="1:17" ht="15" x14ac:dyDescent="0.25">
      <c r="A28" s="115"/>
      <c r="B28" s="109" t="s">
        <v>25</v>
      </c>
      <c r="C28" s="41">
        <f>'בית חודשי-תקציב'!J11</f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115"/>
      <c r="Q28" s="115"/>
    </row>
    <row r="29" spans="1:17" ht="15" x14ac:dyDescent="0.25">
      <c r="A29" s="115"/>
      <c r="B29" s="109" t="s">
        <v>26</v>
      </c>
      <c r="C29" s="41">
        <f>'בית חודשי-תקציב'!J12</f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115"/>
      <c r="Q29" s="115"/>
    </row>
    <row r="30" spans="1:17" ht="15" x14ac:dyDescent="0.25">
      <c r="A30" s="115"/>
      <c r="B30" s="109" t="s">
        <v>27</v>
      </c>
      <c r="C30" s="41">
        <f>'בית חודשי-תקציב'!J13</f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115"/>
      <c r="Q30" s="115"/>
    </row>
    <row r="31" spans="1:17" ht="15" x14ac:dyDescent="0.25">
      <c r="A31" s="115"/>
      <c r="B31" s="109" t="s">
        <v>28</v>
      </c>
      <c r="C31" s="41">
        <f>'בית חודשי-תקציב'!J14</f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115"/>
      <c r="Q31" s="115"/>
    </row>
    <row r="32" spans="1:17" ht="15" x14ac:dyDescent="0.25">
      <c r="A32" s="115"/>
      <c r="B32" s="109" t="s">
        <v>29</v>
      </c>
      <c r="C32" s="41">
        <f>'בית חודשי-תקציב'!J15</f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115"/>
      <c r="Q32" s="115"/>
    </row>
    <row r="33" spans="1:17" x14ac:dyDescent="0.2">
      <c r="A33" s="115"/>
      <c r="B33" s="113" t="s">
        <v>248</v>
      </c>
      <c r="C33" s="105">
        <f>'בית חודשי-תקציב'!J16</f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115"/>
      <c r="Q33" s="115"/>
    </row>
    <row r="34" spans="1:17" ht="15" x14ac:dyDescent="0.25">
      <c r="A34" s="115"/>
      <c r="B34" s="109" t="s">
        <v>32</v>
      </c>
      <c r="C34" s="41">
        <f>'בית חודשי-תקציב'!J21</f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115"/>
      <c r="Q34" s="115"/>
    </row>
    <row r="35" spans="1:17" ht="15" x14ac:dyDescent="0.25">
      <c r="A35" s="115"/>
      <c r="B35" s="109" t="s">
        <v>33</v>
      </c>
      <c r="C35" s="41">
        <f>'בית חודשי-תקציב'!J22</f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115"/>
      <c r="Q35" s="115"/>
    </row>
    <row r="36" spans="1:17" ht="15" x14ac:dyDescent="0.25">
      <c r="A36" s="115"/>
      <c r="B36" s="109" t="s">
        <v>34</v>
      </c>
      <c r="C36" s="41">
        <f>'בית חודשי-תקציב'!J23</f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115"/>
      <c r="Q36" s="115"/>
    </row>
    <row r="37" spans="1:17" ht="15" x14ac:dyDescent="0.25">
      <c r="A37" s="115"/>
      <c r="B37" s="109" t="s">
        <v>35</v>
      </c>
      <c r="C37" s="106">
        <f>'בית חודשי-תקציב'!J24</f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115"/>
      <c r="Q37" s="115"/>
    </row>
    <row r="38" spans="1:17" ht="15" x14ac:dyDescent="0.25">
      <c r="A38" s="115"/>
      <c r="B38" s="109" t="str">
        <f>'בית חודשי-תקציב'!K5</f>
        <v>דלק לרכב</v>
      </c>
      <c r="C38" s="41">
        <f>'בית חודשי-תקציב'!L5</f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115"/>
      <c r="Q38" s="115"/>
    </row>
    <row r="39" spans="1:17" ht="15" x14ac:dyDescent="0.25">
      <c r="A39" s="115"/>
      <c r="B39" s="109" t="str">
        <f>'בית חודשי-תקציב'!K6</f>
        <v>מוניות</v>
      </c>
      <c r="C39" s="41">
        <f>'בית חודשי-תקציב'!L6</f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115"/>
      <c r="Q39" s="115"/>
    </row>
    <row r="40" spans="1:17" ht="15" x14ac:dyDescent="0.25">
      <c r="A40" s="115"/>
      <c r="B40" s="109" t="str">
        <f>'בית חודשי-תקציב'!K7</f>
        <v>כרטיסי הגרלה</v>
      </c>
      <c r="C40" s="41">
        <f>'בית חודשי-תקציב'!L7</f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115"/>
      <c r="Q40" s="115"/>
    </row>
    <row r="41" spans="1:17" ht="15" x14ac:dyDescent="0.25">
      <c r="A41" s="115"/>
      <c r="B41" s="109" t="str">
        <f>'בית חודשי-תקציב'!K8</f>
        <v>מכשירי כתיבה</v>
      </c>
      <c r="C41" s="41">
        <f>'בית חודשי-תקציב'!L8</f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115"/>
      <c r="Q41" s="115"/>
    </row>
    <row r="42" spans="1:17" ht="15" x14ac:dyDescent="0.25">
      <c r="A42" s="115"/>
      <c r="B42" s="109" t="str">
        <f>'בית חודשי-תקציב'!K9</f>
        <v>עדשות/תמיסות</v>
      </c>
      <c r="C42" s="41">
        <f>'בית חודשי-תקציב'!L9</f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115"/>
      <c r="Q42" s="115"/>
    </row>
    <row r="43" spans="1:17" ht="15" x14ac:dyDescent="0.25">
      <c r="A43" s="115"/>
      <c r="B43" s="109" t="str">
        <f>'בית חודשי-תקציב'!K10</f>
        <v>רפואה אלטרנטיבית</v>
      </c>
      <c r="C43" s="41">
        <f>'בית חודשי-תקציב'!L10</f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115"/>
      <c r="Q43" s="115"/>
    </row>
    <row r="44" spans="1:17" ht="15" x14ac:dyDescent="0.25">
      <c r="A44" s="115"/>
      <c r="B44" s="109" t="str">
        <f>'בית חודשי-תקציב'!K11</f>
        <v>בריאות</v>
      </c>
      <c r="C44" s="41">
        <f>'בית חודשי-תקציב'!L11</f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115"/>
      <c r="Q44" s="115"/>
    </row>
    <row r="45" spans="1:17" ht="15" x14ac:dyDescent="0.25">
      <c r="A45" s="115"/>
      <c r="B45" s="109" t="str">
        <f>'בית חודשי-תקציב'!K12</f>
        <v>דמי כיס</v>
      </c>
      <c r="C45" s="41">
        <f>'בית חודשי-תקציב'!L12</f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115"/>
      <c r="Q45" s="115"/>
    </row>
    <row r="46" spans="1:17" ht="15" x14ac:dyDescent="0.25">
      <c r="A46" s="115"/>
      <c r="B46" s="109" t="str">
        <f>'בית חודשי-תקציב'!K13</f>
        <v>שונות</v>
      </c>
      <c r="C46" s="41">
        <f>'בית חודשי-תקציב'!L13</f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115"/>
      <c r="Q46" s="115"/>
    </row>
    <row r="47" spans="1:17" ht="15" x14ac:dyDescent="0.25">
      <c r="A47" s="115"/>
      <c r="B47" s="109" t="str">
        <f>'בית חודשי-תקציב'!K14</f>
        <v>הוצאות שוטפות</v>
      </c>
      <c r="C47" s="41">
        <f>'בית חודשי-תקציב'!L14</f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115"/>
      <c r="Q47" s="115"/>
    </row>
    <row r="48" spans="1:17" ht="15" x14ac:dyDescent="0.25">
      <c r="A48" s="115"/>
      <c r="B48" s="109" t="str">
        <f>'בית חודשי-תקציב'!K15</f>
        <v>טיפולים רכב</v>
      </c>
      <c r="C48" s="41">
        <f>'בית חודשי-תקציב'!L15</f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115"/>
      <c r="Q48" s="115"/>
    </row>
    <row r="49" spans="1:17" ht="15" x14ac:dyDescent="0.25">
      <c r="A49" s="115"/>
      <c r="B49" s="109">
        <f>'בית חודשי-תקציב'!K16</f>
        <v>0</v>
      </c>
      <c r="C49" s="41">
        <f>'בית חודשי-תקציב'!L16</f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115"/>
      <c r="Q49" s="115"/>
    </row>
    <row r="50" spans="1:17" ht="15" x14ac:dyDescent="0.25">
      <c r="A50" s="115"/>
      <c r="B50" s="109">
        <f>'בית חודשי-תקציב'!K17</f>
        <v>0</v>
      </c>
      <c r="C50" s="41">
        <f>'בית חודשי-תקציב'!L17</f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115"/>
      <c r="Q50" s="115"/>
    </row>
    <row r="51" spans="1:17" ht="15" x14ac:dyDescent="0.25">
      <c r="A51" s="115"/>
      <c r="B51" s="109">
        <f>'בית חודשי-תקציב'!K18</f>
        <v>0</v>
      </c>
      <c r="C51" s="41">
        <f>'בית חודשי-תקציב'!L18</f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115"/>
      <c r="Q51" s="115"/>
    </row>
    <row r="52" spans="1:17" ht="15" x14ac:dyDescent="0.25">
      <c r="A52" s="115"/>
      <c r="B52" s="109">
        <f>'בית חודשי-תקציב'!K19</f>
        <v>0</v>
      </c>
      <c r="C52" s="41">
        <f>'בית חודשי-תקציב'!L19</f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115"/>
      <c r="Q52" s="115"/>
    </row>
    <row r="53" spans="1:17" ht="15" x14ac:dyDescent="0.25">
      <c r="A53" s="115"/>
      <c r="B53" s="109">
        <f>'בית חודשי-תקציב'!K20</f>
        <v>0</v>
      </c>
      <c r="C53" s="41">
        <f>'בית חודשי-תקציב'!L20</f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115"/>
      <c r="Q53" s="115"/>
    </row>
    <row r="54" spans="1:17" ht="15" x14ac:dyDescent="0.25">
      <c r="A54" s="115"/>
      <c r="B54" s="109">
        <f>'בית חודשי-תקציב'!K21</f>
        <v>0</v>
      </c>
      <c r="C54" s="41">
        <f>'בית חודשי-תקציב'!L21</f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115"/>
      <c r="Q54" s="115"/>
    </row>
    <row r="55" spans="1:17" ht="15" x14ac:dyDescent="0.25">
      <c r="A55" s="115"/>
      <c r="B55" s="109">
        <f>'בית חודשי-תקציב'!K22</f>
        <v>0</v>
      </c>
      <c r="C55" s="41">
        <f>'בית חודשי-תקציב'!L22</f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115"/>
      <c r="Q55" s="115"/>
    </row>
    <row r="56" spans="1:17" ht="15" x14ac:dyDescent="0.25">
      <c r="A56" s="115"/>
      <c r="B56" s="109">
        <f>'בית חודשי-תקציב'!K23</f>
        <v>0</v>
      </c>
      <c r="C56" s="41">
        <f>'בית חודשי-תקציב'!L23</f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115"/>
      <c r="Q56" s="115"/>
    </row>
    <row r="57" spans="1:17" ht="15" x14ac:dyDescent="0.25">
      <c r="A57" s="115"/>
      <c r="B57" s="109">
        <f>'בית חודשי-תקציב'!K24</f>
        <v>0</v>
      </c>
      <c r="C57" s="41">
        <f>'בית חודשי-תקציב'!L24</f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115"/>
      <c r="Q57" s="115"/>
    </row>
    <row r="58" spans="1:17" ht="15" x14ac:dyDescent="0.25">
      <c r="A58" s="115"/>
      <c r="B58" s="109" t="str">
        <f>'בית חודשי-תקציב'!G27</f>
        <v>סה"כ הוצאות</v>
      </c>
      <c r="C58" s="41">
        <f t="shared" ref="C58:O58" si="0">SUM(C5:C57)</f>
        <v>0</v>
      </c>
      <c r="D58" s="112">
        <f t="shared" si="0"/>
        <v>0</v>
      </c>
      <c r="E58" s="112">
        <f t="shared" si="0"/>
        <v>0</v>
      </c>
      <c r="F58" s="112">
        <f t="shared" si="0"/>
        <v>0</v>
      </c>
      <c r="G58" s="112">
        <f t="shared" si="0"/>
        <v>0</v>
      </c>
      <c r="H58" s="112">
        <f t="shared" si="0"/>
        <v>0</v>
      </c>
      <c r="I58" s="112">
        <f t="shared" si="0"/>
        <v>0</v>
      </c>
      <c r="J58" s="112">
        <f t="shared" si="0"/>
        <v>0</v>
      </c>
      <c r="K58" s="112">
        <f t="shared" si="0"/>
        <v>0</v>
      </c>
      <c r="L58" s="112">
        <f t="shared" si="0"/>
        <v>0</v>
      </c>
      <c r="M58" s="112">
        <f t="shared" si="0"/>
        <v>0</v>
      </c>
      <c r="N58" s="112">
        <f t="shared" si="0"/>
        <v>0</v>
      </c>
      <c r="O58" s="112">
        <f t="shared" si="0"/>
        <v>0</v>
      </c>
      <c r="P58" s="115"/>
      <c r="Q58" s="115"/>
    </row>
    <row r="59" spans="1:17" x14ac:dyDescent="0.2">
      <c r="A59" s="115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</row>
    <row r="60" spans="1:17" ht="15" x14ac:dyDescent="0.25">
      <c r="A60" s="115"/>
      <c r="B60" s="115"/>
      <c r="C60" s="115"/>
      <c r="D60" s="219" t="s">
        <v>244</v>
      </c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115"/>
      <c r="Q60" s="115"/>
    </row>
    <row r="61" spans="1:17" ht="15" x14ac:dyDescent="0.25">
      <c r="A61" s="115"/>
      <c r="B61" s="109" t="s">
        <v>243</v>
      </c>
      <c r="C61" s="109" t="s">
        <v>230</v>
      </c>
      <c r="D61" s="107" t="str">
        <f t="shared" ref="D61:O61" si="1">D4</f>
        <v>ינואר</v>
      </c>
      <c r="E61" s="107" t="str">
        <f t="shared" si="1"/>
        <v>פברואר</v>
      </c>
      <c r="F61" s="107" t="str">
        <f t="shared" si="1"/>
        <v>מרץ</v>
      </c>
      <c r="G61" s="107" t="str">
        <f t="shared" si="1"/>
        <v>אפריל</v>
      </c>
      <c r="H61" s="107" t="str">
        <f t="shared" si="1"/>
        <v>מאי</v>
      </c>
      <c r="I61" s="107" t="str">
        <f t="shared" si="1"/>
        <v>יוני</v>
      </c>
      <c r="J61" s="107" t="str">
        <f t="shared" si="1"/>
        <v>יולי</v>
      </c>
      <c r="K61" s="107" t="str">
        <f t="shared" si="1"/>
        <v>אוגוסט</v>
      </c>
      <c r="L61" s="107" t="str">
        <f t="shared" si="1"/>
        <v>ספטמבר</v>
      </c>
      <c r="M61" s="107" t="str">
        <f t="shared" si="1"/>
        <v>אוקטובר</v>
      </c>
      <c r="N61" s="107" t="str">
        <f t="shared" si="1"/>
        <v>נובמבר</v>
      </c>
      <c r="O61" s="107" t="str">
        <f t="shared" si="1"/>
        <v>דצמבר</v>
      </c>
      <c r="P61" s="111" t="s">
        <v>246</v>
      </c>
      <c r="Q61" s="115"/>
    </row>
    <row r="62" spans="1:17" ht="15" x14ac:dyDescent="0.25">
      <c r="A62" s="115"/>
      <c r="B62" s="109" t="str">
        <f>'בית שנתי-תקציב'!E4</f>
        <v>תיקונים בבית</v>
      </c>
      <c r="C62" s="108">
        <f>'בית שנתי-תקציב'!F4</f>
        <v>0</v>
      </c>
      <c r="D62" s="2"/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112">
        <f>SUM(D62:O62)</f>
        <v>0</v>
      </c>
      <c r="Q62" s="115"/>
    </row>
    <row r="63" spans="1:17" ht="15" x14ac:dyDescent="0.25">
      <c r="A63" s="115"/>
      <c r="B63" s="109" t="str">
        <f>'בית שנתי-תקציב'!E5</f>
        <v>רכישת מוצרים חדשים לבית</v>
      </c>
      <c r="C63" s="108">
        <f>'בית שנתי-תקציב'!F5</f>
        <v>0</v>
      </c>
      <c r="D63" s="2"/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112">
        <f>SUM(D63:O63)</f>
        <v>0</v>
      </c>
      <c r="Q63" s="115"/>
    </row>
    <row r="64" spans="1:17" ht="15" x14ac:dyDescent="0.25">
      <c r="A64" s="115"/>
      <c r="B64" s="109" t="str">
        <f>'בית שנתי-תקציב'!E6</f>
        <v>שיניים</v>
      </c>
      <c r="C64" s="108">
        <f>'בית שנתי-תקציב'!F6</f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112">
        <f t="shared" ref="P64:P96" si="2">SUM(D64:O64)</f>
        <v>0</v>
      </c>
      <c r="Q64" s="115"/>
    </row>
    <row r="65" spans="1:17" ht="15" x14ac:dyDescent="0.25">
      <c r="A65" s="115"/>
      <c r="B65" s="109" t="str">
        <f>'בית שנתי-תקציב'!E7</f>
        <v>משקפיים</v>
      </c>
      <c r="C65" s="108">
        <f>'בית שנתי-תקציב'!F7</f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112">
        <f t="shared" si="2"/>
        <v>0</v>
      </c>
      <c r="Q65" s="115"/>
    </row>
    <row r="66" spans="1:17" ht="15" x14ac:dyDescent="0.25">
      <c r="A66" s="115"/>
      <c r="B66" s="109" t="str">
        <f>'בית שנתי-תקציב'!E8</f>
        <v>חוגים לילדים</v>
      </c>
      <c r="C66" s="108">
        <f>'בית שנתי-תקציב'!F8</f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112">
        <f t="shared" si="2"/>
        <v>0</v>
      </c>
      <c r="Q66" s="115"/>
    </row>
    <row r="67" spans="1:17" ht="15" x14ac:dyDescent="0.25">
      <c r="A67" s="115"/>
      <c r="B67" s="109" t="str">
        <f>'בית שנתי-תקציב'!E9</f>
        <v>קורסים והשתלמויות</v>
      </c>
      <c r="C67" s="108">
        <f>'בית שנתי-תקציב'!F9</f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112">
        <f t="shared" si="2"/>
        <v>0</v>
      </c>
      <c r="Q67" s="115"/>
    </row>
    <row r="68" spans="1:17" ht="15" x14ac:dyDescent="0.25">
      <c r="A68" s="115"/>
      <c r="B68" s="109" t="str">
        <f>'בית שנתי-תקציב'!E10</f>
        <v>דמי שכלול לבית הספר</v>
      </c>
      <c r="C68" s="108">
        <f>'בית שנתי-תקציב'!F10</f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112">
        <f t="shared" si="2"/>
        <v>0</v>
      </c>
      <c r="Q68" s="115"/>
    </row>
    <row r="69" spans="1:17" ht="15" x14ac:dyDescent="0.25">
      <c r="A69" s="115"/>
      <c r="B69" s="109" t="str">
        <f>'בית שנתי-תקציב'!E11</f>
        <v xml:space="preserve"> מחנות קייץ</v>
      </c>
      <c r="C69" s="108">
        <f>'בית שנתי-תקציב'!F11</f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112">
        <f t="shared" si="2"/>
        <v>0</v>
      </c>
      <c r="Q69" s="115"/>
    </row>
    <row r="70" spans="1:17" ht="15" x14ac:dyDescent="0.25">
      <c r="A70" s="115"/>
      <c r="B70" s="109" t="str">
        <f>'בית שנתי-תקציב'!E12</f>
        <v>קייטנות</v>
      </c>
      <c r="C70" s="108">
        <f>'בית שנתי-תקציב'!F12</f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112">
        <f t="shared" si="2"/>
        <v>0</v>
      </c>
      <c r="Q70" s="115"/>
    </row>
    <row r="71" spans="1:17" ht="15" x14ac:dyDescent="0.25">
      <c r="A71" s="115"/>
      <c r="B71" s="109" t="str">
        <f>'בית שנתי-תקציב'!E13</f>
        <v>תחילת שנת לימודים</v>
      </c>
      <c r="C71" s="108">
        <f>'בית שנתי-תקציב'!F13</f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112">
        <f t="shared" si="2"/>
        <v>0</v>
      </c>
      <c r="Q71" s="115"/>
    </row>
    <row r="72" spans="1:17" ht="15" x14ac:dyDescent="0.25">
      <c r="A72" s="115"/>
      <c r="B72" s="109" t="str">
        <f>'בית שנתי-תקציב'!E14</f>
        <v>חופשות</v>
      </c>
      <c r="C72" s="108">
        <f>'בית שנתי-תקציב'!F14</f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112">
        <f t="shared" si="2"/>
        <v>0</v>
      </c>
      <c r="Q72" s="115"/>
    </row>
    <row r="73" spans="1:17" ht="15" x14ac:dyDescent="0.25">
      <c r="A73" s="115"/>
      <c r="B73" s="109" t="str">
        <f>'בית שנתי-תקציב'!E15</f>
        <v>מתנות</v>
      </c>
      <c r="C73" s="108">
        <f>'בית שנתי-תקציב'!F15</f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112">
        <f t="shared" si="2"/>
        <v>0</v>
      </c>
      <c r="Q73" s="115"/>
    </row>
    <row r="74" spans="1:17" ht="15" x14ac:dyDescent="0.25">
      <c r="A74" s="115"/>
      <c r="B74" s="109" t="str">
        <f>'בית שנתי-תקציב'!E16</f>
        <v>ירידת פריון עבודה</v>
      </c>
      <c r="C74" s="108">
        <f>'בית שנתי-תקציב'!F16</f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112">
        <f t="shared" si="2"/>
        <v>0</v>
      </c>
      <c r="Q74" s="115"/>
    </row>
    <row r="75" spans="1:17" ht="15" x14ac:dyDescent="0.25">
      <c r="A75" s="115"/>
      <c r="B75" s="109" t="str">
        <f>'בית שנתי-תקציב'!E17</f>
        <v>ביגוד והנעלה</v>
      </c>
      <c r="C75" s="108">
        <f>'בית שנתי-תקציב'!F17</f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112">
        <f t="shared" si="2"/>
        <v>0</v>
      </c>
      <c r="Q75" s="115"/>
    </row>
    <row r="76" spans="1:17" ht="15" x14ac:dyDescent="0.25">
      <c r="A76" s="115"/>
      <c r="B76" s="109" t="str">
        <f>'בית שנתי-תקציב'!E18</f>
        <v>ארבעה מינים</v>
      </c>
      <c r="C76" s="108">
        <f>'בית שנתי-תקציב'!F18</f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112">
        <f t="shared" si="2"/>
        <v>0</v>
      </c>
      <c r="Q76" s="115"/>
    </row>
    <row r="77" spans="1:17" ht="15" x14ac:dyDescent="0.25">
      <c r="A77" s="115"/>
      <c r="B77" s="109" t="str">
        <f>'בית שנתי-תקציב'!E19</f>
        <v>סוכה</v>
      </c>
      <c r="C77" s="108">
        <f>'בית שנתי-תקציב'!F19</f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112">
        <f t="shared" si="2"/>
        <v>0</v>
      </c>
      <c r="Q77" s="115"/>
    </row>
    <row r="78" spans="1:17" ht="15" x14ac:dyDescent="0.25">
      <c r="A78" s="115"/>
      <c r="B78" s="109" t="str">
        <f>'בית שנתי-תקציב'!E20</f>
        <v>מקומות בבית הכנסת</v>
      </c>
      <c r="C78" s="108">
        <f>'בית שנתי-תקציב'!F20</f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112">
        <f t="shared" si="2"/>
        <v>0</v>
      </c>
      <c r="Q78" s="115"/>
    </row>
    <row r="79" spans="1:17" ht="15" x14ac:dyDescent="0.25">
      <c r="A79" s="115"/>
      <c r="B79" s="109" t="str">
        <f>'בית שנתי-תקציב'!E21</f>
        <v>מזון חג- סוכות</v>
      </c>
      <c r="C79" s="108">
        <f>'בית שנתי-תקציב'!F21</f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112">
        <f t="shared" si="2"/>
        <v>0</v>
      </c>
      <c r="Q79" s="115"/>
    </row>
    <row r="80" spans="1:17" ht="15" x14ac:dyDescent="0.25">
      <c r="A80" s="115"/>
      <c r="B80" s="109" t="str">
        <f>'בית שנתי-תקציב'!E22</f>
        <v>נסיעות וטיולים- סוכות</v>
      </c>
      <c r="C80" s="108">
        <f>'בית שנתי-תקציב'!F22</f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112">
        <f t="shared" si="2"/>
        <v>0</v>
      </c>
      <c r="Q80" s="115"/>
    </row>
    <row r="81" spans="1:17" ht="15" x14ac:dyDescent="0.25">
      <c r="A81" s="115"/>
      <c r="B81" s="109" t="str">
        <f>'בית שנתי-תקציב'!E23</f>
        <v>משלוח מנות</v>
      </c>
      <c r="C81" s="108">
        <f>'בית שנתי-תקציב'!F23</f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112">
        <f t="shared" si="2"/>
        <v>0</v>
      </c>
      <c r="Q81" s="115"/>
    </row>
    <row r="82" spans="1:17" ht="15" x14ac:dyDescent="0.25">
      <c r="A82" s="115"/>
      <c r="B82" s="109" t="str">
        <f>'בית שנתי-תקציב'!E24</f>
        <v>מתנות לאביונים</v>
      </c>
      <c r="C82" s="108">
        <f>'בית שנתי-תקציב'!F24</f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112">
        <f t="shared" si="2"/>
        <v>0</v>
      </c>
      <c r="Q82" s="115"/>
    </row>
    <row r="83" spans="1:17" ht="15" x14ac:dyDescent="0.25">
      <c r="A83" s="115"/>
      <c r="B83" s="109" t="str">
        <f>'בית שנתי-תקציב'!E25</f>
        <v>מתנות למורים</v>
      </c>
      <c r="C83" s="108">
        <f>'בית שנתי-תקציב'!F25</f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112">
        <f t="shared" si="2"/>
        <v>0</v>
      </c>
      <c r="Q83" s="115"/>
    </row>
    <row r="84" spans="1:17" ht="15" x14ac:dyDescent="0.25">
      <c r="A84" s="115"/>
      <c r="B84" s="109" t="str">
        <f>'בית שנתי-תקציב'!E26</f>
        <v>תחפושות</v>
      </c>
      <c r="C84" s="108">
        <f>'בית שנתי-תקציב'!F26</f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112">
        <f t="shared" si="2"/>
        <v>0</v>
      </c>
      <c r="Q84" s="115"/>
    </row>
    <row r="85" spans="1:17" ht="15" x14ac:dyDescent="0.25">
      <c r="A85" s="115"/>
      <c r="B85" s="109" t="str">
        <f>'בית שנתי-תקציב'!E27</f>
        <v>מצות</v>
      </c>
      <c r="C85" s="108">
        <f>'בית שנתי-תקציב'!F27</f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112">
        <f t="shared" si="2"/>
        <v>0</v>
      </c>
      <c r="Q85" s="115"/>
    </row>
    <row r="86" spans="1:17" ht="15" x14ac:dyDescent="0.25">
      <c r="A86" s="115"/>
      <c r="B86" s="109" t="str">
        <f>'בית שנתי-תקציב'!E28</f>
        <v>מזון חג הפסח</v>
      </c>
      <c r="C86" s="108">
        <f>'בית שנתי-תקציב'!F28</f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112">
        <f t="shared" si="2"/>
        <v>0</v>
      </c>
      <c r="Q86" s="115"/>
    </row>
    <row r="87" spans="1:17" ht="15" x14ac:dyDescent="0.25">
      <c r="A87" s="115"/>
      <c r="B87" s="109" t="str">
        <f>'בית שנתי-תקציב'!E29</f>
        <v>הוצאות ניקיון פסח</v>
      </c>
      <c r="C87" s="108">
        <f>'בית שנתי-תקציב'!F29</f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112">
        <f t="shared" si="2"/>
        <v>0</v>
      </c>
      <c r="Q87" s="115"/>
    </row>
    <row r="88" spans="1:17" ht="15" x14ac:dyDescent="0.25">
      <c r="A88" s="115"/>
      <c r="B88" s="109" t="str">
        <f>'בית שנתי-תקציב'!E30</f>
        <v>סיוד בית פסח</v>
      </c>
      <c r="C88" s="108">
        <f>'בית שנתי-תקציב'!F30</f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112">
        <f t="shared" si="2"/>
        <v>0</v>
      </c>
      <c r="Q88" s="115"/>
    </row>
    <row r="89" spans="1:17" ht="15" x14ac:dyDescent="0.25">
      <c r="A89" s="115"/>
      <c r="B89" s="109" t="str">
        <f>'בית שנתי-תקציב'!E31</f>
        <v>נסיעות וטיולים פסח</v>
      </c>
      <c r="C89" s="108">
        <f>'בית שנתי-תקציב'!F31</f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112">
        <f t="shared" si="2"/>
        <v>0</v>
      </c>
      <c r="Q89" s="115"/>
    </row>
    <row r="90" spans="1:17" ht="15" x14ac:dyDescent="0.25">
      <c r="A90" s="115"/>
      <c r="B90" s="109">
        <f>'בית שנתי-תקציב'!E32</f>
        <v>0</v>
      </c>
      <c r="C90" s="108">
        <f>'בית שנתי-תקציב'!F32</f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112">
        <f t="shared" si="2"/>
        <v>0</v>
      </c>
      <c r="Q90" s="115"/>
    </row>
    <row r="91" spans="1:17" ht="15" x14ac:dyDescent="0.25">
      <c r="A91" s="115"/>
      <c r="B91" s="109">
        <f>'בית שנתי-תקציב'!E33</f>
        <v>0</v>
      </c>
      <c r="C91" s="108">
        <f>'בית שנתי-תקציב'!F33</f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112">
        <f t="shared" si="2"/>
        <v>0</v>
      </c>
      <c r="Q91" s="115"/>
    </row>
    <row r="92" spans="1:17" ht="15" x14ac:dyDescent="0.25">
      <c r="A92" s="115"/>
      <c r="B92" s="109">
        <f>'בית שנתי-תקציב'!E34</f>
        <v>0</v>
      </c>
      <c r="C92" s="108">
        <f>'בית שנתי-תקציב'!F34</f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112">
        <f t="shared" si="2"/>
        <v>0</v>
      </c>
      <c r="Q92" s="115"/>
    </row>
    <row r="93" spans="1:17" ht="15" x14ac:dyDescent="0.25">
      <c r="A93" s="115"/>
      <c r="B93" s="109">
        <f>'בית שנתי-תקציב'!E35</f>
        <v>0</v>
      </c>
      <c r="C93" s="108">
        <f>'בית שנתי-תקציב'!F35</f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112">
        <f t="shared" si="2"/>
        <v>0</v>
      </c>
      <c r="Q93" s="115"/>
    </row>
    <row r="94" spans="1:17" ht="15" x14ac:dyDescent="0.25">
      <c r="A94" s="115"/>
      <c r="B94" s="109">
        <f>'בית שנתי-תקציב'!E36</f>
        <v>0</v>
      </c>
      <c r="C94" s="108">
        <f>'בית שנתי-תקציב'!F36</f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112">
        <f t="shared" si="2"/>
        <v>0</v>
      </c>
      <c r="Q94" s="115"/>
    </row>
    <row r="95" spans="1:17" ht="15" x14ac:dyDescent="0.25">
      <c r="A95" s="115"/>
      <c r="B95" s="109">
        <f>'בית שנתי-תקציב'!E37</f>
        <v>0</v>
      </c>
      <c r="C95" s="108">
        <f>'בית שנתי-תקציב'!F37</f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112">
        <f t="shared" si="2"/>
        <v>0</v>
      </c>
      <c r="Q95" s="115"/>
    </row>
    <row r="96" spans="1:17" ht="15" x14ac:dyDescent="0.25">
      <c r="A96" s="115"/>
      <c r="B96" s="109">
        <f>'בית שנתי-תקציב'!E38</f>
        <v>0</v>
      </c>
      <c r="C96" s="108">
        <f>'בית שנתי-תקציב'!F38</f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112">
        <f t="shared" si="2"/>
        <v>0</v>
      </c>
      <c r="Q96" s="115"/>
    </row>
    <row r="97" spans="1:17" ht="15" x14ac:dyDescent="0.25">
      <c r="A97" s="115"/>
      <c r="B97" s="118" t="s">
        <v>255</v>
      </c>
      <c r="C97" s="127">
        <f>SUM(C62:C96)</f>
        <v>0</v>
      </c>
      <c r="D97" s="127">
        <f>SUM(D62:D96)</f>
        <v>0</v>
      </c>
      <c r="E97" s="127">
        <f t="shared" ref="E97:O97" si="3">SUM(E62:E96)</f>
        <v>0</v>
      </c>
      <c r="F97" s="127">
        <f t="shared" si="3"/>
        <v>0</v>
      </c>
      <c r="G97" s="127">
        <f t="shared" si="3"/>
        <v>0</v>
      </c>
      <c r="H97" s="127">
        <f t="shared" si="3"/>
        <v>0</v>
      </c>
      <c r="I97" s="127">
        <f t="shared" si="3"/>
        <v>0</v>
      </c>
      <c r="J97" s="127">
        <f t="shared" si="3"/>
        <v>0</v>
      </c>
      <c r="K97" s="127">
        <f t="shared" si="3"/>
        <v>0</v>
      </c>
      <c r="L97" s="127">
        <f t="shared" si="3"/>
        <v>0</v>
      </c>
      <c r="M97" s="127">
        <f t="shared" si="3"/>
        <v>0</v>
      </c>
      <c r="N97" s="127">
        <f t="shared" si="3"/>
        <v>0</v>
      </c>
      <c r="O97" s="127">
        <f t="shared" si="3"/>
        <v>0</v>
      </c>
      <c r="P97" s="115"/>
      <c r="Q97" s="115"/>
    </row>
    <row r="98" spans="1:17" x14ac:dyDescent="0.2">
      <c r="A98" s="115"/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</row>
    <row r="99" spans="1:17" x14ac:dyDescent="0.2">
      <c r="A99" s="115"/>
      <c r="B99" s="115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</row>
    <row r="100" spans="1:17" x14ac:dyDescent="0.2">
      <c r="A100" s="115"/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</row>
    <row r="101" spans="1:17" x14ac:dyDescent="0.2">
      <c r="A101" s="115"/>
      <c r="B101" s="115"/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</row>
    <row r="102" spans="1:17" x14ac:dyDescent="0.2">
      <c r="A102" s="115"/>
      <c r="B102" s="115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</row>
    <row r="103" spans="1:17" x14ac:dyDescent="0.2">
      <c r="A103" s="115"/>
      <c r="B103" s="115"/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</row>
    <row r="104" spans="1:17" x14ac:dyDescent="0.2">
      <c r="A104" s="115"/>
      <c r="B104" s="115"/>
      <c r="C104" s="115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</row>
    <row r="105" spans="1:17" x14ac:dyDescent="0.2">
      <c r="A105" s="115"/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</row>
    <row r="106" spans="1:17" x14ac:dyDescent="0.2">
      <c r="A106" s="115"/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</row>
    <row r="107" spans="1:17" x14ac:dyDescent="0.2">
      <c r="A107" s="115"/>
      <c r="B107" s="115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</row>
    <row r="108" spans="1:17" x14ac:dyDescent="0.2">
      <c r="A108" s="115"/>
      <c r="B108" s="115"/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</row>
    <row r="109" spans="1:17" x14ac:dyDescent="0.2">
      <c r="A109" s="115"/>
      <c r="B109" s="115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</row>
    <row r="110" spans="1:17" x14ac:dyDescent="0.2">
      <c r="A110" s="115"/>
      <c r="B110" s="115"/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</row>
    <row r="111" spans="1:17" x14ac:dyDescent="0.2">
      <c r="A111" s="115"/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</row>
    <row r="112" spans="1:17" x14ac:dyDescent="0.2">
      <c r="A112" s="115"/>
      <c r="B112" s="115"/>
      <c r="C112" s="115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  <c r="O112" s="115"/>
      <c r="P112" s="115"/>
      <c r="Q112" s="115"/>
    </row>
    <row r="113" spans="1:17" x14ac:dyDescent="0.2">
      <c r="A113" s="115"/>
      <c r="B113" s="115"/>
      <c r="C113" s="115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  <c r="O113" s="115"/>
      <c r="P113" s="115"/>
      <c r="Q113" s="115"/>
    </row>
  </sheetData>
  <mergeCells count="2">
    <mergeCell ref="D60:O60"/>
    <mergeCell ref="D3:O3"/>
  </mergeCells>
  <conditionalFormatting sqref="D5:O6">
    <cfRule type="cellIs" dxfId="91" priority="111" operator="greaterThan">
      <formula>$C$5</formula>
    </cfRule>
  </conditionalFormatting>
  <conditionalFormatting sqref="D6:O6">
    <cfRule type="cellIs" dxfId="90" priority="108" operator="greaterThan">
      <formula>$C$6</formula>
    </cfRule>
    <cfRule type="cellIs" dxfId="89" priority="109" operator="greaterThan">
      <formula>$C$6</formula>
    </cfRule>
    <cfRule type="cellIs" dxfId="88" priority="110" operator="greaterThan">
      <formula>$C$6</formula>
    </cfRule>
  </conditionalFormatting>
  <conditionalFormatting sqref="D6:O6">
    <cfRule type="cellIs" dxfId="87" priority="107" operator="greaterThan">
      <formula>$C$6</formula>
    </cfRule>
  </conditionalFormatting>
  <conditionalFormatting sqref="D7:O8">
    <cfRule type="cellIs" dxfId="86" priority="106" operator="greaterThan">
      <formula>$C$7</formula>
    </cfRule>
  </conditionalFormatting>
  <conditionalFormatting sqref="D8:O8">
    <cfRule type="cellIs" dxfId="85" priority="105" operator="greaterThan">
      <formula>$C$8</formula>
    </cfRule>
  </conditionalFormatting>
  <conditionalFormatting sqref="D9:O9">
    <cfRule type="cellIs" dxfId="84" priority="104" operator="greaterThan">
      <formula>$C$9</formula>
    </cfRule>
  </conditionalFormatting>
  <conditionalFormatting sqref="D10:O10">
    <cfRule type="cellIs" dxfId="83" priority="103" operator="greaterThan">
      <formula>$C$10</formula>
    </cfRule>
  </conditionalFormatting>
  <conditionalFormatting sqref="D11:O11">
    <cfRule type="cellIs" dxfId="82" priority="102" operator="greaterThan">
      <formula>$C$11</formula>
    </cfRule>
  </conditionalFormatting>
  <conditionalFormatting sqref="D12:O12">
    <cfRule type="cellIs" dxfId="81" priority="101" operator="greaterThan">
      <formula>$C$12</formula>
    </cfRule>
  </conditionalFormatting>
  <conditionalFormatting sqref="D13:O13">
    <cfRule type="cellIs" dxfId="80" priority="100" operator="greaterThan">
      <formula>$C$13</formula>
    </cfRule>
  </conditionalFormatting>
  <conditionalFormatting sqref="D14:O14">
    <cfRule type="cellIs" dxfId="79" priority="99" operator="greaterThan">
      <formula>$C$14</formula>
    </cfRule>
  </conditionalFormatting>
  <conditionalFormatting sqref="D15:O15">
    <cfRule type="cellIs" dxfId="78" priority="98" operator="greaterThan">
      <formula>$C$15</formula>
    </cfRule>
  </conditionalFormatting>
  <conditionalFormatting sqref="D16:O16">
    <cfRule type="cellIs" dxfId="77" priority="97" operator="greaterThan">
      <formula>$C$16</formula>
    </cfRule>
  </conditionalFormatting>
  <conditionalFormatting sqref="D17:O17">
    <cfRule type="cellIs" dxfId="76" priority="96" operator="greaterThan">
      <formula>$C$17</formula>
    </cfRule>
  </conditionalFormatting>
  <conditionalFormatting sqref="D18:O18">
    <cfRule type="cellIs" dxfId="75" priority="95" operator="greaterThan">
      <formula>$C$18</formula>
    </cfRule>
  </conditionalFormatting>
  <conditionalFormatting sqref="D19:O19">
    <cfRule type="cellIs" dxfId="74" priority="94" operator="greaterThan">
      <formula>$C$19</formula>
    </cfRule>
  </conditionalFormatting>
  <conditionalFormatting sqref="D20:O20">
    <cfRule type="cellIs" dxfId="73" priority="93" operator="greaterThan">
      <formula>$C$20</formula>
    </cfRule>
  </conditionalFormatting>
  <conditionalFormatting sqref="D21:O21">
    <cfRule type="cellIs" dxfId="72" priority="92" operator="greaterThan">
      <formula>$C$21</formula>
    </cfRule>
  </conditionalFormatting>
  <conditionalFormatting sqref="D22:O22">
    <cfRule type="cellIs" dxfId="71" priority="76" operator="greaterThan">
      <formula>$C$22</formula>
    </cfRule>
  </conditionalFormatting>
  <conditionalFormatting sqref="D23:O23">
    <cfRule type="cellIs" dxfId="70" priority="75" operator="greaterThan">
      <formula>$C$23</formula>
    </cfRule>
  </conditionalFormatting>
  <conditionalFormatting sqref="D24:O24">
    <cfRule type="cellIs" dxfId="69" priority="74" operator="greaterThan">
      <formula>$C$24</formula>
    </cfRule>
  </conditionalFormatting>
  <conditionalFormatting sqref="D25:O25">
    <cfRule type="cellIs" dxfId="68" priority="73" operator="greaterThan">
      <formula>$C$25</formula>
    </cfRule>
  </conditionalFormatting>
  <conditionalFormatting sqref="D26:O26">
    <cfRule type="cellIs" dxfId="67" priority="72" operator="greaterThan">
      <formula>$C$26</formula>
    </cfRule>
  </conditionalFormatting>
  <conditionalFormatting sqref="D27:O27">
    <cfRule type="cellIs" dxfId="66" priority="71" operator="greaterThan">
      <formula>$C$27</formula>
    </cfRule>
  </conditionalFormatting>
  <conditionalFormatting sqref="D28:O28">
    <cfRule type="cellIs" dxfId="65" priority="70" operator="greaterThan">
      <formula>$C$28</formula>
    </cfRule>
  </conditionalFormatting>
  <conditionalFormatting sqref="D29:O29">
    <cfRule type="cellIs" dxfId="64" priority="69" operator="greaterThan">
      <formula>$C$29</formula>
    </cfRule>
  </conditionalFormatting>
  <conditionalFormatting sqref="D30:O30">
    <cfRule type="cellIs" dxfId="63" priority="68" operator="greaterThan">
      <formula>$C$30</formula>
    </cfRule>
  </conditionalFormatting>
  <conditionalFormatting sqref="D31:O31">
    <cfRule type="cellIs" dxfId="62" priority="67" operator="greaterThan">
      <formula>$C$31</formula>
    </cfRule>
  </conditionalFormatting>
  <conditionalFormatting sqref="D32:O32">
    <cfRule type="cellIs" dxfId="61" priority="66" operator="greaterThan">
      <formula>$C$32</formula>
    </cfRule>
  </conditionalFormatting>
  <conditionalFormatting sqref="D33:O33">
    <cfRule type="cellIs" dxfId="60" priority="65" operator="greaterThan">
      <formula>$C$33</formula>
    </cfRule>
  </conditionalFormatting>
  <conditionalFormatting sqref="D34:O34">
    <cfRule type="cellIs" dxfId="59" priority="64" operator="greaterThan">
      <formula>$C$34</formula>
    </cfRule>
  </conditionalFormatting>
  <conditionalFormatting sqref="D35:O35">
    <cfRule type="cellIs" dxfId="58" priority="62" operator="greaterThan">
      <formula>$C$35</formula>
    </cfRule>
    <cfRule type="cellIs" dxfId="57" priority="63" operator="greaterThan">
      <formula>$C$35</formula>
    </cfRule>
  </conditionalFormatting>
  <conditionalFormatting sqref="D36:O36">
    <cfRule type="cellIs" dxfId="56" priority="61" operator="greaterThan">
      <formula>$C$36</formula>
    </cfRule>
  </conditionalFormatting>
  <conditionalFormatting sqref="D37:O37">
    <cfRule type="cellIs" dxfId="55" priority="60" operator="greaterThan">
      <formula>$C$37</formula>
    </cfRule>
  </conditionalFormatting>
  <conditionalFormatting sqref="D38:O38">
    <cfRule type="cellIs" dxfId="54" priority="59" operator="greaterThan">
      <formula>$C$38</formula>
    </cfRule>
  </conditionalFormatting>
  <conditionalFormatting sqref="D39:O39">
    <cfRule type="cellIs" dxfId="53" priority="58" operator="greaterThan">
      <formula>$C$39</formula>
    </cfRule>
  </conditionalFormatting>
  <conditionalFormatting sqref="D40:O40">
    <cfRule type="cellIs" dxfId="52" priority="57" operator="greaterThan">
      <formula>$C$40</formula>
    </cfRule>
  </conditionalFormatting>
  <conditionalFormatting sqref="D41:O41">
    <cfRule type="cellIs" dxfId="51" priority="56" operator="greaterThan">
      <formula>$C$41</formula>
    </cfRule>
  </conditionalFormatting>
  <conditionalFormatting sqref="D42:O42">
    <cfRule type="cellIs" dxfId="50" priority="55" operator="greaterThan">
      <formula>$C$42</formula>
    </cfRule>
  </conditionalFormatting>
  <conditionalFormatting sqref="D43:O43">
    <cfRule type="cellIs" dxfId="49" priority="54" operator="greaterThan">
      <formula>$C$43</formula>
    </cfRule>
  </conditionalFormatting>
  <conditionalFormatting sqref="D44:O46">
    <cfRule type="cellIs" dxfId="48" priority="53" operator="greaterThan">
      <formula>$C$44</formula>
    </cfRule>
  </conditionalFormatting>
  <conditionalFormatting sqref="D48:O48">
    <cfRule type="cellIs" dxfId="47" priority="49" operator="greaterThan">
      <formula>$C$48</formula>
    </cfRule>
  </conditionalFormatting>
  <conditionalFormatting sqref="D49:O49">
    <cfRule type="cellIs" dxfId="46" priority="48" operator="greaterThan">
      <formula>$C$49</formula>
    </cfRule>
  </conditionalFormatting>
  <conditionalFormatting sqref="D50:O50">
    <cfRule type="cellIs" dxfId="45" priority="47" operator="greaterThan">
      <formula>$C$50</formula>
    </cfRule>
  </conditionalFormatting>
  <conditionalFormatting sqref="D51:O51">
    <cfRule type="cellIs" dxfId="44" priority="46" operator="greaterThan">
      <formula>$C$51</formula>
    </cfRule>
  </conditionalFormatting>
  <conditionalFormatting sqref="D52:O52">
    <cfRule type="cellIs" dxfId="43" priority="45" operator="greaterThan">
      <formula>$C$52</formula>
    </cfRule>
  </conditionalFormatting>
  <conditionalFormatting sqref="D53:O53">
    <cfRule type="cellIs" dxfId="42" priority="44" operator="greaterThan">
      <formula>$C$53</formula>
    </cfRule>
  </conditionalFormatting>
  <conditionalFormatting sqref="D54:O54">
    <cfRule type="cellIs" dxfId="41" priority="43" operator="greaterThan">
      <formula>$C$54</formula>
    </cfRule>
  </conditionalFormatting>
  <conditionalFormatting sqref="D55:O55">
    <cfRule type="cellIs" dxfId="40" priority="42" operator="greaterThan">
      <formula>$C$55</formula>
    </cfRule>
  </conditionalFormatting>
  <conditionalFormatting sqref="D56:O56">
    <cfRule type="cellIs" dxfId="39" priority="40" operator="greaterThan">
      <formula>$C$56</formula>
    </cfRule>
  </conditionalFormatting>
  <conditionalFormatting sqref="D57:O57">
    <cfRule type="cellIs" dxfId="38" priority="39" operator="greaterThan">
      <formula>$C$57</formula>
    </cfRule>
  </conditionalFormatting>
  <conditionalFormatting sqref="P62">
    <cfRule type="cellIs" dxfId="37" priority="38" operator="greaterThan">
      <formula>$C$62</formula>
    </cfRule>
  </conditionalFormatting>
  <conditionalFormatting sqref="P63">
    <cfRule type="cellIs" dxfId="36" priority="37" operator="greaterThan">
      <formula>$C$63</formula>
    </cfRule>
  </conditionalFormatting>
  <conditionalFormatting sqref="P64">
    <cfRule type="cellIs" dxfId="35" priority="36" operator="greaterThan">
      <formula>$C$64</formula>
    </cfRule>
  </conditionalFormatting>
  <conditionalFormatting sqref="P65">
    <cfRule type="cellIs" dxfId="34" priority="35" operator="greaterThan">
      <formula>$C$65</formula>
    </cfRule>
  </conditionalFormatting>
  <conditionalFormatting sqref="P66">
    <cfRule type="cellIs" dxfId="33" priority="34" operator="greaterThan">
      <formula>$C$66</formula>
    </cfRule>
  </conditionalFormatting>
  <conditionalFormatting sqref="P67">
    <cfRule type="cellIs" dxfId="32" priority="33" operator="greaterThan">
      <formula>$D$67</formula>
    </cfRule>
  </conditionalFormatting>
  <conditionalFormatting sqref="P68">
    <cfRule type="cellIs" dxfId="31" priority="32" operator="greaterThan">
      <formula>$C$68</formula>
    </cfRule>
  </conditionalFormatting>
  <conditionalFormatting sqref="P69">
    <cfRule type="cellIs" dxfId="30" priority="31" operator="greaterThan">
      <formula>$C$69</formula>
    </cfRule>
  </conditionalFormatting>
  <conditionalFormatting sqref="P70">
    <cfRule type="cellIs" dxfId="29" priority="30" operator="greaterThan">
      <formula>$C$70</formula>
    </cfRule>
  </conditionalFormatting>
  <conditionalFormatting sqref="P71">
    <cfRule type="cellIs" dxfId="28" priority="29" operator="greaterThan">
      <formula>$C$71</formula>
    </cfRule>
  </conditionalFormatting>
  <conditionalFormatting sqref="P72">
    <cfRule type="cellIs" dxfId="27" priority="28" operator="greaterThan">
      <formula>$C$72</formula>
    </cfRule>
  </conditionalFormatting>
  <conditionalFormatting sqref="P73">
    <cfRule type="cellIs" dxfId="26" priority="27" operator="greaterThan">
      <formula>$C$73</formula>
    </cfRule>
  </conditionalFormatting>
  <conditionalFormatting sqref="P74">
    <cfRule type="cellIs" dxfId="25" priority="26" operator="greaterThan">
      <formula>$C$74</formula>
    </cfRule>
  </conditionalFormatting>
  <conditionalFormatting sqref="P75">
    <cfRule type="cellIs" dxfId="24" priority="25" operator="greaterThan">
      <formula>$C$75</formula>
    </cfRule>
  </conditionalFormatting>
  <conditionalFormatting sqref="P76">
    <cfRule type="cellIs" dxfId="23" priority="24" operator="greaterThan">
      <formula>$C$76</formula>
    </cfRule>
  </conditionalFormatting>
  <conditionalFormatting sqref="P77">
    <cfRule type="cellIs" dxfId="22" priority="23" operator="greaterThan">
      <formula>$C$77</formula>
    </cfRule>
  </conditionalFormatting>
  <conditionalFormatting sqref="P78">
    <cfRule type="cellIs" dxfId="21" priority="22" operator="greaterThan">
      <formula>$C$78</formula>
    </cfRule>
  </conditionalFormatting>
  <conditionalFormatting sqref="P79">
    <cfRule type="cellIs" dxfId="20" priority="21" operator="greaterThan">
      <formula>$C$79</formula>
    </cfRule>
  </conditionalFormatting>
  <conditionalFormatting sqref="P80">
    <cfRule type="cellIs" dxfId="19" priority="20" operator="greaterThan">
      <formula>$C$80</formula>
    </cfRule>
  </conditionalFormatting>
  <conditionalFormatting sqref="P81">
    <cfRule type="cellIs" dxfId="18" priority="19" operator="greaterThan">
      <formula>$C$81</formula>
    </cfRule>
  </conditionalFormatting>
  <conditionalFormatting sqref="P82">
    <cfRule type="cellIs" dxfId="17" priority="18" operator="greaterThan">
      <formula>$C$82</formula>
    </cfRule>
  </conditionalFormatting>
  <conditionalFormatting sqref="P83">
    <cfRule type="cellIs" dxfId="16" priority="17" operator="greaterThan">
      <formula>$C$83</formula>
    </cfRule>
  </conditionalFormatting>
  <conditionalFormatting sqref="P84">
    <cfRule type="cellIs" dxfId="15" priority="16" operator="greaterThan">
      <formula>$C$84</formula>
    </cfRule>
  </conditionalFormatting>
  <conditionalFormatting sqref="P85">
    <cfRule type="cellIs" dxfId="14" priority="15" operator="greaterThan">
      <formula>$C$85</formula>
    </cfRule>
  </conditionalFormatting>
  <conditionalFormatting sqref="P86">
    <cfRule type="cellIs" dxfId="13" priority="14" operator="greaterThan">
      <formula>$C$86</formula>
    </cfRule>
  </conditionalFormatting>
  <conditionalFormatting sqref="P87">
    <cfRule type="cellIs" dxfId="12" priority="13" operator="greaterThan">
      <formula>$C$87</formula>
    </cfRule>
  </conditionalFormatting>
  <conditionalFormatting sqref="P88">
    <cfRule type="cellIs" dxfId="11" priority="12" operator="greaterThan">
      <formula>$C$88</formula>
    </cfRule>
  </conditionalFormatting>
  <conditionalFormatting sqref="P89">
    <cfRule type="cellIs" dxfId="10" priority="11" operator="greaterThan">
      <formula>$C$89</formula>
    </cfRule>
  </conditionalFormatting>
  <conditionalFormatting sqref="P90">
    <cfRule type="cellIs" dxfId="9" priority="10" operator="greaterThan">
      <formula>$C$90</formula>
    </cfRule>
  </conditionalFormatting>
  <conditionalFormatting sqref="P91">
    <cfRule type="cellIs" dxfId="8" priority="9" operator="greaterThan">
      <formula>$D$91</formula>
    </cfRule>
  </conditionalFormatting>
  <conditionalFormatting sqref="P92">
    <cfRule type="cellIs" dxfId="7" priority="8" operator="greaterThan">
      <formula>$C$92</formula>
    </cfRule>
  </conditionalFormatting>
  <conditionalFormatting sqref="P93">
    <cfRule type="cellIs" dxfId="6" priority="7" operator="greaterThan">
      <formula>$C$93</formula>
    </cfRule>
  </conditionalFormatting>
  <conditionalFormatting sqref="P94">
    <cfRule type="cellIs" dxfId="5" priority="6" operator="greaterThan">
      <formula>$C$94</formula>
    </cfRule>
  </conditionalFormatting>
  <conditionalFormatting sqref="P95">
    <cfRule type="cellIs" dxfId="4" priority="5" operator="greaterThan">
      <formula>$C$95</formula>
    </cfRule>
  </conditionalFormatting>
  <conditionalFormatting sqref="P96">
    <cfRule type="cellIs" dxfId="3" priority="4" operator="greaterThan">
      <formula>$C$96</formula>
    </cfRule>
  </conditionalFormatting>
  <conditionalFormatting sqref="D58:O58">
    <cfRule type="cellIs" dxfId="2" priority="2" operator="greaterThan">
      <formula>$C$58</formula>
    </cfRule>
  </conditionalFormatting>
  <conditionalFormatting sqref="D47:O47">
    <cfRule type="cellIs" dxfId="1" priority="1" operator="greaterThan">
      <formula>$C$47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W34"/>
  <sheetViews>
    <sheetView rightToLeft="1" zoomScaleNormal="100" workbookViewId="0">
      <selection sqref="A1:V28"/>
    </sheetView>
  </sheetViews>
  <sheetFormatPr defaultRowHeight="14.25" x14ac:dyDescent="0.2"/>
  <cols>
    <col min="3" max="3" width="20.375" customWidth="1"/>
    <col min="4" max="4" width="11.875" bestFit="1" customWidth="1"/>
    <col min="5" max="5" width="11" bestFit="1" customWidth="1"/>
    <col min="6" max="7" width="20.375" customWidth="1"/>
    <col min="8" max="9" width="10.875" bestFit="1" customWidth="1"/>
    <col min="20" max="20" width="12.5" bestFit="1" customWidth="1"/>
    <col min="21" max="21" width="12.75" bestFit="1" customWidth="1"/>
  </cols>
  <sheetData>
    <row r="1" spans="1:23" x14ac:dyDescent="0.2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</row>
    <row r="2" spans="1:23" ht="15" x14ac:dyDescent="0.25">
      <c r="A2" s="119"/>
      <c r="B2" s="119"/>
      <c r="C2" s="119"/>
      <c r="D2" s="214" t="s">
        <v>265</v>
      </c>
      <c r="E2" s="215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5" x14ac:dyDescent="0.25">
      <c r="A3" s="119"/>
      <c r="B3" s="119"/>
      <c r="C3" s="131" t="s">
        <v>263</v>
      </c>
      <c r="D3" s="131" t="s">
        <v>96</v>
      </c>
      <c r="E3" s="131" t="s">
        <v>262</v>
      </c>
      <c r="F3" s="131" t="str">
        <f>חובות!D9</f>
        <v>תשלום חודשי-$</v>
      </c>
      <c r="G3" s="131" t="str">
        <f>חובות!E9</f>
        <v>תשלום חודשי-₪</v>
      </c>
      <c r="H3" s="131" t="s">
        <v>231</v>
      </c>
      <c r="I3" s="131" t="s">
        <v>232</v>
      </c>
      <c r="J3" s="131" t="s">
        <v>233</v>
      </c>
      <c r="K3" s="131" t="s">
        <v>234</v>
      </c>
      <c r="L3" s="131" t="s">
        <v>235</v>
      </c>
      <c r="M3" s="131" t="s">
        <v>236</v>
      </c>
      <c r="N3" s="131" t="s">
        <v>237</v>
      </c>
      <c r="O3" s="131" t="s">
        <v>238</v>
      </c>
      <c r="P3" s="131" t="s">
        <v>239</v>
      </c>
      <c r="Q3" s="131" t="s">
        <v>240</v>
      </c>
      <c r="R3" s="131" t="s">
        <v>241</v>
      </c>
      <c r="S3" s="131" t="s">
        <v>242</v>
      </c>
      <c r="T3" s="131" t="s">
        <v>266</v>
      </c>
      <c r="U3" s="131" t="s">
        <v>264</v>
      </c>
      <c r="V3" s="131" t="str">
        <f t="shared" ref="V3:V26" si="0">C3</f>
        <v>פרטים</v>
      </c>
      <c r="W3" s="119"/>
    </row>
    <row r="4" spans="1:23" x14ac:dyDescent="0.2">
      <c r="A4" s="119"/>
      <c r="B4" s="119"/>
      <c r="C4" s="136">
        <f>חובות!A10</f>
        <v>0</v>
      </c>
      <c r="D4" s="2">
        <f>חובות!B10</f>
        <v>0</v>
      </c>
      <c r="E4" s="137">
        <f>חובות!C10</f>
        <v>0</v>
      </c>
      <c r="F4" s="138">
        <f>חובות!D10</f>
        <v>0</v>
      </c>
      <c r="G4" s="139">
        <f>חובות!E10</f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27">
        <f>SUM(H4:S4)</f>
        <v>0</v>
      </c>
      <c r="U4" s="140">
        <f>D4+E4*3.9-T4</f>
        <v>0</v>
      </c>
      <c r="V4" s="129">
        <f t="shared" si="0"/>
        <v>0</v>
      </c>
      <c r="W4" s="119"/>
    </row>
    <row r="5" spans="1:23" x14ac:dyDescent="0.2">
      <c r="A5" s="119"/>
      <c r="B5" s="119"/>
      <c r="C5" s="136">
        <f>חובות!A11</f>
        <v>0</v>
      </c>
      <c r="D5" s="2">
        <f>חובות!B11</f>
        <v>0</v>
      </c>
      <c r="E5" s="137">
        <f>חובות!C11</f>
        <v>0</v>
      </c>
      <c r="F5" s="138">
        <f>חובות!D11</f>
        <v>0</v>
      </c>
      <c r="G5" s="139">
        <f>חובות!E11</f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27">
        <f>SUM(H5:S5)</f>
        <v>0</v>
      </c>
      <c r="U5" s="140">
        <f t="shared" ref="U5:U26" si="1">D5+E5*3.9-T5</f>
        <v>0</v>
      </c>
      <c r="V5" s="129">
        <f t="shared" si="0"/>
        <v>0</v>
      </c>
      <c r="W5" s="119"/>
    </row>
    <row r="6" spans="1:23" x14ac:dyDescent="0.2">
      <c r="A6" s="119"/>
      <c r="B6" s="119"/>
      <c r="C6" s="136">
        <f>חובות!A12</f>
        <v>0</v>
      </c>
      <c r="D6" s="2">
        <f>חובות!B12</f>
        <v>0</v>
      </c>
      <c r="E6" s="137">
        <f>חובות!C12</f>
        <v>0</v>
      </c>
      <c r="F6" s="138">
        <f>חובות!D12</f>
        <v>0</v>
      </c>
      <c r="G6" s="139">
        <f>חובות!E12</f>
        <v>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27">
        <f t="shared" ref="T6:T26" si="2">SUM(H6:S6)</f>
        <v>0</v>
      </c>
      <c r="U6" s="140">
        <f t="shared" si="1"/>
        <v>0</v>
      </c>
      <c r="V6" s="129">
        <f t="shared" si="0"/>
        <v>0</v>
      </c>
      <c r="W6" s="119"/>
    </row>
    <row r="7" spans="1:23" x14ac:dyDescent="0.2">
      <c r="A7" s="119"/>
      <c r="B7" s="119"/>
      <c r="C7" s="136">
        <f>חובות!A13</f>
        <v>0</v>
      </c>
      <c r="D7" s="2">
        <f>חובות!B13</f>
        <v>0</v>
      </c>
      <c r="E7" s="137">
        <f>חובות!C13</f>
        <v>0</v>
      </c>
      <c r="F7" s="138">
        <f>חובות!D13</f>
        <v>0</v>
      </c>
      <c r="G7" s="139">
        <f>חובות!E13</f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27">
        <f t="shared" si="2"/>
        <v>0</v>
      </c>
      <c r="U7" s="140">
        <f t="shared" si="1"/>
        <v>0</v>
      </c>
      <c r="V7" s="129">
        <f t="shared" si="0"/>
        <v>0</v>
      </c>
      <c r="W7" s="119"/>
    </row>
    <row r="8" spans="1:23" x14ac:dyDescent="0.2">
      <c r="A8" s="119"/>
      <c r="B8" s="119"/>
      <c r="C8" s="136">
        <f>חובות!A14</f>
        <v>0</v>
      </c>
      <c r="D8" s="2">
        <f>חובות!B14</f>
        <v>0</v>
      </c>
      <c r="E8" s="137">
        <f>חובות!C14</f>
        <v>0</v>
      </c>
      <c r="F8" s="138">
        <f>חובות!D14</f>
        <v>0</v>
      </c>
      <c r="G8" s="139">
        <f>חובות!E14</f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127">
        <f t="shared" si="2"/>
        <v>0</v>
      </c>
      <c r="U8" s="140">
        <f t="shared" si="1"/>
        <v>0</v>
      </c>
      <c r="V8" s="129">
        <f t="shared" si="0"/>
        <v>0</v>
      </c>
      <c r="W8" s="119"/>
    </row>
    <row r="9" spans="1:23" x14ac:dyDescent="0.2">
      <c r="A9" s="119"/>
      <c r="B9" s="119"/>
      <c r="C9" s="136">
        <f>חובות!A15</f>
        <v>0</v>
      </c>
      <c r="D9" s="2">
        <f>חובות!B15</f>
        <v>0</v>
      </c>
      <c r="E9" s="137">
        <f>חובות!C15</f>
        <v>0</v>
      </c>
      <c r="F9" s="138">
        <f>חובות!D15</f>
        <v>0</v>
      </c>
      <c r="G9" s="139">
        <f>חובות!E15</f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27">
        <f t="shared" si="2"/>
        <v>0</v>
      </c>
      <c r="U9" s="140">
        <f t="shared" si="1"/>
        <v>0</v>
      </c>
      <c r="V9" s="129">
        <f t="shared" si="0"/>
        <v>0</v>
      </c>
      <c r="W9" s="119"/>
    </row>
    <row r="10" spans="1:23" x14ac:dyDescent="0.2">
      <c r="A10" s="119"/>
      <c r="B10" s="119"/>
      <c r="C10" s="136">
        <f>חובות!A16</f>
        <v>0</v>
      </c>
      <c r="D10" s="2">
        <f>חובות!B16</f>
        <v>0</v>
      </c>
      <c r="E10" s="137">
        <f>חובות!C16</f>
        <v>0</v>
      </c>
      <c r="F10" s="138">
        <f>חובות!D16</f>
        <v>0</v>
      </c>
      <c r="G10" s="139">
        <f>חובות!E16</f>
        <v>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27">
        <f t="shared" si="2"/>
        <v>0</v>
      </c>
      <c r="U10" s="140">
        <f t="shared" si="1"/>
        <v>0</v>
      </c>
      <c r="V10" s="129">
        <f t="shared" si="0"/>
        <v>0</v>
      </c>
      <c r="W10" s="119"/>
    </row>
    <row r="11" spans="1:23" x14ac:dyDescent="0.2">
      <c r="A11" s="119"/>
      <c r="B11" s="119"/>
      <c r="C11" s="136">
        <f>חובות!A17</f>
        <v>0</v>
      </c>
      <c r="D11" s="2">
        <f>חובות!B17</f>
        <v>0</v>
      </c>
      <c r="E11" s="137">
        <f>חובות!C17</f>
        <v>0</v>
      </c>
      <c r="F11" s="138">
        <f>חובות!D17</f>
        <v>0</v>
      </c>
      <c r="G11" s="139">
        <f>חובות!E17</f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27">
        <f t="shared" si="2"/>
        <v>0</v>
      </c>
      <c r="U11" s="140">
        <f t="shared" si="1"/>
        <v>0</v>
      </c>
      <c r="V11" s="129">
        <f t="shared" si="0"/>
        <v>0</v>
      </c>
      <c r="W11" s="119"/>
    </row>
    <row r="12" spans="1:23" x14ac:dyDescent="0.2">
      <c r="A12" s="119"/>
      <c r="B12" s="119"/>
      <c r="C12" s="136">
        <f>חובות!A18</f>
        <v>0</v>
      </c>
      <c r="D12" s="2">
        <f>חובות!B18</f>
        <v>0</v>
      </c>
      <c r="E12" s="137">
        <f>חובות!C18</f>
        <v>0</v>
      </c>
      <c r="F12" s="138">
        <f>חובות!D18</f>
        <v>0</v>
      </c>
      <c r="G12" s="139">
        <f>חובות!E18</f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27">
        <f t="shared" si="2"/>
        <v>0</v>
      </c>
      <c r="U12" s="140">
        <f t="shared" si="1"/>
        <v>0</v>
      </c>
      <c r="V12" s="129">
        <f t="shared" si="0"/>
        <v>0</v>
      </c>
      <c r="W12" s="119"/>
    </row>
    <row r="13" spans="1:23" x14ac:dyDescent="0.2">
      <c r="A13" s="119"/>
      <c r="B13" s="119"/>
      <c r="C13" s="136">
        <f>חובות!A19</f>
        <v>0</v>
      </c>
      <c r="D13" s="2">
        <f>חובות!B19</f>
        <v>0</v>
      </c>
      <c r="E13" s="137">
        <f>חובות!C19</f>
        <v>0</v>
      </c>
      <c r="F13" s="138">
        <f>חובות!D19</f>
        <v>0</v>
      </c>
      <c r="G13" s="139">
        <f>חובות!E19</f>
        <v>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27">
        <f t="shared" si="2"/>
        <v>0</v>
      </c>
      <c r="U13" s="140">
        <f t="shared" si="1"/>
        <v>0</v>
      </c>
      <c r="V13" s="129">
        <f t="shared" si="0"/>
        <v>0</v>
      </c>
      <c r="W13" s="119"/>
    </row>
    <row r="14" spans="1:23" x14ac:dyDescent="0.2">
      <c r="A14" s="119"/>
      <c r="B14" s="119"/>
      <c r="C14" s="136">
        <f>חובות!A20</f>
        <v>0</v>
      </c>
      <c r="D14" s="2">
        <f>חובות!B20</f>
        <v>0</v>
      </c>
      <c r="E14" s="137">
        <f>חובות!C20</f>
        <v>0</v>
      </c>
      <c r="F14" s="138">
        <f>חובות!D20</f>
        <v>0</v>
      </c>
      <c r="G14" s="139">
        <f>חובות!E20</f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27">
        <f t="shared" si="2"/>
        <v>0</v>
      </c>
      <c r="U14" s="140">
        <f t="shared" si="1"/>
        <v>0</v>
      </c>
      <c r="V14" s="129">
        <f t="shared" si="0"/>
        <v>0</v>
      </c>
      <c r="W14" s="119"/>
    </row>
    <row r="15" spans="1:23" x14ac:dyDescent="0.2">
      <c r="A15" s="119"/>
      <c r="B15" s="119"/>
      <c r="C15" s="136">
        <f>חובות!A21</f>
        <v>0</v>
      </c>
      <c r="D15" s="2">
        <f>חובות!B21</f>
        <v>0</v>
      </c>
      <c r="E15" s="137">
        <f>חובות!C21</f>
        <v>0</v>
      </c>
      <c r="F15" s="138">
        <f>חובות!D21</f>
        <v>0</v>
      </c>
      <c r="G15" s="139">
        <f>חובות!E21</f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27">
        <f t="shared" si="2"/>
        <v>0</v>
      </c>
      <c r="U15" s="140">
        <f t="shared" si="1"/>
        <v>0</v>
      </c>
      <c r="V15" s="129">
        <f t="shared" si="0"/>
        <v>0</v>
      </c>
      <c r="W15" s="119"/>
    </row>
    <row r="16" spans="1:23" x14ac:dyDescent="0.2">
      <c r="A16" s="119"/>
      <c r="B16" s="119"/>
      <c r="C16" s="136">
        <f>חובות!A22</f>
        <v>0</v>
      </c>
      <c r="D16" s="2">
        <f>חובות!B22</f>
        <v>0</v>
      </c>
      <c r="E16" s="137">
        <f>חובות!C22</f>
        <v>0</v>
      </c>
      <c r="F16" s="138">
        <f>חובות!D22</f>
        <v>0</v>
      </c>
      <c r="G16" s="139">
        <f>חובות!E22</f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27">
        <f t="shared" si="2"/>
        <v>0</v>
      </c>
      <c r="U16" s="140">
        <f t="shared" si="1"/>
        <v>0</v>
      </c>
      <c r="V16" s="129">
        <f t="shared" si="0"/>
        <v>0</v>
      </c>
      <c r="W16" s="119"/>
    </row>
    <row r="17" spans="1:23" x14ac:dyDescent="0.2">
      <c r="A17" s="119"/>
      <c r="B17" s="119"/>
      <c r="C17" s="136">
        <f>חובות!A23</f>
        <v>0</v>
      </c>
      <c r="D17" s="2">
        <f>חובות!B23</f>
        <v>0</v>
      </c>
      <c r="E17" s="137">
        <f>חובות!C23</f>
        <v>0</v>
      </c>
      <c r="F17" s="138">
        <f>חובות!D23</f>
        <v>0</v>
      </c>
      <c r="G17" s="139">
        <f>חובות!E23</f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27">
        <f t="shared" si="2"/>
        <v>0</v>
      </c>
      <c r="U17" s="140">
        <f t="shared" si="1"/>
        <v>0</v>
      </c>
      <c r="V17" s="129">
        <f t="shared" si="0"/>
        <v>0</v>
      </c>
      <c r="W17" s="119"/>
    </row>
    <row r="18" spans="1:23" x14ac:dyDescent="0.2">
      <c r="A18" s="119"/>
      <c r="B18" s="119"/>
      <c r="C18" s="136">
        <f>חובות!A24</f>
        <v>0</v>
      </c>
      <c r="D18" s="2">
        <f>חובות!B24</f>
        <v>0</v>
      </c>
      <c r="E18" s="137">
        <f>חובות!C24</f>
        <v>0</v>
      </c>
      <c r="F18" s="138">
        <f>חובות!D24</f>
        <v>0</v>
      </c>
      <c r="G18" s="139">
        <f>חובות!E24</f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27">
        <f t="shared" si="2"/>
        <v>0</v>
      </c>
      <c r="U18" s="140">
        <f t="shared" si="1"/>
        <v>0</v>
      </c>
      <c r="V18" s="129">
        <f t="shared" si="0"/>
        <v>0</v>
      </c>
      <c r="W18" s="119"/>
    </row>
    <row r="19" spans="1:23" x14ac:dyDescent="0.2">
      <c r="A19" s="119"/>
      <c r="B19" s="119"/>
      <c r="C19" s="136">
        <f>חובות!A25</f>
        <v>0</v>
      </c>
      <c r="D19" s="2">
        <f>חובות!B25</f>
        <v>0</v>
      </c>
      <c r="E19" s="137">
        <f>חובות!C25</f>
        <v>0</v>
      </c>
      <c r="F19" s="138">
        <f>חובות!D25</f>
        <v>0</v>
      </c>
      <c r="G19" s="139">
        <f>חובות!E25</f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27">
        <f t="shared" si="2"/>
        <v>0</v>
      </c>
      <c r="U19" s="140">
        <f t="shared" si="1"/>
        <v>0</v>
      </c>
      <c r="V19" s="129">
        <f t="shared" si="0"/>
        <v>0</v>
      </c>
      <c r="W19" s="119"/>
    </row>
    <row r="20" spans="1:23" x14ac:dyDescent="0.2">
      <c r="A20" s="119"/>
      <c r="B20" s="119"/>
      <c r="C20" s="136">
        <f>חובות!A26</f>
        <v>0</v>
      </c>
      <c r="D20" s="2">
        <f>חובות!B26</f>
        <v>0</v>
      </c>
      <c r="E20" s="137">
        <f>חובות!C26</f>
        <v>0</v>
      </c>
      <c r="F20" s="138">
        <f>חובות!D26</f>
        <v>0</v>
      </c>
      <c r="G20" s="139">
        <f>חובות!E26</f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27">
        <f t="shared" si="2"/>
        <v>0</v>
      </c>
      <c r="U20" s="140">
        <f t="shared" si="1"/>
        <v>0</v>
      </c>
      <c r="V20" s="129">
        <f t="shared" si="0"/>
        <v>0</v>
      </c>
      <c r="W20" s="119"/>
    </row>
    <row r="21" spans="1:23" x14ac:dyDescent="0.2">
      <c r="A21" s="119"/>
      <c r="B21" s="119"/>
      <c r="C21" s="136">
        <f>חובות!A27</f>
        <v>0</v>
      </c>
      <c r="D21" s="2">
        <f>חובות!B27</f>
        <v>0</v>
      </c>
      <c r="E21" s="137">
        <f>חובות!C27</f>
        <v>0</v>
      </c>
      <c r="F21" s="138">
        <f>חובות!D27</f>
        <v>0</v>
      </c>
      <c r="G21" s="139">
        <f>חובות!E27</f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27">
        <f t="shared" si="2"/>
        <v>0</v>
      </c>
      <c r="U21" s="140">
        <f t="shared" si="1"/>
        <v>0</v>
      </c>
      <c r="V21" s="129">
        <f t="shared" si="0"/>
        <v>0</v>
      </c>
      <c r="W21" s="119"/>
    </row>
    <row r="22" spans="1:23" x14ac:dyDescent="0.2">
      <c r="A22" s="119"/>
      <c r="B22" s="119"/>
      <c r="C22" s="136">
        <f>חובות!A28</f>
        <v>0</v>
      </c>
      <c r="D22" s="2">
        <f>חובות!B28</f>
        <v>0</v>
      </c>
      <c r="E22" s="137">
        <f>חובות!C28</f>
        <v>0</v>
      </c>
      <c r="F22" s="138">
        <f>חובות!D28</f>
        <v>0</v>
      </c>
      <c r="G22" s="139">
        <f>חובות!E28</f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27">
        <f t="shared" si="2"/>
        <v>0</v>
      </c>
      <c r="U22" s="140">
        <f t="shared" si="1"/>
        <v>0</v>
      </c>
      <c r="V22" s="129">
        <f t="shared" si="0"/>
        <v>0</v>
      </c>
      <c r="W22" s="119"/>
    </row>
    <row r="23" spans="1:23" x14ac:dyDescent="0.2">
      <c r="A23" s="119"/>
      <c r="B23" s="119"/>
      <c r="C23" s="136">
        <f>חובות!A29</f>
        <v>0</v>
      </c>
      <c r="D23" s="2">
        <f>חובות!B29</f>
        <v>0</v>
      </c>
      <c r="E23" s="137">
        <f>חובות!C29</f>
        <v>0</v>
      </c>
      <c r="F23" s="138">
        <f>חובות!D29</f>
        <v>0</v>
      </c>
      <c r="G23" s="139">
        <f>חובות!E29</f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27">
        <f t="shared" si="2"/>
        <v>0</v>
      </c>
      <c r="U23" s="140">
        <f t="shared" si="1"/>
        <v>0</v>
      </c>
      <c r="V23" s="129">
        <f t="shared" si="0"/>
        <v>0</v>
      </c>
      <c r="W23" s="119"/>
    </row>
    <row r="24" spans="1:23" x14ac:dyDescent="0.2">
      <c r="A24" s="119"/>
      <c r="B24" s="119"/>
      <c r="C24" s="136">
        <f>חובות!A30</f>
        <v>0</v>
      </c>
      <c r="D24" s="2">
        <f>חובות!B30</f>
        <v>0</v>
      </c>
      <c r="E24" s="137">
        <f>חובות!C30</f>
        <v>0</v>
      </c>
      <c r="F24" s="138">
        <f>חובות!D30</f>
        <v>0</v>
      </c>
      <c r="G24" s="139">
        <f>חובות!E30</f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27">
        <f t="shared" si="2"/>
        <v>0</v>
      </c>
      <c r="U24" s="140">
        <f t="shared" si="1"/>
        <v>0</v>
      </c>
      <c r="V24" s="129">
        <f t="shared" si="0"/>
        <v>0</v>
      </c>
      <c r="W24" s="119"/>
    </row>
    <row r="25" spans="1:23" x14ac:dyDescent="0.2">
      <c r="A25" s="119"/>
      <c r="B25" s="119"/>
      <c r="C25" s="136">
        <f>חובות!A31</f>
        <v>0</v>
      </c>
      <c r="D25" s="2">
        <f>חובות!B31</f>
        <v>0</v>
      </c>
      <c r="E25" s="137">
        <f>חובות!C31</f>
        <v>0</v>
      </c>
      <c r="F25" s="138">
        <f>חובות!D31</f>
        <v>0</v>
      </c>
      <c r="G25" s="139">
        <f>חובות!E31</f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27">
        <f t="shared" si="2"/>
        <v>0</v>
      </c>
      <c r="U25" s="140">
        <f t="shared" si="1"/>
        <v>0</v>
      </c>
      <c r="V25" s="129">
        <f t="shared" si="0"/>
        <v>0</v>
      </c>
      <c r="W25" s="119"/>
    </row>
    <row r="26" spans="1:23" x14ac:dyDescent="0.2">
      <c r="A26" s="119"/>
      <c r="B26" s="119"/>
      <c r="C26" s="136">
        <f>חובות!A32</f>
        <v>0</v>
      </c>
      <c r="D26" s="2">
        <f>חובות!B32</f>
        <v>0</v>
      </c>
      <c r="E26" s="137">
        <f>חובות!C32</f>
        <v>0</v>
      </c>
      <c r="F26" s="138">
        <f>חובות!D32</f>
        <v>0</v>
      </c>
      <c r="G26" s="139">
        <f>חובות!E32</f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27">
        <f t="shared" si="2"/>
        <v>0</v>
      </c>
      <c r="U26" s="140">
        <f t="shared" si="1"/>
        <v>0</v>
      </c>
      <c r="V26" s="129">
        <f t="shared" si="0"/>
        <v>0</v>
      </c>
      <c r="W26" s="119"/>
    </row>
    <row r="27" spans="1:23" x14ac:dyDescent="0.2">
      <c r="A27" s="119"/>
      <c r="B27" s="119"/>
      <c r="C27" s="216" t="str">
        <f>חובות!A33</f>
        <v>סה"כ</v>
      </c>
      <c r="D27" s="217">
        <f>חובות!$B$33</f>
        <v>0</v>
      </c>
      <c r="E27" s="218">
        <f>חובות!$C$33</f>
        <v>0</v>
      </c>
      <c r="F27" s="130">
        <f>חובות!D33</f>
        <v>0</v>
      </c>
      <c r="G27" s="130">
        <f>חובות!E33</f>
        <v>0</v>
      </c>
      <c r="H27" s="2">
        <f>SUM(H4:H26)</f>
        <v>0</v>
      </c>
      <c r="I27" s="2">
        <f t="shared" ref="I27:R27" si="3">SUM(I4:I26)</f>
        <v>0</v>
      </c>
      <c r="J27" s="2">
        <f t="shared" si="3"/>
        <v>0</v>
      </c>
      <c r="K27" s="2">
        <f t="shared" si="3"/>
        <v>0</v>
      </c>
      <c r="L27" s="2">
        <f t="shared" si="3"/>
        <v>0</v>
      </c>
      <c r="M27" s="2">
        <f t="shared" si="3"/>
        <v>0</v>
      </c>
      <c r="N27" s="2">
        <f t="shared" si="3"/>
        <v>0</v>
      </c>
      <c r="O27" s="2">
        <f t="shared" si="3"/>
        <v>0</v>
      </c>
      <c r="P27" s="2">
        <f t="shared" si="3"/>
        <v>0</v>
      </c>
      <c r="Q27" s="2">
        <f t="shared" si="3"/>
        <v>0</v>
      </c>
      <c r="R27" s="2">
        <f t="shared" si="3"/>
        <v>0</v>
      </c>
      <c r="S27" s="2">
        <f>SUM(S4:S26)</f>
        <v>0</v>
      </c>
      <c r="T27" s="5">
        <f>SUM(T4:T26)</f>
        <v>0</v>
      </c>
      <c r="U27" s="5">
        <f>SUM(U4:U26)</f>
        <v>0</v>
      </c>
      <c r="V27" s="1"/>
      <c r="W27" s="119"/>
    </row>
    <row r="28" spans="1:23" x14ac:dyDescent="0.2">
      <c r="A28" s="119"/>
      <c r="B28" s="119"/>
      <c r="C28" s="216"/>
      <c r="D28" s="217"/>
      <c r="E28" s="218"/>
      <c r="F28" s="141">
        <f>חובות!D34</f>
        <v>0</v>
      </c>
      <c r="G28" s="142">
        <f>חובות!E34</f>
        <v>0</v>
      </c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</row>
    <row r="29" spans="1:23" x14ac:dyDescent="0.2">
      <c r="A29" s="119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</row>
    <row r="30" spans="1:23" x14ac:dyDescent="0.2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</row>
    <row r="31" spans="1:23" x14ac:dyDescent="0.2">
      <c r="A31" s="119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</row>
    <row r="32" spans="1:23" x14ac:dyDescent="0.2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</row>
    <row r="33" spans="1:23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</row>
    <row r="34" spans="1:23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</row>
  </sheetData>
  <mergeCells count="4">
    <mergeCell ref="D2:E2"/>
    <mergeCell ref="C27:C28"/>
    <mergeCell ref="D27:D28"/>
    <mergeCell ref="E27:E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21"/>
  <sheetViews>
    <sheetView rightToLeft="1" zoomScale="120" zoomScaleNormal="120" workbookViewId="0"/>
  </sheetViews>
  <sheetFormatPr defaultRowHeight="14.25" x14ac:dyDescent="0.2"/>
  <cols>
    <col min="1" max="1" width="18.5" style="60" bestFit="1" customWidth="1"/>
    <col min="2" max="2" width="12.5" bestFit="1" customWidth="1"/>
    <col min="3" max="9" width="6.875" bestFit="1" customWidth="1"/>
    <col min="10" max="10" width="7.5" bestFit="1" customWidth="1"/>
    <col min="11" max="11" width="7.375" bestFit="1" customWidth="1"/>
    <col min="12" max="13" width="6.875" bestFit="1" customWidth="1"/>
  </cols>
  <sheetData>
    <row r="1" spans="1:14" x14ac:dyDescent="0.2">
      <c r="A1" s="128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x14ac:dyDescent="0.2">
      <c r="A2" s="128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4" x14ac:dyDescent="0.2">
      <c r="A3" s="128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</row>
    <row r="4" spans="1:14" ht="15" x14ac:dyDescent="0.25">
      <c r="A4" s="128"/>
      <c r="B4" s="213" t="s">
        <v>244</v>
      </c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125"/>
    </row>
    <row r="5" spans="1:14" ht="15" x14ac:dyDescent="0.25">
      <c r="A5" s="128"/>
      <c r="B5" s="118" t="s">
        <v>231</v>
      </c>
      <c r="C5" s="118" t="s">
        <v>232</v>
      </c>
      <c r="D5" s="118" t="s">
        <v>233</v>
      </c>
      <c r="E5" s="118" t="s">
        <v>234</v>
      </c>
      <c r="F5" s="118" t="s">
        <v>235</v>
      </c>
      <c r="G5" s="118" t="s">
        <v>236</v>
      </c>
      <c r="H5" s="118" t="s">
        <v>237</v>
      </c>
      <c r="I5" s="118" t="s">
        <v>238</v>
      </c>
      <c r="J5" s="118" t="s">
        <v>239</v>
      </c>
      <c r="K5" s="118" t="s">
        <v>240</v>
      </c>
      <c r="L5" s="118" t="s">
        <v>241</v>
      </c>
      <c r="M5" s="118" t="s">
        <v>242</v>
      </c>
      <c r="N5" s="125"/>
    </row>
    <row r="6" spans="1:14" ht="15" x14ac:dyDescent="0.25">
      <c r="A6" s="18" t="s">
        <v>257</v>
      </c>
      <c r="B6" s="5">
        <f>'תקציב מול ביצוע-הכנסות'!E10</f>
        <v>0</v>
      </c>
      <c r="C6" s="5">
        <f>'תקציב מול ביצוע-הכנסות'!F10</f>
        <v>0</v>
      </c>
      <c r="D6" s="5">
        <f>'תקציב מול ביצוע-הכנסות'!G10</f>
        <v>0</v>
      </c>
      <c r="E6" s="5">
        <f>'תקציב מול ביצוע-הכנסות'!H10</f>
        <v>0</v>
      </c>
      <c r="F6" s="5">
        <f>'תקציב מול ביצוע-הכנסות'!I10</f>
        <v>0</v>
      </c>
      <c r="G6" s="5">
        <f>'תקציב מול ביצוע-הכנסות'!J10</f>
        <v>0</v>
      </c>
      <c r="H6" s="5">
        <f>'תקציב מול ביצוע-הכנסות'!K10</f>
        <v>0</v>
      </c>
      <c r="I6" s="5">
        <f>'תקציב מול ביצוע-הכנסות'!L10</f>
        <v>0</v>
      </c>
      <c r="J6" s="5">
        <f>'תקציב מול ביצוע-הכנסות'!M10</f>
        <v>0</v>
      </c>
      <c r="K6" s="5">
        <f>'תקציב מול ביצוע-הכנסות'!N10</f>
        <v>0</v>
      </c>
      <c r="L6" s="5">
        <f>'תקציב מול ביצוע-הכנסות'!O10</f>
        <v>0</v>
      </c>
      <c r="M6" s="5">
        <f>'תקציב מול ביצוע-הכנסות'!P10</f>
        <v>0</v>
      </c>
      <c r="N6" s="125"/>
    </row>
    <row r="7" spans="1:14" ht="15" x14ac:dyDescent="0.25">
      <c r="A7" s="18" t="s">
        <v>258</v>
      </c>
      <c r="B7" s="5">
        <f>'תקציב מול ביצוע-הכנסות'!E23</f>
        <v>0</v>
      </c>
      <c r="C7" s="5">
        <f>'תקציב מול ביצוע-הכנסות'!F23</f>
        <v>0</v>
      </c>
      <c r="D7" s="5">
        <f>'תקציב מול ביצוע-הכנסות'!G23</f>
        <v>0</v>
      </c>
      <c r="E7" s="5">
        <f>'תקציב מול ביצוע-הכנסות'!H23</f>
        <v>0</v>
      </c>
      <c r="F7" s="5">
        <f>'תקציב מול ביצוע-הכנסות'!I23</f>
        <v>0</v>
      </c>
      <c r="G7" s="5">
        <f>'תקציב מול ביצוע-הכנסות'!J23</f>
        <v>0</v>
      </c>
      <c r="H7" s="5">
        <f>'תקציב מול ביצוע-הכנסות'!K23</f>
        <v>0</v>
      </c>
      <c r="I7" s="5">
        <f>'תקציב מול ביצוע-הכנסות'!L23</f>
        <v>0</v>
      </c>
      <c r="J7" s="5">
        <f>'תקציב מול ביצוע-הכנסות'!M23</f>
        <v>0</v>
      </c>
      <c r="K7" s="5">
        <f>'תקציב מול ביצוע-הכנסות'!N23</f>
        <v>0</v>
      </c>
      <c r="L7" s="5">
        <f>'תקציב מול ביצוע-הכנסות'!O23</f>
        <v>0</v>
      </c>
      <c r="M7" s="5">
        <f>'תקציב מול ביצוע-הכנסות'!P23</f>
        <v>0</v>
      </c>
      <c r="N7" s="125"/>
    </row>
    <row r="8" spans="1:14" ht="15" x14ac:dyDescent="0.25">
      <c r="A8" s="18" t="s">
        <v>253</v>
      </c>
      <c r="B8" s="126">
        <f>'תקציב מול ביצוע-הוצאות'!D58</f>
        <v>0</v>
      </c>
      <c r="C8" s="126">
        <f>'תקציב מול ביצוע-הוצאות'!E58</f>
        <v>0</v>
      </c>
      <c r="D8" s="126">
        <f>'תקציב מול ביצוע-הוצאות'!F58</f>
        <v>0</v>
      </c>
      <c r="E8" s="126">
        <f>'תקציב מול ביצוע-הוצאות'!G58</f>
        <v>0</v>
      </c>
      <c r="F8" s="126">
        <f>'תקציב מול ביצוע-הוצאות'!H58</f>
        <v>0</v>
      </c>
      <c r="G8" s="126">
        <f>'תקציב מול ביצוע-הוצאות'!I58</f>
        <v>0</v>
      </c>
      <c r="H8" s="126">
        <f>'תקציב מול ביצוע-הוצאות'!J58</f>
        <v>0</v>
      </c>
      <c r="I8" s="126">
        <f>'תקציב מול ביצוע-הוצאות'!K58</f>
        <v>0</v>
      </c>
      <c r="J8" s="126">
        <f>'תקציב מול ביצוע-הוצאות'!L58</f>
        <v>0</v>
      </c>
      <c r="K8" s="126">
        <f>'תקציב מול ביצוע-הוצאות'!M58</f>
        <v>0</v>
      </c>
      <c r="L8" s="126">
        <f>'תקציב מול ביצוע-הוצאות'!N58</f>
        <v>0</v>
      </c>
      <c r="M8" s="126">
        <f>'תקציב מול ביצוע-הוצאות'!O58</f>
        <v>0</v>
      </c>
      <c r="N8" s="125"/>
    </row>
    <row r="9" spans="1:14" ht="15" x14ac:dyDescent="0.25">
      <c r="A9" s="18" t="s">
        <v>254</v>
      </c>
      <c r="B9" s="126">
        <f>'תקציב מול ביצוע-הוצאות'!D97</f>
        <v>0</v>
      </c>
      <c r="C9" s="126">
        <f>'תקציב מול ביצוע-הוצאות'!E97</f>
        <v>0</v>
      </c>
      <c r="D9" s="126">
        <f>'תקציב מול ביצוע-הוצאות'!F97</f>
        <v>0</v>
      </c>
      <c r="E9" s="126">
        <f>'תקציב מול ביצוע-הוצאות'!G97</f>
        <v>0</v>
      </c>
      <c r="F9" s="126">
        <f>'תקציב מול ביצוע-הוצאות'!H97</f>
        <v>0</v>
      </c>
      <c r="G9" s="126">
        <f>'תקציב מול ביצוע-הוצאות'!I97</f>
        <v>0</v>
      </c>
      <c r="H9" s="126">
        <f>'תקציב מול ביצוע-הוצאות'!J97</f>
        <v>0</v>
      </c>
      <c r="I9" s="126">
        <f>'תקציב מול ביצוע-הוצאות'!K97</f>
        <v>0</v>
      </c>
      <c r="J9" s="126">
        <f>'תקציב מול ביצוע-הוצאות'!L97</f>
        <v>0</v>
      </c>
      <c r="K9" s="126">
        <f>'תקציב מול ביצוע-הוצאות'!M97</f>
        <v>0</v>
      </c>
      <c r="L9" s="126">
        <f>'תקציב מול ביצוע-הוצאות'!N97</f>
        <v>0</v>
      </c>
      <c r="M9" s="126">
        <f>'תקציב מול ביצוע-הוצאות'!O97</f>
        <v>0</v>
      </c>
      <c r="N9" s="125"/>
    </row>
    <row r="10" spans="1:14" ht="15" x14ac:dyDescent="0.25">
      <c r="A10" s="18" t="s">
        <v>256</v>
      </c>
      <c r="B10" s="5">
        <f>B6+B7-B8-B9</f>
        <v>0</v>
      </c>
      <c r="C10" s="5">
        <f t="shared" ref="C10:M10" si="0">C6+C7-C8-C9</f>
        <v>0</v>
      </c>
      <c r="D10" s="5">
        <f t="shared" si="0"/>
        <v>0</v>
      </c>
      <c r="E10" s="5">
        <f t="shared" si="0"/>
        <v>0</v>
      </c>
      <c r="F10" s="5">
        <f t="shared" si="0"/>
        <v>0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0</v>
      </c>
      <c r="N10" s="125"/>
    </row>
    <row r="11" spans="1:14" ht="15" x14ac:dyDescent="0.25">
      <c r="A11" s="18" t="s">
        <v>267</v>
      </c>
      <c r="B11" s="5">
        <f>'תקציב מול ביצוע-חובות'!H27</f>
        <v>0</v>
      </c>
      <c r="C11" s="5">
        <f>'תקציב מול ביצוע-חובות'!I27</f>
        <v>0</v>
      </c>
      <c r="D11" s="5">
        <f>'תקציב מול ביצוע-חובות'!J27</f>
        <v>0</v>
      </c>
      <c r="E11" s="5">
        <f>'תקציב מול ביצוע-חובות'!K27</f>
        <v>0</v>
      </c>
      <c r="F11" s="5">
        <f>'תקציב מול ביצוע-חובות'!L27</f>
        <v>0</v>
      </c>
      <c r="G11" s="5">
        <f>'תקציב מול ביצוע-חובות'!M27</f>
        <v>0</v>
      </c>
      <c r="H11" s="5">
        <f>'תקציב מול ביצוע-חובות'!N27</f>
        <v>0</v>
      </c>
      <c r="I11" s="5">
        <f>'תקציב מול ביצוע-חובות'!O27</f>
        <v>0</v>
      </c>
      <c r="J11" s="5">
        <f>'תקציב מול ביצוע-חובות'!P27</f>
        <v>0</v>
      </c>
      <c r="K11" s="5">
        <f>'תקציב מול ביצוע-חובות'!Q27</f>
        <v>0</v>
      </c>
      <c r="L11" s="5">
        <f>'תקציב מול ביצוע-חובות'!R27</f>
        <v>0</v>
      </c>
      <c r="M11" s="5">
        <f>'תקציב מול ביצוע-חובות'!S27</f>
        <v>0</v>
      </c>
      <c r="N11" s="125"/>
    </row>
    <row r="12" spans="1:14" ht="15" x14ac:dyDescent="0.25">
      <c r="A12" s="18" t="s">
        <v>256</v>
      </c>
      <c r="B12" s="5">
        <f>B10-B11</f>
        <v>0</v>
      </c>
      <c r="C12" s="5">
        <f t="shared" ref="C12:M12" si="1">C10-C11</f>
        <v>0</v>
      </c>
      <c r="D12" s="5">
        <f t="shared" si="1"/>
        <v>0</v>
      </c>
      <c r="E12" s="5">
        <f t="shared" si="1"/>
        <v>0</v>
      </c>
      <c r="F12" s="5">
        <f t="shared" si="1"/>
        <v>0</v>
      </c>
      <c r="G12" s="5">
        <f t="shared" si="1"/>
        <v>0</v>
      </c>
      <c r="H12" s="5">
        <f t="shared" si="1"/>
        <v>0</v>
      </c>
      <c r="I12" s="5">
        <f t="shared" si="1"/>
        <v>0</v>
      </c>
      <c r="J12" s="5">
        <f t="shared" si="1"/>
        <v>0</v>
      </c>
      <c r="K12" s="5">
        <f t="shared" si="1"/>
        <v>0</v>
      </c>
      <c r="L12" s="5">
        <f t="shared" si="1"/>
        <v>0</v>
      </c>
      <c r="M12" s="5">
        <f t="shared" si="1"/>
        <v>0</v>
      </c>
      <c r="N12" s="125"/>
    </row>
    <row r="13" spans="1:14" x14ac:dyDescent="0.2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</row>
    <row r="14" spans="1:14" x14ac:dyDescent="0.2">
      <c r="A14" s="125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</row>
    <row r="15" spans="1:14" x14ac:dyDescent="0.2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</row>
    <row r="16" spans="1:14" x14ac:dyDescent="0.2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</row>
    <row r="17" spans="1:14" x14ac:dyDescent="0.2">
      <c r="A17" s="125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</row>
    <row r="18" spans="1:14" x14ac:dyDescent="0.2">
      <c r="A18" s="125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</row>
    <row r="19" spans="1:14" x14ac:dyDescent="0.2">
      <c r="A19" s="125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</row>
    <row r="20" spans="1:14" x14ac:dyDescent="0.2">
      <c r="A20" s="125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</row>
    <row r="21" spans="1:14" x14ac:dyDescent="0.2">
      <c r="A21" s="125"/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</row>
  </sheetData>
  <mergeCells count="1">
    <mergeCell ref="B4:M4"/>
  </mergeCells>
  <conditionalFormatting sqref="B10:M12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1"/>
  <sheetViews>
    <sheetView rightToLeft="1" topLeftCell="A5" workbookViewId="0">
      <selection activeCell="E5" sqref="E5"/>
    </sheetView>
  </sheetViews>
  <sheetFormatPr defaultRowHeight="14.25" x14ac:dyDescent="0.2"/>
  <cols>
    <col min="7" max="7" width="33.5" customWidth="1"/>
    <col min="8" max="8" width="8.125" bestFit="1" customWidth="1"/>
    <col min="9" max="9" width="29" bestFit="1" customWidth="1"/>
    <col min="10" max="10" width="26" bestFit="1" customWidth="1"/>
  </cols>
  <sheetData>
    <row r="1" spans="1:13" ht="15" thickBot="1" x14ac:dyDescent="0.25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</row>
    <row r="2" spans="1:13" ht="15.75" thickBot="1" x14ac:dyDescent="0.3">
      <c r="A2" s="166"/>
      <c r="B2" s="166"/>
      <c r="C2" s="166"/>
      <c r="D2" s="166"/>
      <c r="E2" s="166"/>
      <c r="F2" s="190" t="s">
        <v>293</v>
      </c>
      <c r="G2" s="224"/>
      <c r="H2" s="224"/>
      <c r="I2" s="224"/>
      <c r="J2" s="224"/>
      <c r="K2" s="191"/>
      <c r="L2" s="166"/>
      <c r="M2" s="166"/>
    </row>
    <row r="3" spans="1:13" ht="15" thickBot="1" x14ac:dyDescent="0.25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ht="28.5" thickBot="1" x14ac:dyDescent="0.45">
      <c r="A4" s="166"/>
      <c r="B4" s="166"/>
      <c r="C4" s="166"/>
      <c r="D4" s="166"/>
      <c r="E4" s="166"/>
      <c r="F4" s="166"/>
      <c r="G4" s="170" t="s">
        <v>286</v>
      </c>
      <c r="H4" s="168"/>
      <c r="I4" s="166"/>
      <c r="J4" s="166"/>
      <c r="K4" s="166"/>
      <c r="L4" s="166"/>
      <c r="M4" s="166"/>
    </row>
    <row r="5" spans="1:13" ht="28.5" thickBot="1" x14ac:dyDescent="0.45">
      <c r="A5" s="166"/>
      <c r="B5" s="166"/>
      <c r="C5" s="166"/>
      <c r="D5" s="166"/>
      <c r="E5" s="166"/>
      <c r="F5" s="166"/>
      <c r="G5" s="225" t="s">
        <v>287</v>
      </c>
      <c r="H5" s="225"/>
      <c r="I5" s="169"/>
      <c r="J5" s="166"/>
      <c r="K5" s="166"/>
      <c r="L5" s="166"/>
      <c r="M5" s="166"/>
    </row>
    <row r="6" spans="1:13" ht="28.5" thickBot="1" x14ac:dyDescent="0.45">
      <c r="A6" s="166"/>
      <c r="B6" s="166"/>
      <c r="C6" s="166"/>
      <c r="D6" s="166"/>
      <c r="E6" s="166"/>
      <c r="F6" s="166"/>
      <c r="G6" s="221" t="s">
        <v>288</v>
      </c>
      <c r="H6" s="221"/>
      <c r="I6" s="222"/>
      <c r="J6" s="168"/>
      <c r="K6" s="166"/>
      <c r="L6" s="166"/>
      <c r="M6" s="166"/>
    </row>
    <row r="7" spans="1:13" ht="28.5" thickBot="1" x14ac:dyDescent="0.45">
      <c r="A7" s="166"/>
      <c r="B7" s="166"/>
      <c r="C7" s="166"/>
      <c r="D7" s="166"/>
      <c r="E7" s="166"/>
      <c r="F7" s="166"/>
      <c r="G7" s="223" t="s">
        <v>289</v>
      </c>
      <c r="H7" s="223"/>
      <c r="I7" s="223"/>
      <c r="J7" s="171" t="e">
        <f>I5/J6/12</f>
        <v>#DIV/0!</v>
      </c>
      <c r="K7" s="166"/>
      <c r="L7" s="166"/>
      <c r="M7" s="166"/>
    </row>
    <row r="8" spans="1:13" x14ac:dyDescent="0.2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</row>
    <row r="9" spans="1:13" x14ac:dyDescent="0.2">
      <c r="A9" s="166"/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</row>
    <row r="10" spans="1:13" x14ac:dyDescent="0.2">
      <c r="A10" s="125"/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15" thickBot="1" x14ac:dyDescent="0.25">
      <c r="A11" s="166"/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</row>
    <row r="12" spans="1:13" ht="15.75" thickBot="1" x14ac:dyDescent="0.3">
      <c r="A12" s="166"/>
      <c r="B12" s="166"/>
      <c r="C12" s="166"/>
      <c r="D12" s="166"/>
      <c r="E12" s="166"/>
      <c r="F12" s="190" t="s">
        <v>294</v>
      </c>
      <c r="G12" s="224"/>
      <c r="H12" s="224"/>
      <c r="I12" s="224"/>
      <c r="J12" s="224"/>
      <c r="K12" s="191"/>
      <c r="L12" s="166"/>
      <c r="M12" s="166"/>
    </row>
    <row r="13" spans="1:13" x14ac:dyDescent="0.2">
      <c r="A13" s="166"/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</row>
    <row r="14" spans="1:13" ht="15" thickBot="1" x14ac:dyDescent="0.25">
      <c r="A14" s="166"/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</row>
    <row r="15" spans="1:13" ht="27.75" thickBot="1" x14ac:dyDescent="0.4">
      <c r="A15" s="166"/>
      <c r="B15" s="166"/>
      <c r="C15" s="166"/>
      <c r="D15" s="166"/>
      <c r="E15" s="166"/>
      <c r="F15" s="166"/>
      <c r="G15" s="220" t="s">
        <v>292</v>
      </c>
      <c r="H15" s="220"/>
      <c r="I15" s="169"/>
      <c r="J15" s="166"/>
      <c r="K15" s="166"/>
      <c r="L15" s="166"/>
      <c r="M15" s="166"/>
    </row>
    <row r="16" spans="1:13" ht="28.5" thickBot="1" x14ac:dyDescent="0.45">
      <c r="A16" s="166"/>
      <c r="B16" s="166"/>
      <c r="C16" s="166"/>
      <c r="D16" s="166"/>
      <c r="E16" s="166"/>
      <c r="F16" s="166"/>
      <c r="G16" s="221" t="s">
        <v>291</v>
      </c>
      <c r="H16" s="221"/>
      <c r="I16" s="222"/>
      <c r="J16" s="168"/>
      <c r="K16" s="166"/>
      <c r="L16" s="166"/>
      <c r="M16" s="166"/>
    </row>
    <row r="17" spans="1:13" ht="28.5" thickBot="1" x14ac:dyDescent="0.45">
      <c r="A17" s="166"/>
      <c r="B17" s="166"/>
      <c r="C17" s="166"/>
      <c r="D17" s="166"/>
      <c r="E17" s="166"/>
      <c r="F17" s="166"/>
      <c r="G17" s="223" t="s">
        <v>290</v>
      </c>
      <c r="H17" s="223"/>
      <c r="I17" s="223"/>
      <c r="J17" s="171">
        <f>I15*J16*12</f>
        <v>0</v>
      </c>
      <c r="K17" s="166"/>
      <c r="L17" s="166"/>
      <c r="M17" s="166"/>
    </row>
    <row r="18" spans="1:13" x14ac:dyDescent="0.2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</row>
    <row r="19" spans="1:13" x14ac:dyDescent="0.2">
      <c r="A19" s="166"/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</row>
    <row r="20" spans="1:13" x14ac:dyDescent="0.2">
      <c r="A20" s="166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</row>
    <row r="21" spans="1:13" x14ac:dyDescent="0.2">
      <c r="A21" s="166"/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</row>
  </sheetData>
  <mergeCells count="8">
    <mergeCell ref="G15:H15"/>
    <mergeCell ref="G16:I16"/>
    <mergeCell ref="G17:I17"/>
    <mergeCell ref="F2:K2"/>
    <mergeCell ref="F12:K12"/>
    <mergeCell ref="G5:H5"/>
    <mergeCell ref="G7:I7"/>
    <mergeCell ref="G6:I6"/>
  </mergeCells>
  <pageMargins left="0.7" right="0.7" top="0.75" bottom="0.75" header="0.3" footer="0.3"/>
  <ignoredErrors>
    <ignoredError sqref="J7" evalError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S142"/>
  <sheetViews>
    <sheetView rightToLeft="1" tabSelected="1" topLeftCell="A113" workbookViewId="0">
      <selection activeCell="F135" sqref="F135"/>
    </sheetView>
  </sheetViews>
  <sheetFormatPr defaultRowHeight="14.25" x14ac:dyDescent="0.2"/>
  <cols>
    <col min="3" max="3" width="14.875" customWidth="1"/>
    <col min="11" max="11" width="10.5" bestFit="1" customWidth="1"/>
  </cols>
  <sheetData>
    <row r="1" spans="1:19" x14ac:dyDescent="0.2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</row>
    <row r="2" spans="1:19" ht="15" x14ac:dyDescent="0.25">
      <c r="A2" s="132"/>
      <c r="B2" s="230" t="s">
        <v>98</v>
      </c>
      <c r="C2" s="230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19" ht="15" x14ac:dyDescent="0.25">
      <c r="A3" s="132"/>
      <c r="B3" s="133" t="s">
        <v>99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2"/>
      <c r="Q3" s="132"/>
      <c r="R3" s="132"/>
      <c r="S3" s="132"/>
    </row>
    <row r="4" spans="1:19" ht="15" x14ac:dyDescent="0.25">
      <c r="A4" s="132"/>
      <c r="B4" s="230" t="s">
        <v>100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132"/>
      <c r="N4" s="132"/>
      <c r="O4" s="132"/>
      <c r="P4" s="132"/>
      <c r="Q4" s="132"/>
      <c r="R4" s="132"/>
      <c r="S4" s="132"/>
    </row>
    <row r="5" spans="1:19" ht="15" x14ac:dyDescent="0.25">
      <c r="A5" s="132"/>
      <c r="B5" s="230" t="s">
        <v>101</v>
      </c>
      <c r="C5" s="230"/>
      <c r="D5" s="230"/>
      <c r="E5" s="230"/>
      <c r="F5" s="230"/>
      <c r="G5" s="230"/>
      <c r="H5" s="230"/>
      <c r="I5" s="230"/>
      <c r="J5" s="132"/>
      <c r="K5" s="132"/>
      <c r="L5" s="132"/>
      <c r="M5" s="132"/>
      <c r="N5" s="132"/>
      <c r="O5" s="132"/>
      <c r="P5" s="132"/>
      <c r="Q5" s="132"/>
      <c r="R5" s="132"/>
      <c r="S5" s="132"/>
    </row>
    <row r="6" spans="1:19" x14ac:dyDescent="0.2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</row>
    <row r="7" spans="1:19" ht="15" x14ac:dyDescent="0.25">
      <c r="A7" s="132"/>
      <c r="B7" s="59" t="s">
        <v>210</v>
      </c>
      <c r="R7" s="132"/>
      <c r="S7" s="132"/>
    </row>
    <row r="8" spans="1:19" x14ac:dyDescent="0.2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</row>
    <row r="9" spans="1:19" ht="15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8" t="s">
        <v>211</v>
      </c>
      <c r="M9" s="18" t="s">
        <v>212</v>
      </c>
      <c r="N9" s="132"/>
      <c r="O9" s="132"/>
      <c r="P9" s="132"/>
      <c r="Q9" s="132"/>
      <c r="R9" s="132"/>
      <c r="S9" s="132"/>
    </row>
    <row r="10" spans="1:19" x14ac:dyDescent="0.2">
      <c r="A10" s="132"/>
      <c r="B10" s="60" t="s">
        <v>106</v>
      </c>
      <c r="C10" s="61" t="s">
        <v>102</v>
      </c>
      <c r="D10" s="61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</row>
    <row r="11" spans="1:19" x14ac:dyDescent="0.2">
      <c r="A11" s="132"/>
      <c r="B11" s="132"/>
      <c r="C11" t="s">
        <v>103</v>
      </c>
      <c r="D11" s="132"/>
      <c r="E11" s="132"/>
      <c r="F11" s="132"/>
      <c r="G11" s="132"/>
      <c r="H11" s="132"/>
      <c r="I11" s="132"/>
      <c r="J11" s="132"/>
      <c r="K11" s="132"/>
      <c r="L11" s="58"/>
      <c r="M11" s="58"/>
      <c r="N11" s="132"/>
      <c r="O11" s="132"/>
      <c r="P11" s="132"/>
      <c r="Q11" s="132"/>
      <c r="R11" s="132"/>
      <c r="S11" s="132"/>
    </row>
    <row r="12" spans="1:19" x14ac:dyDescent="0.2">
      <c r="A12" s="132"/>
      <c r="B12" s="132"/>
      <c r="C12" t="s">
        <v>104</v>
      </c>
      <c r="D12" s="132"/>
      <c r="E12" s="132"/>
      <c r="F12" s="132"/>
      <c r="G12" s="132"/>
      <c r="H12" s="132"/>
      <c r="I12" s="132"/>
      <c r="J12" s="132"/>
      <c r="K12" s="132"/>
      <c r="L12" s="58"/>
      <c r="M12" s="58"/>
      <c r="N12" s="132"/>
      <c r="O12" s="132"/>
      <c r="P12" s="132"/>
      <c r="Q12" s="132"/>
      <c r="R12" s="132"/>
      <c r="S12" s="132"/>
    </row>
    <row r="13" spans="1:19" x14ac:dyDescent="0.2">
      <c r="A13" s="132"/>
      <c r="B13" s="132"/>
      <c r="C13" t="s">
        <v>105</v>
      </c>
      <c r="F13" s="132"/>
      <c r="G13" s="132"/>
      <c r="H13" s="132"/>
      <c r="I13" s="132"/>
      <c r="J13" s="132"/>
      <c r="K13" s="132"/>
      <c r="L13" s="58"/>
      <c r="M13" s="58"/>
      <c r="N13" s="132"/>
      <c r="O13" s="132"/>
      <c r="P13" s="132"/>
      <c r="Q13" s="132"/>
      <c r="R13" s="132"/>
      <c r="S13" s="132"/>
    </row>
    <row r="14" spans="1:19" x14ac:dyDescent="0.2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</row>
    <row r="15" spans="1:19" x14ac:dyDescent="0.2">
      <c r="A15" s="132"/>
      <c r="B15" s="60" t="s">
        <v>107</v>
      </c>
      <c r="C15" s="61" t="s">
        <v>108</v>
      </c>
      <c r="D15" s="61"/>
      <c r="E15" s="61"/>
      <c r="F15" s="61"/>
      <c r="G15" s="61"/>
      <c r="H15" s="61"/>
      <c r="I15" s="61"/>
      <c r="J15" s="61"/>
      <c r="K15" s="61"/>
      <c r="L15" s="132"/>
      <c r="M15" s="132"/>
      <c r="N15" s="132"/>
      <c r="O15" s="132"/>
      <c r="P15" s="132"/>
      <c r="Q15" s="132"/>
      <c r="R15" s="132"/>
      <c r="S15" s="132"/>
    </row>
    <row r="16" spans="1:19" x14ac:dyDescent="0.2">
      <c r="A16" s="132"/>
      <c r="B16" s="132"/>
      <c r="C16" t="s">
        <v>109</v>
      </c>
      <c r="E16" s="132"/>
      <c r="F16" s="132"/>
      <c r="G16" s="132"/>
      <c r="H16" s="132"/>
      <c r="I16" s="132"/>
      <c r="J16" s="132"/>
      <c r="K16" s="132"/>
      <c r="L16" s="58"/>
      <c r="M16" s="58"/>
      <c r="N16" s="132"/>
      <c r="O16" s="132"/>
      <c r="P16" s="132"/>
      <c r="Q16" s="132"/>
      <c r="R16" s="132"/>
      <c r="S16" s="132"/>
    </row>
    <row r="17" spans="1:19" x14ac:dyDescent="0.2">
      <c r="A17" s="132"/>
      <c r="B17" s="132"/>
      <c r="C17" t="s">
        <v>110</v>
      </c>
      <c r="F17" s="132"/>
      <c r="G17" s="132"/>
      <c r="H17" s="132"/>
      <c r="I17" s="132"/>
      <c r="J17" s="132"/>
      <c r="K17" s="132"/>
      <c r="L17" s="58"/>
      <c r="M17" s="58"/>
      <c r="N17" s="132"/>
      <c r="O17" s="132"/>
      <c r="P17" s="132"/>
      <c r="Q17" s="132"/>
      <c r="R17" s="132"/>
      <c r="S17" s="132"/>
    </row>
    <row r="18" spans="1:19" x14ac:dyDescent="0.2">
      <c r="A18" s="132"/>
      <c r="B18" s="132"/>
      <c r="C18" t="s">
        <v>111</v>
      </c>
      <c r="F18" s="132"/>
      <c r="G18" s="132"/>
      <c r="H18" s="132"/>
      <c r="I18" s="132"/>
      <c r="J18" s="132"/>
      <c r="K18" s="132"/>
      <c r="L18" s="58"/>
      <c r="M18" s="58"/>
      <c r="N18" s="132"/>
      <c r="O18" s="132"/>
      <c r="P18" s="132"/>
      <c r="Q18" s="132"/>
      <c r="R18" s="132"/>
      <c r="S18" s="132"/>
    </row>
    <row r="19" spans="1:19" x14ac:dyDescent="0.2">
      <c r="A19" s="132"/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</row>
    <row r="20" spans="1:19" x14ac:dyDescent="0.2">
      <c r="A20" s="132"/>
      <c r="B20" s="60" t="s">
        <v>112</v>
      </c>
      <c r="C20" s="61" t="s">
        <v>113</v>
      </c>
      <c r="D20" s="61"/>
      <c r="E20" s="61"/>
      <c r="F20" s="61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</row>
    <row r="21" spans="1:19" x14ac:dyDescent="0.2">
      <c r="A21" s="132"/>
      <c r="B21" s="132"/>
      <c r="C21" s="134" t="s">
        <v>114</v>
      </c>
      <c r="D21" s="134"/>
      <c r="E21" s="132"/>
      <c r="F21" s="132"/>
      <c r="G21" s="132"/>
      <c r="H21" s="132"/>
      <c r="I21" s="132"/>
      <c r="J21" s="132"/>
      <c r="K21" s="132"/>
      <c r="L21" s="58"/>
      <c r="M21" s="58"/>
      <c r="N21" s="132"/>
      <c r="O21" s="132"/>
      <c r="P21" s="132"/>
      <c r="Q21" s="132"/>
      <c r="R21" s="132"/>
      <c r="S21" s="132"/>
    </row>
    <row r="22" spans="1:19" x14ac:dyDescent="0.2">
      <c r="A22" s="132"/>
      <c r="B22" s="132"/>
      <c r="C22" s="134" t="s">
        <v>116</v>
      </c>
      <c r="D22" s="134"/>
      <c r="E22" s="132"/>
      <c r="F22" s="132"/>
      <c r="G22" s="132"/>
      <c r="H22" s="132"/>
      <c r="I22" s="132"/>
      <c r="J22" s="132"/>
      <c r="K22" s="132"/>
      <c r="L22" s="58"/>
      <c r="M22" s="58"/>
      <c r="N22" s="132"/>
      <c r="O22" s="132"/>
      <c r="P22" s="132"/>
      <c r="Q22" s="132"/>
      <c r="R22" s="132"/>
      <c r="S22" s="132"/>
    </row>
    <row r="23" spans="1:19" x14ac:dyDescent="0.2">
      <c r="A23" s="132"/>
      <c r="B23" s="132"/>
      <c r="C23" s="134" t="s">
        <v>115</v>
      </c>
      <c r="D23" s="135"/>
      <c r="E23" s="132"/>
      <c r="F23" s="132"/>
      <c r="G23" s="132"/>
      <c r="H23" s="132"/>
      <c r="I23" s="132"/>
      <c r="J23" s="132"/>
      <c r="K23" s="132"/>
      <c r="L23" s="58"/>
      <c r="M23" s="58"/>
      <c r="N23" s="132"/>
      <c r="O23" s="132"/>
      <c r="P23" s="132"/>
      <c r="Q23" s="132"/>
      <c r="R23" s="132"/>
      <c r="S23" s="132"/>
    </row>
    <row r="24" spans="1:19" x14ac:dyDescent="0.2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</row>
    <row r="25" spans="1:19" x14ac:dyDescent="0.2">
      <c r="A25" s="132"/>
      <c r="B25" s="60" t="s">
        <v>117</v>
      </c>
      <c r="C25" s="61" t="s">
        <v>118</v>
      </c>
      <c r="D25" s="61"/>
      <c r="E25" s="61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</row>
    <row r="26" spans="1:19" x14ac:dyDescent="0.2">
      <c r="A26" s="132"/>
      <c r="B26" s="132"/>
      <c r="C26" s="60" t="s">
        <v>119</v>
      </c>
      <c r="D26" s="132"/>
      <c r="E26" s="132"/>
      <c r="F26" s="132"/>
      <c r="G26" s="132"/>
      <c r="H26" s="132"/>
      <c r="I26" s="132"/>
      <c r="J26" s="132"/>
      <c r="K26" s="132"/>
      <c r="L26" s="58"/>
      <c r="M26" s="58"/>
      <c r="N26" s="132"/>
      <c r="O26" s="132"/>
      <c r="P26" s="132"/>
      <c r="Q26" s="132"/>
      <c r="R26" s="132"/>
      <c r="S26" s="132"/>
    </row>
    <row r="27" spans="1:19" x14ac:dyDescent="0.2">
      <c r="A27" s="132"/>
      <c r="B27" s="132"/>
      <c r="C27" s="60" t="s">
        <v>120</v>
      </c>
      <c r="D27" s="132"/>
      <c r="E27" s="132"/>
      <c r="F27" s="132"/>
      <c r="G27" s="132"/>
      <c r="H27" s="132"/>
      <c r="I27" s="132"/>
      <c r="J27" s="132"/>
      <c r="K27" s="132"/>
      <c r="L27" s="58"/>
      <c r="M27" s="58"/>
      <c r="N27" s="132"/>
      <c r="O27" s="132"/>
      <c r="P27" s="132"/>
      <c r="Q27" s="132"/>
      <c r="R27" s="132"/>
      <c r="S27" s="132"/>
    </row>
    <row r="28" spans="1:19" x14ac:dyDescent="0.2">
      <c r="A28" s="132"/>
      <c r="B28" s="132"/>
      <c r="C28" s="60" t="s">
        <v>121</v>
      </c>
      <c r="D28" s="132"/>
      <c r="E28" s="132"/>
      <c r="F28" s="132"/>
      <c r="G28" s="132"/>
      <c r="H28" s="132"/>
      <c r="I28" s="132"/>
      <c r="J28" s="132"/>
      <c r="K28" s="132"/>
      <c r="L28" s="58"/>
      <c r="M28" s="58"/>
      <c r="N28" s="132"/>
      <c r="O28" s="132"/>
      <c r="P28" s="132"/>
      <c r="Q28" s="132"/>
      <c r="R28" s="132"/>
      <c r="S28" s="132"/>
    </row>
    <row r="29" spans="1:19" x14ac:dyDescent="0.2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</row>
    <row r="30" spans="1:19" x14ac:dyDescent="0.2">
      <c r="A30" s="132"/>
      <c r="B30" s="60" t="s">
        <v>122</v>
      </c>
      <c r="C30" s="61" t="s">
        <v>123</v>
      </c>
      <c r="D30" s="61"/>
      <c r="E30" s="61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</row>
    <row r="31" spans="1:19" x14ac:dyDescent="0.2">
      <c r="A31" s="132"/>
      <c r="B31" s="132"/>
      <c r="C31" t="s">
        <v>124</v>
      </c>
      <c r="G31" s="132"/>
      <c r="H31" s="132"/>
      <c r="I31" s="132"/>
      <c r="J31" s="132"/>
      <c r="K31" s="132"/>
      <c r="L31" s="58"/>
      <c r="M31" s="58"/>
      <c r="N31" s="132"/>
      <c r="O31" s="132"/>
      <c r="P31" s="132"/>
      <c r="Q31" s="132"/>
      <c r="R31" s="132"/>
      <c r="S31" s="132"/>
    </row>
    <row r="32" spans="1:19" x14ac:dyDescent="0.2">
      <c r="A32" s="132"/>
      <c r="B32" s="132"/>
      <c r="C32" t="s">
        <v>125</v>
      </c>
      <c r="D32" s="132"/>
      <c r="E32" s="132"/>
      <c r="F32" s="132"/>
      <c r="G32" s="132"/>
      <c r="H32" s="132"/>
      <c r="I32" s="132"/>
      <c r="J32" s="132"/>
      <c r="K32" s="132"/>
      <c r="L32" s="58"/>
      <c r="M32" s="58"/>
      <c r="N32" s="132"/>
      <c r="O32" s="132"/>
      <c r="P32" s="132"/>
      <c r="Q32" s="132"/>
      <c r="R32" s="132"/>
      <c r="S32" s="132"/>
    </row>
    <row r="33" spans="1:19" x14ac:dyDescent="0.2">
      <c r="A33" s="132"/>
      <c r="B33" s="132"/>
      <c r="C33" t="s">
        <v>126</v>
      </c>
      <c r="G33" s="132"/>
      <c r="H33" s="132"/>
      <c r="I33" s="132"/>
      <c r="J33" s="132"/>
      <c r="K33" s="132"/>
      <c r="L33" s="58"/>
      <c r="M33" s="58"/>
      <c r="N33" s="132"/>
      <c r="O33" s="132"/>
      <c r="P33" s="132"/>
      <c r="Q33" s="132"/>
      <c r="R33" s="132"/>
      <c r="S33" s="132"/>
    </row>
    <row r="34" spans="1:19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</row>
    <row r="35" spans="1:19" x14ac:dyDescent="0.2">
      <c r="A35" s="132"/>
      <c r="B35" s="60" t="s">
        <v>127</v>
      </c>
      <c r="C35" s="61" t="s">
        <v>128</v>
      </c>
      <c r="D35" s="61"/>
      <c r="E35" s="61"/>
      <c r="F35" s="61"/>
      <c r="G35" s="61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</row>
    <row r="36" spans="1:19" x14ac:dyDescent="0.2">
      <c r="A36" s="132"/>
      <c r="B36" s="132"/>
      <c r="C36" t="s">
        <v>129</v>
      </c>
      <c r="H36" s="132"/>
      <c r="I36" s="132"/>
      <c r="J36" s="132"/>
      <c r="K36" s="132"/>
      <c r="L36" s="58"/>
      <c r="M36" s="58"/>
      <c r="N36" s="132"/>
      <c r="O36" s="132"/>
      <c r="P36" s="132"/>
      <c r="Q36" s="132"/>
      <c r="R36" s="132"/>
      <c r="S36" s="132"/>
    </row>
    <row r="37" spans="1:19" x14ac:dyDescent="0.2">
      <c r="A37" s="132"/>
      <c r="B37" s="132"/>
      <c r="C37" t="s">
        <v>130</v>
      </c>
      <c r="E37" s="132"/>
      <c r="F37" s="132"/>
      <c r="G37" s="132"/>
      <c r="H37" s="132"/>
      <c r="I37" s="132"/>
      <c r="J37" s="132"/>
      <c r="K37" s="132"/>
      <c r="L37" s="58"/>
      <c r="M37" s="58"/>
      <c r="N37" s="132"/>
      <c r="O37" s="132"/>
      <c r="P37" s="132"/>
      <c r="Q37" s="132"/>
      <c r="R37" s="132"/>
      <c r="S37" s="132"/>
    </row>
    <row r="38" spans="1:19" x14ac:dyDescent="0.2">
      <c r="A38" s="132"/>
      <c r="B38" s="132"/>
      <c r="C38" t="s">
        <v>131</v>
      </c>
      <c r="E38" s="132"/>
      <c r="F38" s="132"/>
      <c r="G38" s="132"/>
      <c r="H38" s="132"/>
      <c r="I38" s="132"/>
      <c r="J38" s="132"/>
      <c r="K38" s="132"/>
      <c r="L38" s="58"/>
      <c r="M38" s="58"/>
      <c r="N38" s="132"/>
      <c r="O38" s="132"/>
      <c r="P38" s="132"/>
      <c r="Q38" s="132"/>
      <c r="R38" s="132"/>
      <c r="S38" s="132"/>
    </row>
    <row r="39" spans="1:19" x14ac:dyDescent="0.2">
      <c r="A39" s="13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60"/>
      <c r="M39" s="60"/>
      <c r="N39" s="132"/>
      <c r="O39" s="132"/>
      <c r="P39" s="132"/>
      <c r="Q39" s="132"/>
      <c r="R39" s="132"/>
      <c r="S39" s="132"/>
    </row>
    <row r="40" spans="1:19" x14ac:dyDescent="0.2">
      <c r="A40" s="132"/>
      <c r="B40" s="60" t="s">
        <v>132</v>
      </c>
      <c r="C40" s="61" t="s">
        <v>133</v>
      </c>
      <c r="D40" s="61"/>
      <c r="E40" s="132"/>
      <c r="F40" s="132"/>
      <c r="G40" s="132"/>
      <c r="H40" s="132"/>
      <c r="I40" s="132"/>
      <c r="J40" s="132"/>
      <c r="K40" s="132"/>
      <c r="L40" s="60"/>
      <c r="M40" s="60"/>
      <c r="N40" s="132"/>
      <c r="O40" s="132"/>
      <c r="P40" s="132"/>
      <c r="Q40" s="132"/>
      <c r="R40" s="132"/>
      <c r="S40" s="132"/>
    </row>
    <row r="41" spans="1:19" x14ac:dyDescent="0.2">
      <c r="A41" s="132"/>
      <c r="B41" s="132"/>
      <c r="C41" t="s">
        <v>134</v>
      </c>
      <c r="E41" s="132"/>
      <c r="F41" s="132"/>
      <c r="G41" s="132"/>
      <c r="H41" s="132"/>
      <c r="I41" s="132"/>
      <c r="J41" s="132"/>
      <c r="K41" s="132"/>
      <c r="L41" s="58"/>
      <c r="M41" s="58"/>
      <c r="N41" s="132"/>
      <c r="O41" s="132"/>
      <c r="P41" s="132"/>
      <c r="Q41" s="132"/>
      <c r="R41" s="132"/>
      <c r="S41" s="132"/>
    </row>
    <row r="42" spans="1:19" x14ac:dyDescent="0.2">
      <c r="A42" s="132"/>
      <c r="B42" s="132"/>
      <c r="C42" t="s">
        <v>261</v>
      </c>
      <c r="H42" s="132"/>
      <c r="I42" s="132"/>
      <c r="J42" s="132"/>
      <c r="K42" s="132"/>
      <c r="L42" s="58"/>
      <c r="M42" s="58"/>
      <c r="N42" s="132"/>
      <c r="O42" s="132"/>
      <c r="P42" s="132"/>
      <c r="Q42" s="132"/>
      <c r="R42" s="132"/>
      <c r="S42" s="132"/>
    </row>
    <row r="43" spans="1:19" x14ac:dyDescent="0.2">
      <c r="A43" s="132"/>
      <c r="B43" s="132"/>
      <c r="C43" t="s">
        <v>135</v>
      </c>
      <c r="J43" s="132"/>
      <c r="K43" s="132"/>
      <c r="L43" s="58"/>
      <c r="M43" s="58"/>
      <c r="N43" s="132"/>
      <c r="O43" s="132"/>
      <c r="P43" s="132"/>
      <c r="Q43" s="132"/>
      <c r="R43" s="132"/>
      <c r="S43" s="132"/>
    </row>
    <row r="44" spans="1:19" x14ac:dyDescent="0.2">
      <c r="A44" s="132"/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</row>
    <row r="45" spans="1:19" x14ac:dyDescent="0.2">
      <c r="A45" s="132"/>
      <c r="B45" s="60" t="s">
        <v>136</v>
      </c>
      <c r="C45" s="61" t="s">
        <v>137</v>
      </c>
      <c r="D45" s="61"/>
      <c r="E45" s="61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</row>
    <row r="46" spans="1:19" x14ac:dyDescent="0.2">
      <c r="A46" s="132"/>
      <c r="B46" s="132"/>
      <c r="C46" t="s">
        <v>138</v>
      </c>
      <c r="F46" s="132"/>
      <c r="G46" s="132"/>
      <c r="H46" s="132"/>
      <c r="I46" s="132"/>
      <c r="J46" s="132"/>
      <c r="K46" s="132"/>
      <c r="L46" s="58"/>
      <c r="M46" s="58"/>
      <c r="N46" s="132"/>
      <c r="O46" s="132"/>
      <c r="P46" s="132"/>
      <c r="Q46" s="132"/>
      <c r="R46" s="132"/>
      <c r="S46" s="132"/>
    </row>
    <row r="47" spans="1:19" x14ac:dyDescent="0.2">
      <c r="A47" s="132"/>
      <c r="B47" s="132"/>
      <c r="C47" t="s">
        <v>139</v>
      </c>
      <c r="H47" s="132"/>
      <c r="I47" s="132"/>
      <c r="J47" s="132"/>
      <c r="K47" s="132"/>
      <c r="L47" s="58"/>
      <c r="M47" s="58"/>
      <c r="N47" s="132"/>
      <c r="O47" s="132"/>
      <c r="P47" s="132"/>
      <c r="Q47" s="132"/>
      <c r="R47" s="132"/>
      <c r="S47" s="132"/>
    </row>
    <row r="48" spans="1:19" x14ac:dyDescent="0.2">
      <c r="A48" s="132"/>
      <c r="B48" s="132"/>
      <c r="C48" t="s">
        <v>140</v>
      </c>
      <c r="E48" s="132"/>
      <c r="F48" s="132"/>
      <c r="G48" s="132"/>
      <c r="H48" s="132"/>
      <c r="I48" s="132"/>
      <c r="J48" s="132"/>
      <c r="K48" s="132"/>
      <c r="L48" s="58"/>
      <c r="M48" s="58"/>
      <c r="N48" s="132"/>
      <c r="O48" s="132"/>
      <c r="P48" s="132"/>
      <c r="Q48" s="132"/>
      <c r="R48" s="132"/>
      <c r="S48" s="132"/>
    </row>
    <row r="49" spans="1:19" x14ac:dyDescent="0.2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</row>
    <row r="50" spans="1:19" x14ac:dyDescent="0.2">
      <c r="A50" s="132"/>
      <c r="B50" s="60" t="s">
        <v>141</v>
      </c>
      <c r="C50" s="61" t="s">
        <v>142</v>
      </c>
      <c r="D50" s="61"/>
      <c r="E50" s="61"/>
      <c r="F50" s="61"/>
      <c r="G50" s="61"/>
      <c r="H50" s="61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</row>
    <row r="51" spans="1:19" x14ac:dyDescent="0.2">
      <c r="A51" s="132"/>
      <c r="B51" s="132"/>
      <c r="C51" t="s">
        <v>143</v>
      </c>
      <c r="D51" s="132"/>
      <c r="E51" s="132"/>
      <c r="F51" s="132"/>
      <c r="G51" s="132"/>
      <c r="H51" s="132"/>
      <c r="I51" s="132"/>
      <c r="J51" s="132"/>
      <c r="K51" s="132"/>
      <c r="L51" s="58"/>
      <c r="M51" s="58"/>
      <c r="N51" s="132"/>
      <c r="O51" s="132"/>
      <c r="P51" s="132"/>
      <c r="Q51" s="132"/>
      <c r="R51" s="132"/>
      <c r="S51" s="132"/>
    </row>
    <row r="52" spans="1:19" x14ac:dyDescent="0.2">
      <c r="A52" s="132"/>
      <c r="B52" s="132"/>
      <c r="C52" t="s">
        <v>144</v>
      </c>
      <c r="E52" s="132"/>
      <c r="F52" s="132"/>
      <c r="G52" s="132"/>
      <c r="H52" s="132"/>
      <c r="I52" s="132"/>
      <c r="J52" s="132"/>
      <c r="K52" s="132"/>
      <c r="L52" s="58"/>
      <c r="M52" s="58"/>
      <c r="N52" s="132"/>
      <c r="O52" s="132"/>
      <c r="P52" s="132"/>
      <c r="Q52" s="132"/>
      <c r="R52" s="132"/>
      <c r="S52" s="132"/>
    </row>
    <row r="53" spans="1:19" x14ac:dyDescent="0.2">
      <c r="A53" s="132"/>
      <c r="B53" s="132"/>
      <c r="C53" t="s">
        <v>145</v>
      </c>
      <c r="D53" s="132"/>
      <c r="E53" s="132"/>
      <c r="F53" s="132"/>
      <c r="G53" s="132"/>
      <c r="H53" s="132"/>
      <c r="I53" s="132"/>
      <c r="J53" s="132"/>
      <c r="K53" s="132"/>
      <c r="L53" s="58"/>
      <c r="M53" s="58"/>
      <c r="N53" s="132"/>
      <c r="O53" s="132"/>
      <c r="P53" s="132"/>
      <c r="Q53" s="132"/>
      <c r="R53" s="132"/>
      <c r="S53" s="132"/>
    </row>
    <row r="54" spans="1:19" x14ac:dyDescent="0.2">
      <c r="A54" s="132"/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</row>
    <row r="55" spans="1:19" x14ac:dyDescent="0.2">
      <c r="A55" s="132"/>
      <c r="B55" s="60" t="s">
        <v>146</v>
      </c>
      <c r="C55" s="61" t="s">
        <v>147</v>
      </c>
      <c r="D55" s="61"/>
      <c r="E55" s="61"/>
      <c r="F55" s="61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</row>
    <row r="56" spans="1:19" x14ac:dyDescent="0.2">
      <c r="A56" s="132"/>
      <c r="B56" s="132"/>
      <c r="C56" t="s">
        <v>148</v>
      </c>
      <c r="D56" s="132"/>
      <c r="E56" s="132"/>
      <c r="F56" s="132"/>
      <c r="G56" s="132"/>
      <c r="H56" s="132"/>
      <c r="I56" s="132"/>
      <c r="J56" s="132"/>
      <c r="K56" s="132"/>
      <c r="L56" s="58"/>
      <c r="M56" s="58"/>
      <c r="N56" s="132"/>
      <c r="O56" s="132"/>
      <c r="P56" s="132"/>
      <c r="Q56" s="132"/>
      <c r="R56" s="132"/>
      <c r="S56" s="132"/>
    </row>
    <row r="57" spans="1:19" x14ac:dyDescent="0.2">
      <c r="A57" s="132"/>
      <c r="B57" s="132"/>
      <c r="C57" t="s">
        <v>149</v>
      </c>
      <c r="F57" s="132"/>
      <c r="G57" s="132"/>
      <c r="H57" s="132"/>
      <c r="I57" s="132"/>
      <c r="J57" s="132"/>
      <c r="K57" s="132"/>
      <c r="L57" s="58"/>
      <c r="M57" s="58"/>
      <c r="N57" s="132"/>
      <c r="O57" s="132"/>
      <c r="P57" s="132"/>
      <c r="Q57" s="132"/>
      <c r="R57" s="132"/>
      <c r="S57" s="132"/>
    </row>
    <row r="58" spans="1:19" x14ac:dyDescent="0.2">
      <c r="A58" s="132"/>
      <c r="B58" s="132"/>
      <c r="C58" t="s">
        <v>150</v>
      </c>
      <c r="F58" s="132"/>
      <c r="G58" s="132"/>
      <c r="H58" s="132"/>
      <c r="I58" s="132"/>
      <c r="J58" s="132"/>
      <c r="K58" s="132"/>
      <c r="L58" s="58"/>
      <c r="M58" s="58"/>
      <c r="N58" s="132"/>
      <c r="O58" s="132"/>
      <c r="P58" s="132"/>
      <c r="Q58" s="132"/>
      <c r="R58" s="132"/>
      <c r="S58" s="132"/>
    </row>
    <row r="59" spans="1:19" x14ac:dyDescent="0.2">
      <c r="A59" s="132"/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</row>
    <row r="60" spans="1:19" x14ac:dyDescent="0.2">
      <c r="A60" s="132"/>
      <c r="B60" s="60" t="s">
        <v>151</v>
      </c>
      <c r="C60" s="61" t="s">
        <v>152</v>
      </c>
      <c r="D60" s="61"/>
      <c r="E60" s="61"/>
      <c r="F60" s="61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</row>
    <row r="61" spans="1:19" x14ac:dyDescent="0.2">
      <c r="A61" s="132"/>
      <c r="B61" s="132"/>
      <c r="C61" t="s">
        <v>153</v>
      </c>
      <c r="D61" s="132"/>
      <c r="E61" s="132"/>
      <c r="F61" s="132"/>
      <c r="G61" s="132"/>
      <c r="H61" s="132"/>
      <c r="I61" s="132"/>
      <c r="J61" s="132"/>
      <c r="K61" s="132"/>
      <c r="L61" s="58"/>
      <c r="M61" s="58"/>
      <c r="N61" s="132"/>
      <c r="O61" s="132"/>
      <c r="P61" s="132"/>
      <c r="Q61" s="132"/>
      <c r="R61" s="132"/>
      <c r="S61" s="132"/>
    </row>
    <row r="62" spans="1:19" x14ac:dyDescent="0.2">
      <c r="A62" s="132"/>
      <c r="B62" s="132"/>
      <c r="C62" t="s">
        <v>154</v>
      </c>
      <c r="E62" s="132"/>
      <c r="F62" s="132"/>
      <c r="G62" s="132"/>
      <c r="H62" s="132"/>
      <c r="I62" s="132"/>
      <c r="J62" s="132"/>
      <c r="K62" s="132"/>
      <c r="L62" s="58"/>
      <c r="M62" s="58"/>
      <c r="N62" s="132"/>
      <c r="O62" s="132"/>
      <c r="P62" s="132"/>
      <c r="Q62" s="132"/>
      <c r="R62" s="132"/>
      <c r="S62" s="132"/>
    </row>
    <row r="63" spans="1:19" x14ac:dyDescent="0.2">
      <c r="A63" s="132"/>
      <c r="B63" s="132"/>
      <c r="C63" t="s">
        <v>155</v>
      </c>
      <c r="D63" s="132"/>
      <c r="E63" s="132"/>
      <c r="F63" s="132"/>
      <c r="G63" s="132"/>
      <c r="H63" s="132"/>
      <c r="I63" s="132"/>
      <c r="J63" s="132"/>
      <c r="K63" s="132"/>
      <c r="L63" s="58"/>
      <c r="M63" s="58"/>
      <c r="N63" s="132"/>
      <c r="O63" s="132"/>
      <c r="P63" s="132"/>
      <c r="Q63" s="132"/>
      <c r="R63" s="132"/>
      <c r="S63" s="132"/>
    </row>
    <row r="64" spans="1:19" x14ac:dyDescent="0.2">
      <c r="A64" s="132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</row>
    <row r="65" spans="1:19" x14ac:dyDescent="0.2">
      <c r="A65" s="132"/>
      <c r="B65" s="60" t="s">
        <v>156</v>
      </c>
      <c r="C65" s="61" t="s">
        <v>157</v>
      </c>
      <c r="D65" s="61"/>
      <c r="E65" s="61"/>
      <c r="F65" s="61"/>
      <c r="G65" s="61"/>
      <c r="H65" s="61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</row>
    <row r="66" spans="1:19" x14ac:dyDescent="0.2">
      <c r="A66" s="132"/>
      <c r="B66" s="132"/>
      <c r="C66" t="s">
        <v>158</v>
      </c>
      <c r="D66" s="132"/>
      <c r="E66" s="132"/>
      <c r="F66" s="132"/>
      <c r="G66" s="132"/>
      <c r="H66" s="132"/>
      <c r="I66" s="132"/>
      <c r="J66" s="132"/>
      <c r="K66" s="132"/>
      <c r="L66" s="58"/>
      <c r="M66" s="58"/>
      <c r="N66" s="132"/>
      <c r="O66" s="132"/>
      <c r="P66" s="132"/>
      <c r="Q66" s="132"/>
      <c r="R66" s="132"/>
      <c r="S66" s="132"/>
    </row>
    <row r="67" spans="1:19" x14ac:dyDescent="0.2">
      <c r="A67" s="132"/>
      <c r="B67" s="132"/>
      <c r="C67" t="s">
        <v>159</v>
      </c>
      <c r="G67" s="132"/>
      <c r="H67" s="132"/>
      <c r="I67" s="132"/>
      <c r="J67" s="132"/>
      <c r="K67" s="132"/>
      <c r="L67" s="58"/>
      <c r="M67" s="58"/>
      <c r="N67" s="132"/>
      <c r="O67" s="132"/>
      <c r="P67" s="132"/>
      <c r="Q67" s="132"/>
      <c r="R67" s="132"/>
      <c r="S67" s="132"/>
    </row>
    <row r="68" spans="1:19" x14ac:dyDescent="0.2">
      <c r="A68" s="132"/>
      <c r="B68" s="132"/>
      <c r="C68" t="s">
        <v>160</v>
      </c>
      <c r="F68" s="132"/>
      <c r="G68" s="132"/>
      <c r="H68" s="132"/>
      <c r="I68" s="132"/>
      <c r="J68" s="132"/>
      <c r="K68" s="132"/>
      <c r="L68" s="58"/>
      <c r="M68" s="58"/>
      <c r="N68" s="132"/>
      <c r="O68" s="132"/>
      <c r="P68" s="132"/>
      <c r="Q68" s="132"/>
      <c r="R68" s="132"/>
      <c r="S68" s="132"/>
    </row>
    <row r="69" spans="1:19" x14ac:dyDescent="0.2">
      <c r="A69" s="132"/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</row>
    <row r="70" spans="1:19" x14ac:dyDescent="0.2">
      <c r="A70" s="132"/>
      <c r="B70" s="60" t="s">
        <v>161</v>
      </c>
      <c r="C70" s="61" t="s">
        <v>162</v>
      </c>
      <c r="D70" s="61"/>
      <c r="E70" s="61"/>
      <c r="F70" s="61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</row>
    <row r="71" spans="1:19" x14ac:dyDescent="0.2">
      <c r="A71" s="132"/>
      <c r="B71" s="132"/>
      <c r="C71" t="s">
        <v>163</v>
      </c>
      <c r="D71" s="132"/>
      <c r="E71" s="132"/>
      <c r="F71" s="132"/>
      <c r="G71" s="132"/>
      <c r="H71" s="132"/>
      <c r="I71" s="132"/>
      <c r="J71" s="132"/>
      <c r="K71" s="132"/>
      <c r="L71" s="58"/>
      <c r="M71" s="58"/>
      <c r="N71" s="132"/>
      <c r="O71" s="132"/>
      <c r="P71" s="132"/>
      <c r="Q71" s="132"/>
      <c r="R71" s="132"/>
      <c r="S71" s="132"/>
    </row>
    <row r="72" spans="1:19" x14ac:dyDescent="0.2">
      <c r="A72" s="132"/>
      <c r="B72" s="132"/>
      <c r="C72" t="s">
        <v>164</v>
      </c>
      <c r="D72" s="132"/>
      <c r="E72" s="132"/>
      <c r="F72" s="132"/>
      <c r="G72" s="132"/>
      <c r="H72" s="132"/>
      <c r="I72" s="132"/>
      <c r="J72" s="132"/>
      <c r="K72" s="132"/>
      <c r="L72" s="58"/>
      <c r="M72" s="58"/>
      <c r="N72" s="132"/>
      <c r="O72" s="132"/>
      <c r="P72" s="132"/>
      <c r="Q72" s="132"/>
      <c r="R72" s="132"/>
      <c r="S72" s="132"/>
    </row>
    <row r="73" spans="1:19" x14ac:dyDescent="0.2">
      <c r="A73" s="132"/>
      <c r="B73" s="132"/>
      <c r="C73" t="s">
        <v>165</v>
      </c>
      <c r="D73" s="132"/>
      <c r="E73" s="132"/>
      <c r="F73" s="132"/>
      <c r="G73" s="132"/>
      <c r="H73" s="132"/>
      <c r="I73" s="132"/>
      <c r="J73" s="132"/>
      <c r="K73" s="132"/>
      <c r="L73" s="58"/>
      <c r="M73" s="58"/>
      <c r="N73" s="132"/>
      <c r="O73" s="132"/>
      <c r="P73" s="132"/>
      <c r="Q73" s="132"/>
      <c r="R73" s="132"/>
      <c r="S73" s="132"/>
    </row>
    <row r="74" spans="1:19" x14ac:dyDescent="0.2">
      <c r="A74" s="132"/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</row>
    <row r="75" spans="1:19" x14ac:dyDescent="0.2">
      <c r="A75" s="132"/>
      <c r="B75" s="60" t="s">
        <v>166</v>
      </c>
      <c r="C75" s="61" t="s">
        <v>167</v>
      </c>
      <c r="D75" s="61"/>
      <c r="E75" s="61"/>
      <c r="F75" s="61"/>
      <c r="G75" s="61"/>
      <c r="H75" s="61"/>
      <c r="I75" s="61"/>
      <c r="J75" s="61"/>
      <c r="K75" s="132"/>
      <c r="L75" s="132"/>
      <c r="M75" s="132"/>
      <c r="N75" s="132"/>
      <c r="O75" s="132"/>
      <c r="P75" s="132"/>
      <c r="Q75" s="132"/>
      <c r="R75" s="132"/>
      <c r="S75" s="132"/>
    </row>
    <row r="76" spans="1:19" x14ac:dyDescent="0.2">
      <c r="A76" s="132"/>
      <c r="B76" s="132"/>
      <c r="C76" s="61" t="s">
        <v>168</v>
      </c>
      <c r="D76" s="61"/>
      <c r="E76" s="61"/>
      <c r="F76" s="61"/>
      <c r="G76" s="61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</row>
    <row r="77" spans="1:19" x14ac:dyDescent="0.2">
      <c r="A77" s="132"/>
      <c r="B77" s="132"/>
      <c r="C77" t="s">
        <v>169</v>
      </c>
      <c r="F77" s="132"/>
      <c r="G77" s="132"/>
      <c r="H77" s="132"/>
      <c r="I77" s="132"/>
      <c r="J77" s="132"/>
      <c r="K77" s="132"/>
      <c r="L77" s="58"/>
      <c r="M77" s="58"/>
      <c r="N77" s="132"/>
      <c r="O77" s="132"/>
      <c r="P77" s="132"/>
      <c r="Q77" s="132"/>
      <c r="R77" s="132"/>
      <c r="S77" s="132"/>
    </row>
    <row r="78" spans="1:19" x14ac:dyDescent="0.2">
      <c r="A78" s="132"/>
      <c r="B78" s="132"/>
      <c r="C78" t="s">
        <v>170</v>
      </c>
      <c r="E78" s="132"/>
      <c r="F78" s="132"/>
      <c r="G78" s="132"/>
      <c r="H78" s="132"/>
      <c r="I78" s="132"/>
      <c r="J78" s="132"/>
      <c r="K78" s="132"/>
      <c r="L78" s="58"/>
      <c r="M78" s="58"/>
      <c r="N78" s="132"/>
      <c r="O78" s="132"/>
      <c r="P78" s="132"/>
      <c r="Q78" s="132"/>
      <c r="R78" s="132"/>
      <c r="S78" s="132"/>
    </row>
    <row r="79" spans="1:19" x14ac:dyDescent="0.2">
      <c r="A79" s="132"/>
      <c r="B79" s="132"/>
      <c r="C79" t="s">
        <v>171</v>
      </c>
      <c r="E79" s="132"/>
      <c r="F79" s="132"/>
      <c r="G79" s="132"/>
      <c r="H79" s="132"/>
      <c r="I79" s="132"/>
      <c r="J79" s="132"/>
      <c r="K79" s="132"/>
      <c r="L79" s="58"/>
      <c r="M79" s="58"/>
      <c r="N79" s="132"/>
      <c r="O79" s="132"/>
      <c r="P79" s="132"/>
      <c r="Q79" s="132"/>
      <c r="R79" s="132"/>
      <c r="S79" s="132"/>
    </row>
    <row r="80" spans="1:19" x14ac:dyDescent="0.2">
      <c r="A80" s="132"/>
      <c r="B80" s="132"/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</row>
    <row r="81" spans="1:19" x14ac:dyDescent="0.2">
      <c r="A81" s="132"/>
      <c r="B81" s="60" t="s">
        <v>172</v>
      </c>
      <c r="C81" s="61" t="s">
        <v>173</v>
      </c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132"/>
      <c r="S81" s="132"/>
    </row>
    <row r="82" spans="1:19" x14ac:dyDescent="0.2">
      <c r="A82" s="132"/>
      <c r="B82" s="132"/>
      <c r="C82" t="s">
        <v>174</v>
      </c>
      <c r="G82" s="132"/>
      <c r="H82" s="132"/>
      <c r="I82" s="132"/>
      <c r="J82" s="132"/>
      <c r="K82" s="132"/>
      <c r="L82" s="58"/>
      <c r="M82" s="58"/>
      <c r="N82" s="132"/>
      <c r="O82" s="132"/>
      <c r="P82" s="132"/>
      <c r="Q82" s="132"/>
      <c r="R82" s="132"/>
      <c r="S82" s="132"/>
    </row>
    <row r="83" spans="1:19" x14ac:dyDescent="0.2">
      <c r="A83" s="132"/>
      <c r="B83" s="132"/>
      <c r="C83" t="s">
        <v>175</v>
      </c>
      <c r="F83" s="132"/>
      <c r="G83" s="132"/>
      <c r="H83" s="132"/>
      <c r="I83" s="132"/>
      <c r="J83" s="132"/>
      <c r="K83" s="132"/>
      <c r="L83" s="58"/>
      <c r="M83" s="58"/>
      <c r="N83" s="132"/>
      <c r="O83" s="132"/>
      <c r="P83" s="132"/>
      <c r="Q83" s="132"/>
      <c r="R83" s="132"/>
      <c r="S83" s="132"/>
    </row>
    <row r="84" spans="1:19" x14ac:dyDescent="0.2">
      <c r="A84" s="132"/>
      <c r="B84" s="132"/>
      <c r="C84" t="s">
        <v>176</v>
      </c>
      <c r="G84" s="132"/>
      <c r="H84" s="132"/>
      <c r="I84" s="132"/>
      <c r="J84" s="132"/>
      <c r="K84" s="132"/>
      <c r="L84" s="58"/>
      <c r="M84" s="58"/>
      <c r="N84" s="132"/>
      <c r="O84" s="132"/>
      <c r="P84" s="132"/>
      <c r="Q84" s="132"/>
      <c r="R84" s="132"/>
      <c r="S84" s="132"/>
    </row>
    <row r="85" spans="1:19" x14ac:dyDescent="0.2">
      <c r="A85" s="132"/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</row>
    <row r="86" spans="1:19" x14ac:dyDescent="0.2">
      <c r="A86" s="132"/>
      <c r="B86" s="60" t="s">
        <v>177</v>
      </c>
      <c r="C86" s="61" t="s">
        <v>178</v>
      </c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  <c r="R86" s="132"/>
      <c r="S86" s="132"/>
    </row>
    <row r="87" spans="1:19" x14ac:dyDescent="0.2">
      <c r="A87" s="132"/>
      <c r="B87" s="132"/>
      <c r="C87" t="s">
        <v>179</v>
      </c>
      <c r="D87" s="132"/>
      <c r="E87" s="132"/>
      <c r="F87" s="132"/>
      <c r="G87" s="132"/>
      <c r="H87" s="132"/>
      <c r="I87" s="132"/>
      <c r="J87" s="132"/>
      <c r="K87" s="132"/>
      <c r="L87" s="58"/>
      <c r="M87" s="58"/>
      <c r="N87" s="132"/>
      <c r="O87" s="132"/>
      <c r="P87" s="132"/>
      <c r="Q87" s="132"/>
      <c r="R87" s="132"/>
      <c r="S87" s="132"/>
    </row>
    <row r="88" spans="1:19" x14ac:dyDescent="0.2">
      <c r="A88" s="132"/>
      <c r="B88" s="132"/>
      <c r="C88" t="s">
        <v>180</v>
      </c>
      <c r="E88" s="132"/>
      <c r="F88" s="132"/>
      <c r="G88" s="132"/>
      <c r="H88" s="132"/>
      <c r="I88" s="132"/>
      <c r="J88" s="132"/>
      <c r="K88" s="132"/>
      <c r="L88" s="58"/>
      <c r="M88" s="58"/>
      <c r="N88" s="132"/>
      <c r="O88" s="132"/>
      <c r="P88" s="132"/>
      <c r="Q88" s="132"/>
      <c r="R88" s="132"/>
      <c r="S88" s="132"/>
    </row>
    <row r="89" spans="1:19" x14ac:dyDescent="0.2">
      <c r="A89" s="132"/>
      <c r="B89" s="132"/>
      <c r="C89" t="s">
        <v>103</v>
      </c>
      <c r="D89" s="132"/>
      <c r="E89" s="132"/>
      <c r="F89" s="132"/>
      <c r="G89" s="132"/>
      <c r="H89" s="132"/>
      <c r="I89" s="132"/>
      <c r="J89" s="132"/>
      <c r="K89" s="132"/>
      <c r="L89" s="58"/>
      <c r="M89" s="58"/>
      <c r="N89" s="132"/>
      <c r="O89" s="132"/>
      <c r="P89" s="132"/>
      <c r="Q89" s="132"/>
      <c r="R89" s="132"/>
      <c r="S89" s="132"/>
    </row>
    <row r="90" spans="1:19" x14ac:dyDescent="0.2">
      <c r="A90" s="132"/>
      <c r="B90" s="132"/>
      <c r="C90" s="132"/>
      <c r="D90" s="13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2"/>
      <c r="Q90" s="132"/>
      <c r="R90" s="132"/>
      <c r="S90" s="132"/>
    </row>
    <row r="91" spans="1:19" x14ac:dyDescent="0.2">
      <c r="A91" s="132"/>
      <c r="B91" s="60" t="s">
        <v>181</v>
      </c>
      <c r="C91" s="61" t="s">
        <v>182</v>
      </c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</row>
    <row r="92" spans="1:19" x14ac:dyDescent="0.2">
      <c r="A92" s="132"/>
      <c r="B92" s="132"/>
      <c r="C92" t="s">
        <v>183</v>
      </c>
      <c r="D92" s="132"/>
      <c r="E92" s="132"/>
      <c r="F92" s="132"/>
      <c r="G92" s="132"/>
      <c r="H92" s="132"/>
      <c r="I92" s="132"/>
      <c r="J92" s="132"/>
      <c r="K92" s="132"/>
      <c r="L92" s="58"/>
      <c r="M92" s="58"/>
      <c r="N92" s="132"/>
      <c r="O92" s="132"/>
      <c r="P92" s="132"/>
      <c r="Q92" s="132"/>
      <c r="R92" s="132"/>
      <c r="S92" s="132"/>
    </row>
    <row r="93" spans="1:19" x14ac:dyDescent="0.2">
      <c r="A93" s="132"/>
      <c r="B93" s="132"/>
      <c r="C93" t="s">
        <v>184</v>
      </c>
      <c r="G93" s="132"/>
      <c r="H93" s="132"/>
      <c r="I93" s="132"/>
      <c r="J93" s="132"/>
      <c r="K93" s="132"/>
      <c r="L93" s="58"/>
      <c r="M93" s="58"/>
      <c r="N93" s="132"/>
      <c r="O93" s="132"/>
      <c r="P93" s="132"/>
      <c r="Q93" s="132"/>
      <c r="R93" s="132"/>
      <c r="S93" s="132"/>
    </row>
    <row r="94" spans="1:19" x14ac:dyDescent="0.2">
      <c r="A94" s="132"/>
      <c r="B94" s="132"/>
      <c r="C94" t="s">
        <v>185</v>
      </c>
      <c r="E94" s="132"/>
      <c r="F94" s="132"/>
      <c r="G94" s="132"/>
      <c r="H94" s="132"/>
      <c r="I94" s="132"/>
      <c r="J94" s="132"/>
      <c r="K94" s="132"/>
      <c r="L94" s="58"/>
      <c r="M94" s="58"/>
      <c r="N94" s="132"/>
      <c r="O94" s="132"/>
      <c r="P94" s="132"/>
      <c r="Q94" s="132"/>
      <c r="R94" s="132"/>
      <c r="S94" s="132"/>
    </row>
    <row r="95" spans="1:19" x14ac:dyDescent="0.2">
      <c r="A95" s="132"/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</row>
    <row r="96" spans="1:19" x14ac:dyDescent="0.2">
      <c r="A96" s="132"/>
      <c r="B96" s="60" t="s">
        <v>186</v>
      </c>
      <c r="C96" s="61" t="s">
        <v>187</v>
      </c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  <c r="S96" s="132"/>
    </row>
    <row r="97" spans="1:19" x14ac:dyDescent="0.2">
      <c r="A97" s="132"/>
      <c r="B97" s="132"/>
      <c r="C97" t="s">
        <v>188</v>
      </c>
      <c r="D97" s="132"/>
      <c r="E97" s="132"/>
      <c r="F97" s="132"/>
      <c r="G97" s="132"/>
      <c r="H97" s="132"/>
      <c r="I97" s="132"/>
      <c r="J97" s="132"/>
      <c r="K97" s="132"/>
      <c r="L97" s="58"/>
      <c r="M97" s="58"/>
      <c r="N97" s="132"/>
      <c r="O97" s="132"/>
      <c r="P97" s="132"/>
      <c r="Q97" s="132"/>
      <c r="R97" s="132"/>
      <c r="S97" s="132"/>
    </row>
    <row r="98" spans="1:19" x14ac:dyDescent="0.2">
      <c r="A98" s="132"/>
      <c r="B98" s="132"/>
      <c r="C98" t="s">
        <v>189</v>
      </c>
      <c r="D98" s="132"/>
      <c r="E98" s="132"/>
      <c r="F98" s="132"/>
      <c r="G98" s="132"/>
      <c r="H98" s="132"/>
      <c r="I98" s="132"/>
      <c r="J98" s="132"/>
      <c r="K98" s="132"/>
      <c r="L98" s="58"/>
      <c r="M98" s="58"/>
      <c r="N98" s="132"/>
      <c r="O98" s="132"/>
      <c r="P98" s="132"/>
      <c r="Q98" s="132"/>
      <c r="R98" s="132"/>
      <c r="S98" s="132"/>
    </row>
    <row r="99" spans="1:19" x14ac:dyDescent="0.2">
      <c r="A99" s="132"/>
      <c r="B99" s="132"/>
      <c r="C99" t="s">
        <v>190</v>
      </c>
      <c r="D99" s="132"/>
      <c r="E99" s="132"/>
      <c r="F99" s="132"/>
      <c r="G99" s="132"/>
      <c r="H99" s="132"/>
      <c r="I99" s="132"/>
      <c r="J99" s="132"/>
      <c r="K99" s="132"/>
      <c r="L99" s="58"/>
      <c r="M99" s="58"/>
      <c r="N99" s="132"/>
      <c r="O99" s="132"/>
      <c r="P99" s="132"/>
      <c r="Q99" s="132"/>
      <c r="R99" s="132"/>
      <c r="S99" s="132"/>
    </row>
    <row r="100" spans="1:19" x14ac:dyDescent="0.2">
      <c r="A100" s="132"/>
      <c r="B100" s="132"/>
      <c r="C100" s="132"/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Q100" s="132"/>
      <c r="R100" s="132"/>
      <c r="S100" s="132"/>
    </row>
    <row r="101" spans="1:19" x14ac:dyDescent="0.2">
      <c r="A101" s="132"/>
      <c r="B101" s="60" t="s">
        <v>191</v>
      </c>
      <c r="C101" s="61" t="s">
        <v>192</v>
      </c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  <c r="R101" s="132"/>
      <c r="S101" s="132"/>
    </row>
    <row r="102" spans="1:19" x14ac:dyDescent="0.2">
      <c r="A102" s="132"/>
      <c r="B102" s="132"/>
      <c r="C102" t="s">
        <v>120</v>
      </c>
      <c r="D102" s="132"/>
      <c r="E102" s="132"/>
      <c r="F102" s="132"/>
      <c r="G102" s="132"/>
      <c r="H102" s="132"/>
      <c r="I102" s="132"/>
      <c r="J102" s="132"/>
      <c r="K102" s="132"/>
      <c r="L102" s="58"/>
      <c r="M102" s="58"/>
      <c r="N102" s="132"/>
      <c r="O102" s="132"/>
      <c r="P102" s="132"/>
      <c r="Q102" s="132"/>
      <c r="R102" s="132"/>
      <c r="S102" s="132"/>
    </row>
    <row r="103" spans="1:19" x14ac:dyDescent="0.2">
      <c r="A103" s="132"/>
      <c r="B103" s="132"/>
      <c r="C103" t="s">
        <v>193</v>
      </c>
      <c r="E103" s="132"/>
      <c r="F103" s="132"/>
      <c r="G103" s="132"/>
      <c r="H103" s="132"/>
      <c r="I103" s="132"/>
      <c r="J103" s="132"/>
      <c r="K103" s="132"/>
      <c r="L103" s="58"/>
      <c r="M103" s="58"/>
      <c r="N103" s="132"/>
      <c r="O103" s="132"/>
      <c r="P103" s="132"/>
      <c r="Q103" s="132"/>
      <c r="R103" s="132"/>
      <c r="S103" s="132"/>
    </row>
    <row r="104" spans="1:19" x14ac:dyDescent="0.2">
      <c r="A104" s="132"/>
      <c r="B104" s="132"/>
      <c r="C104" t="s">
        <v>194</v>
      </c>
      <c r="D104" s="132"/>
      <c r="E104" s="132"/>
      <c r="F104" s="132"/>
      <c r="G104" s="132"/>
      <c r="H104" s="132"/>
      <c r="I104" s="132"/>
      <c r="J104" s="132"/>
      <c r="K104" s="132"/>
      <c r="L104" s="58"/>
      <c r="M104" s="58"/>
      <c r="N104" s="132"/>
      <c r="O104" s="132"/>
      <c r="P104" s="132"/>
      <c r="Q104" s="132"/>
      <c r="R104" s="132"/>
      <c r="S104" s="132"/>
    </row>
    <row r="105" spans="1:19" x14ac:dyDescent="0.2">
      <c r="A105" s="132"/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</row>
    <row r="106" spans="1:19" x14ac:dyDescent="0.2">
      <c r="A106" s="132"/>
      <c r="B106" s="60" t="s">
        <v>195</v>
      </c>
      <c r="C106" s="61" t="s">
        <v>196</v>
      </c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2"/>
      <c r="S106" s="132"/>
    </row>
    <row r="107" spans="1:19" x14ac:dyDescent="0.2">
      <c r="A107" s="132"/>
      <c r="B107" s="132"/>
      <c r="C107" t="s">
        <v>197</v>
      </c>
      <c r="E107" s="132"/>
      <c r="F107" s="132"/>
      <c r="G107" s="132"/>
      <c r="H107" s="132"/>
      <c r="I107" s="132"/>
      <c r="J107" s="132"/>
      <c r="K107" s="132"/>
      <c r="L107" s="58"/>
      <c r="M107" s="58"/>
      <c r="N107" s="132"/>
      <c r="O107" s="132"/>
      <c r="P107" s="132"/>
      <c r="Q107" s="132"/>
      <c r="R107" s="132"/>
      <c r="S107" s="132"/>
    </row>
    <row r="108" spans="1:19" x14ac:dyDescent="0.2">
      <c r="A108" s="132"/>
      <c r="B108" s="132"/>
      <c r="C108" t="s">
        <v>198</v>
      </c>
      <c r="F108" s="132"/>
      <c r="G108" s="132"/>
      <c r="H108" s="132"/>
      <c r="I108" s="132"/>
      <c r="J108" s="132"/>
      <c r="K108" s="132"/>
      <c r="L108" s="58"/>
      <c r="M108" s="58"/>
      <c r="N108" s="132"/>
      <c r="O108" s="132"/>
      <c r="P108" s="132"/>
      <c r="Q108" s="132"/>
      <c r="R108" s="132"/>
      <c r="S108" s="132"/>
    </row>
    <row r="109" spans="1:19" x14ac:dyDescent="0.2">
      <c r="A109" s="132"/>
      <c r="B109" s="132"/>
      <c r="C109" t="s">
        <v>199</v>
      </c>
      <c r="G109" s="132"/>
      <c r="H109" s="132"/>
      <c r="I109" s="132"/>
      <c r="J109" s="132"/>
      <c r="K109" s="132"/>
      <c r="L109" s="58"/>
      <c r="M109" s="58"/>
      <c r="N109" s="132"/>
      <c r="O109" s="132"/>
      <c r="P109" s="132"/>
      <c r="Q109" s="132"/>
      <c r="R109" s="132"/>
      <c r="S109" s="132"/>
    </row>
    <row r="110" spans="1:19" x14ac:dyDescent="0.2">
      <c r="A110" s="132"/>
      <c r="B110" s="132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</row>
    <row r="111" spans="1:19" x14ac:dyDescent="0.2">
      <c r="A111" s="132"/>
      <c r="B111" s="60" t="s">
        <v>200</v>
      </c>
      <c r="C111" s="61" t="s">
        <v>201</v>
      </c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</row>
    <row r="112" spans="1:19" x14ac:dyDescent="0.2">
      <c r="A112" s="132"/>
      <c r="B112" s="132"/>
      <c r="C112" t="s">
        <v>202</v>
      </c>
      <c r="E112" s="132"/>
      <c r="F112" s="132"/>
      <c r="G112" s="132"/>
      <c r="H112" s="132"/>
      <c r="I112" s="132"/>
      <c r="J112" s="132"/>
      <c r="K112" s="132"/>
      <c r="L112" s="58"/>
      <c r="M112" s="58"/>
      <c r="N112" s="132"/>
      <c r="O112" s="132"/>
      <c r="P112" s="132"/>
      <c r="Q112" s="132"/>
      <c r="R112" s="132"/>
      <c r="S112" s="132"/>
    </row>
    <row r="113" spans="1:19" x14ac:dyDescent="0.2">
      <c r="A113" s="132"/>
      <c r="B113" s="132"/>
      <c r="C113" t="s">
        <v>203</v>
      </c>
      <c r="E113" s="132"/>
      <c r="F113" s="132"/>
      <c r="G113" s="132"/>
      <c r="H113" s="132"/>
      <c r="I113" s="132"/>
      <c r="J113" s="132"/>
      <c r="K113" s="132"/>
      <c r="L113" s="58"/>
      <c r="M113" s="58"/>
      <c r="N113" s="132"/>
      <c r="O113" s="132"/>
      <c r="P113" s="132"/>
      <c r="Q113" s="132"/>
      <c r="R113" s="132"/>
      <c r="S113" s="132"/>
    </row>
    <row r="114" spans="1:19" x14ac:dyDescent="0.2">
      <c r="A114" s="132"/>
      <c r="B114" s="132"/>
      <c r="C114" t="s">
        <v>204</v>
      </c>
      <c r="E114" s="132"/>
      <c r="F114" s="132"/>
      <c r="G114" s="132"/>
      <c r="H114" s="132"/>
      <c r="I114" s="132"/>
      <c r="J114" s="132"/>
      <c r="K114" s="132"/>
      <c r="L114" s="58"/>
      <c r="M114" s="58"/>
      <c r="N114" s="132"/>
      <c r="O114" s="132"/>
      <c r="P114" s="132"/>
      <c r="Q114" s="132"/>
      <c r="R114" s="132"/>
      <c r="S114" s="132"/>
    </row>
    <row r="115" spans="1:19" x14ac:dyDescent="0.2">
      <c r="A115" s="132"/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</row>
    <row r="116" spans="1:19" x14ac:dyDescent="0.2">
      <c r="A116" s="132"/>
      <c r="B116" s="60" t="s">
        <v>205</v>
      </c>
      <c r="C116" s="61" t="s">
        <v>206</v>
      </c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</row>
    <row r="117" spans="1:19" x14ac:dyDescent="0.2">
      <c r="A117" s="132"/>
      <c r="B117" s="132"/>
      <c r="C117" t="s">
        <v>207</v>
      </c>
      <c r="E117" s="132"/>
      <c r="F117" s="132"/>
      <c r="G117" s="132"/>
      <c r="H117" s="132"/>
      <c r="I117" s="132"/>
      <c r="J117" s="132"/>
      <c r="K117" s="132"/>
      <c r="L117" s="58"/>
      <c r="M117" s="58"/>
      <c r="N117" s="132"/>
      <c r="O117" s="132"/>
      <c r="P117" s="132"/>
      <c r="Q117" s="132"/>
      <c r="R117" s="132"/>
      <c r="S117" s="132"/>
    </row>
    <row r="118" spans="1:19" x14ac:dyDescent="0.2">
      <c r="A118" s="132"/>
      <c r="B118" s="132"/>
      <c r="C118" t="s">
        <v>208</v>
      </c>
      <c r="E118" s="132"/>
      <c r="F118" s="132"/>
      <c r="G118" s="132"/>
      <c r="H118" s="132"/>
      <c r="I118" s="132"/>
      <c r="J118" s="132"/>
      <c r="K118" s="132"/>
      <c r="L118" s="58"/>
      <c r="M118" s="58"/>
      <c r="N118" s="132"/>
      <c r="O118" s="132"/>
      <c r="P118" s="132"/>
      <c r="Q118" s="132"/>
      <c r="R118" s="132"/>
      <c r="S118" s="132"/>
    </row>
    <row r="119" spans="1:19" x14ac:dyDescent="0.2">
      <c r="A119" s="132"/>
      <c r="B119" s="132"/>
      <c r="C119" t="s">
        <v>209</v>
      </c>
      <c r="D119" s="132"/>
      <c r="E119" s="132"/>
      <c r="F119" s="132"/>
      <c r="G119" s="132"/>
      <c r="H119" s="132"/>
      <c r="I119" s="132"/>
      <c r="J119" s="132"/>
      <c r="K119" s="132"/>
      <c r="L119" s="58"/>
      <c r="M119" s="58"/>
      <c r="N119" s="132"/>
      <c r="O119" s="132"/>
      <c r="P119" s="132"/>
      <c r="Q119" s="132"/>
      <c r="R119" s="132"/>
      <c r="S119" s="132"/>
    </row>
    <row r="120" spans="1:19" ht="15" x14ac:dyDescent="0.25">
      <c r="A120" s="132"/>
      <c r="B120" s="132"/>
      <c r="C120" s="132"/>
      <c r="D120" s="132"/>
      <c r="E120" s="132"/>
      <c r="F120" s="132"/>
      <c r="G120" s="132"/>
      <c r="H120" s="132"/>
      <c r="I120" s="132"/>
      <c r="J120" s="132"/>
      <c r="K120" s="3" t="s">
        <v>213</v>
      </c>
      <c r="L120" s="58">
        <f>SUM(L11:L119)</f>
        <v>0</v>
      </c>
      <c r="M120" s="58">
        <f>SUM(M11:M119)</f>
        <v>0</v>
      </c>
      <c r="N120" s="132"/>
      <c r="O120" s="132"/>
      <c r="P120" s="132"/>
      <c r="Q120" s="132"/>
      <c r="R120" s="132"/>
      <c r="S120" s="132"/>
    </row>
    <row r="121" spans="1:19" ht="15" thickBot="1" x14ac:dyDescent="0.25">
      <c r="A121" s="132"/>
      <c r="B121" s="132"/>
      <c r="C121" s="66" t="s">
        <v>217</v>
      </c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</row>
    <row r="122" spans="1:19" ht="15" x14ac:dyDescent="0.25">
      <c r="A122" s="132"/>
      <c r="B122" s="132"/>
      <c r="C122" s="226" t="s">
        <v>214</v>
      </c>
      <c r="D122" s="74" t="s">
        <v>215</v>
      </c>
      <c r="E122" s="62"/>
      <c r="F122" s="62"/>
      <c r="G122" s="62"/>
      <c r="H122" s="62"/>
      <c r="I122" s="62"/>
      <c r="J122" s="62"/>
      <c r="K122" s="62"/>
      <c r="L122" s="62"/>
      <c r="M122" s="63"/>
      <c r="N122" s="132"/>
      <c r="O122" s="132"/>
      <c r="P122" s="132"/>
      <c r="Q122" s="132"/>
      <c r="R122" s="132"/>
      <c r="S122" s="132"/>
    </row>
    <row r="123" spans="1:19" ht="15.75" thickBot="1" x14ac:dyDescent="0.3">
      <c r="A123" s="132"/>
      <c r="B123" s="132"/>
      <c r="C123" s="227"/>
      <c r="D123" s="75" t="s">
        <v>216</v>
      </c>
      <c r="E123" s="64"/>
      <c r="F123" s="64"/>
      <c r="G123" s="64"/>
      <c r="H123" s="64"/>
      <c r="I123" s="64"/>
      <c r="J123" s="64"/>
      <c r="K123" s="64"/>
      <c r="L123" s="64"/>
      <c r="M123" s="65"/>
      <c r="N123" s="132"/>
      <c r="O123" s="132"/>
      <c r="P123" s="132"/>
      <c r="Q123" s="132"/>
      <c r="R123" s="132"/>
      <c r="S123" s="132"/>
    </row>
    <row r="124" spans="1:19" ht="15" thickBot="1" x14ac:dyDescent="0.25">
      <c r="A124" s="132"/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</row>
    <row r="125" spans="1:19" ht="15" x14ac:dyDescent="0.25">
      <c r="A125" s="132"/>
      <c r="B125" s="132"/>
      <c r="C125" s="228" t="s">
        <v>218</v>
      </c>
      <c r="D125" s="76" t="s">
        <v>221</v>
      </c>
      <c r="E125" s="67"/>
      <c r="F125" s="67"/>
      <c r="G125" s="67"/>
      <c r="H125" s="67"/>
      <c r="I125" s="67"/>
      <c r="J125" s="67"/>
      <c r="K125" s="67"/>
      <c r="L125" s="67"/>
      <c r="M125" s="68"/>
      <c r="N125" s="132"/>
      <c r="O125" s="132"/>
      <c r="P125" s="132"/>
      <c r="Q125" s="132"/>
      <c r="R125" s="132"/>
      <c r="S125" s="132"/>
    </row>
    <row r="126" spans="1:19" ht="15.75" thickBot="1" x14ac:dyDescent="0.3">
      <c r="A126" s="132"/>
      <c r="B126" s="132"/>
      <c r="C126" s="229"/>
      <c r="D126" s="77" t="s">
        <v>222</v>
      </c>
      <c r="E126" s="69"/>
      <c r="F126" s="69"/>
      <c r="G126" s="69"/>
      <c r="H126" s="69"/>
      <c r="I126" s="69"/>
      <c r="J126" s="69"/>
      <c r="K126" s="69"/>
      <c r="L126" s="69"/>
      <c r="M126" s="70"/>
      <c r="N126" s="132"/>
      <c r="O126" s="132"/>
      <c r="P126" s="132"/>
      <c r="Q126" s="132"/>
      <c r="R126" s="132"/>
      <c r="S126" s="132"/>
    </row>
    <row r="127" spans="1:19" ht="15" thickBot="1" x14ac:dyDescent="0.25">
      <c r="A127" s="132"/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</row>
    <row r="128" spans="1:19" ht="15.75" thickBot="1" x14ac:dyDescent="0.3">
      <c r="A128" s="132"/>
      <c r="B128" s="132"/>
      <c r="C128" s="71" t="s">
        <v>219</v>
      </c>
      <c r="D128" s="78" t="s">
        <v>220</v>
      </c>
      <c r="E128" s="72"/>
      <c r="F128" s="72"/>
      <c r="G128" s="72"/>
      <c r="H128" s="72"/>
      <c r="I128" s="72"/>
      <c r="J128" s="72"/>
      <c r="K128" s="72"/>
      <c r="L128" s="72"/>
      <c r="M128" s="73"/>
      <c r="N128" s="132"/>
      <c r="O128" s="132"/>
      <c r="P128" s="132"/>
      <c r="Q128" s="132"/>
      <c r="R128" s="132"/>
      <c r="S128" s="132"/>
    </row>
    <row r="129" spans="1:19" x14ac:dyDescent="0.2">
      <c r="A129" s="132"/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</row>
    <row r="130" spans="1:19" x14ac:dyDescent="0.2">
      <c r="A130" s="132"/>
      <c r="B130" s="132"/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</row>
    <row r="131" spans="1:19" x14ac:dyDescent="0.2">
      <c r="A131" s="132"/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</row>
    <row r="132" spans="1:19" x14ac:dyDescent="0.2">
      <c r="A132" s="132"/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</row>
    <row r="133" spans="1:19" x14ac:dyDescent="0.2">
      <c r="A133" s="132"/>
      <c r="B133" s="132"/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</row>
    <row r="134" spans="1:19" x14ac:dyDescent="0.2">
      <c r="B134" s="60"/>
    </row>
    <row r="135" spans="1:19" x14ac:dyDescent="0.2">
      <c r="B135" s="60"/>
    </row>
    <row r="136" spans="1:19" x14ac:dyDescent="0.2">
      <c r="B136" s="60"/>
    </row>
    <row r="137" spans="1:19" x14ac:dyDescent="0.2">
      <c r="B137" s="60"/>
    </row>
    <row r="138" spans="1:19" x14ac:dyDescent="0.2">
      <c r="B138" s="60"/>
    </row>
    <row r="139" spans="1:19" x14ac:dyDescent="0.2">
      <c r="B139" s="60"/>
    </row>
    <row r="140" spans="1:19" x14ac:dyDescent="0.2">
      <c r="B140" s="60"/>
    </row>
    <row r="141" spans="1:19" x14ac:dyDescent="0.2">
      <c r="B141" s="60"/>
    </row>
    <row r="142" spans="1:19" x14ac:dyDescent="0.2">
      <c r="B142" s="60"/>
    </row>
  </sheetData>
  <mergeCells count="5">
    <mergeCell ref="C122:C123"/>
    <mergeCell ref="C125:C126"/>
    <mergeCell ref="B2:C2"/>
    <mergeCell ref="B4:L4"/>
    <mergeCell ref="B5:I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12</vt:i4>
      </vt:variant>
    </vt:vector>
  </HeadingPairs>
  <TitlesOfParts>
    <vt:vector size="12" baseType="lpstr">
      <vt:lpstr>פרטים אישיים</vt:lpstr>
      <vt:lpstr>בית חודשי-תקציב</vt:lpstr>
      <vt:lpstr>בית שנתי-תקציב</vt:lpstr>
      <vt:lpstr>תכנית חיסכון</vt:lpstr>
      <vt:lpstr>חובות</vt:lpstr>
      <vt:lpstr>תקציב מול ביצוע-הכנסות</vt:lpstr>
      <vt:lpstr>תקציב מול ביצוע-חסכונות</vt:lpstr>
      <vt:lpstr>תקציב מול ביצוע-הוצאות</vt:lpstr>
      <vt:lpstr>תקציב מול ביצוע-חובות</vt:lpstr>
      <vt:lpstr>מאזן ביצוע (הכנסות-הוצאות=יתרה)</vt:lpstr>
      <vt:lpstr>סימולטור פרוייקטים</vt:lpstr>
      <vt:lpstr>שאלון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</cp:lastModifiedBy>
  <dcterms:created xsi:type="dcterms:W3CDTF">2012-03-06T20:19:09Z</dcterms:created>
  <dcterms:modified xsi:type="dcterms:W3CDTF">2016-09-20T16:45:58Z</dcterms:modified>
</cp:coreProperties>
</file>