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custom-properties" Target="docProps/custom.xml"/><Relationship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תעריפים" sheetId="1" r:id="rId4"/>
    <sheet state="visible" name="מחשבון תעריף אחיד" sheetId="2" r:id="rId5"/>
  </sheets>
  <externalReferences>
    <externalReference r:id="rId6"/>
  </externalReferences>
  <definedNames>
    <definedName localSheetId="0" name="Z_68714254_264B_4862_A167_1E7B19B42868_.wvu.Cols">'תעריפים'!$M:$XFD</definedName>
    <definedName localSheetId="0" name="Z_68714254_264B_4862_A167_1E7B19B42868_.wvu.Rows">'תעריפים'!$25:$1048576</definedName>
    <definedName name="הדפסה">#REF!</definedName>
  </definedNames>
  <calcPr/>
</workbook>
</file>

<file path=xl/sharedStrings.xml><?xml version="1.0" encoding="utf-8"?>
<sst xmlns="http://schemas.openxmlformats.org/spreadsheetml/2006/main" count="183" uniqueCount="89">
  <si>
    <t>תעריפים בעדכון 2019</t>
  </si>
  <si>
    <t>תעריפים לשנת 2018</t>
  </si>
  <si>
    <t>שירותי יצור ורשת</t>
  </si>
  <si>
    <t>צרכני תעו"ז</t>
  </si>
  <si>
    <t>אגורות לקווט"ש</t>
  </si>
  <si>
    <t>עונה</t>
  </si>
  <si>
    <t>מש"ב</t>
  </si>
  <si>
    <t>תעו"ז מתח עליון</t>
  </si>
  <si>
    <t>תעו"ז מתח גבוה מכירה מרוכזת</t>
  </si>
  <si>
    <t>תעו"ז מתח גבוה כלל צרכנות חח"י</t>
  </si>
  <si>
    <t>תעו"ז מכירה מרוכזת מתח נמוך</t>
  </si>
  <si>
    <t>תעו"ז מתח נמוך כלל צרכנות חח"י</t>
  </si>
  <si>
    <t>חורף</t>
  </si>
  <si>
    <t>שפל</t>
  </si>
  <si>
    <t>גבע</t>
  </si>
  <si>
    <t>פסגה</t>
  </si>
  <si>
    <t>מעבר</t>
  </si>
  <si>
    <t>קיץ</t>
  </si>
  <si>
    <t>תשלום קבוע ₪ ל- KVA לשנה</t>
  </si>
  <si>
    <t>שירותי צרכנות</t>
  </si>
  <si>
    <t>תעריפים אחידים</t>
  </si>
  <si>
    <t>ביתי</t>
  </si>
  <si>
    <t>כללי</t>
  </si>
  <si>
    <t>מאור רחובות</t>
  </si>
  <si>
    <t>צובר מ"נ</t>
  </si>
  <si>
    <t>צובר מ"ג</t>
  </si>
  <si>
    <t>צובר מ"ע</t>
  </si>
  <si>
    <t>תשלום משתנה: אגורות לקווט"ש</t>
  </si>
  <si>
    <t>תשלום קבוע: ₪ ל- KVA לשנה</t>
  </si>
  <si>
    <t>ש"ח לחודש</t>
  </si>
  <si>
    <t>סוג הלקוח</t>
  </si>
  <si>
    <t>תדירות החשבון</t>
  </si>
  <si>
    <t>חלוקה</t>
  </si>
  <si>
    <t>אספקה</t>
  </si>
  <si>
    <t>צרכני תעו"ז וצובר מתח עליון</t>
  </si>
  <si>
    <t>חודש</t>
  </si>
  <si>
    <t>צרכני תעו"ז וצובר מתח גבוה</t>
  </si>
  <si>
    <t>סיכום תשלום קבוע</t>
  </si>
  <si>
    <t>צרכני מתח נמוך, כאשר קריאת המונה נעשית בכל יום (צרכנים עם מספק פרטי, העושה שימוש בתשתית חח"י)</t>
  </si>
  <si>
    <t>גודל חיבור</t>
  </si>
  <si>
    <t>KVA</t>
  </si>
  <si>
    <t>שירותי צרכנות חדשים</t>
  </si>
  <si>
    <t>שירותי צרכנות ישנים</t>
  </si>
  <si>
    <t>צרכני תעו"ז מתח נמוך, כאשר קריאת המונה נעשית אחת לחודש (גודל חיבור מ 3*100 אמפר ומעלה, מספק חח"י)</t>
  </si>
  <si>
    <t>1x25</t>
  </si>
  <si>
    <t>צרכני תעו"ז מתח נמוך, כאשר קריאת המונה נעשית אחת לחודשיים (גודל חיבור קטן מ 3*100אמפר, מספק חח"י)</t>
  </si>
  <si>
    <t>חודשיים</t>
  </si>
  <si>
    <t>1x40</t>
  </si>
  <si>
    <t>תעריף אחיד (ביתי, כללי, מאור, צובר מתח נמוך) בגודל חיבור מ 3*100אמפר ומעלה</t>
  </si>
  <si>
    <t>3x25</t>
  </si>
  <si>
    <t>תעריף אחיד (ביתי, כללי, מאור, צובר מתח נמוך), אשר מותקן אצלו מונה חד-פאזי</t>
  </si>
  <si>
    <t>3x40</t>
  </si>
  <si>
    <t>תעריף אחיד (ביתי, כללי, מאור, צובר מתח נמוך) בגודל חיבור קטן מ 3*100אמפר, אשר מותקן אצלו מונה תלת-פאזי</t>
  </si>
  <si>
    <t>3x63</t>
  </si>
  <si>
    <t>תעריף אחיד (ביתי, כללי, מאור, צובר מתח נמוך), אשר מותקן אצלו מונה תשלום מראש חד-פאזי</t>
  </si>
  <si>
    <t>3x80</t>
  </si>
  <si>
    <t>תעריף אחיד (ביתי, כללי, מאור, צובר מתח נמוך) בגודל חיבור קטן מ 3*100אמפר, אשר מותקן אצלו מונה תשלום מראש תלת-פאזי</t>
  </si>
  <si>
    <t>3x100</t>
  </si>
  <si>
    <t>תוספת לתשלום הקבוע לצרכן בעל מתקן פוטו וולטאי</t>
  </si>
  <si>
    <t>3x125</t>
  </si>
  <si>
    <t>3x160</t>
  </si>
  <si>
    <t>3x200</t>
  </si>
  <si>
    <t>3x250</t>
  </si>
  <si>
    <t>השפעת תעריף</t>
  </si>
  <si>
    <t>מיועד לצרכני חח"י - לסוגי הצרכנים הבאים:</t>
  </si>
  <si>
    <t>יש למלא את התאים בצהוב:</t>
  </si>
  <si>
    <t>בעלי גודלי חיבור</t>
  </si>
  <si>
    <t>בחירת סוג צרכן - עמוד על התא, לחץ על החץ לבחירת סוג הצרכן</t>
  </si>
  <si>
    <t>בחירת גודל חיבור (אמפר) - עמוד על התא ופחת את החת לבחירת סוג הצרכן</t>
  </si>
  <si>
    <t>ניתן למצוא את גודל החיבור בחשבון החשמל</t>
  </si>
  <si>
    <t>יש למלא את צריכת אנרגיה של הצרכן בקווט"ש לשנה:</t>
  </si>
  <si>
    <t>ניתן למצוא בדו"ח השנתי שחברת החשמל שולחת לצרכן</t>
  </si>
  <si>
    <t>תוצאות</t>
  </si>
  <si>
    <t>תשלומים בש"ח לשנה</t>
  </si>
  <si>
    <t>תעריפים לסוג הצרכן שנבחר</t>
  </si>
  <si>
    <t>תעריפים חדשים</t>
  </si>
  <si>
    <t>תעריפים קיימים</t>
  </si>
  <si>
    <t>רכיב תשלום</t>
  </si>
  <si>
    <t>חדש</t>
  </si>
  <si>
    <t>קיים</t>
  </si>
  <si>
    <t>שינוי בש"ח</t>
  </si>
  <si>
    <t>שינוי באחוזים</t>
  </si>
  <si>
    <t>תעריף צריכה באגורות לקווט"ש</t>
  </si>
  <si>
    <t>תשלום על צריכה</t>
  </si>
  <si>
    <t>תעריף קבוע ₪ ל- KVA לשנה</t>
  </si>
  <si>
    <t>תשלום רכיב קבוע ברשת (גודל חיבור)</t>
  </si>
  <si>
    <t>תעריף שירותי צרכנות ₪ לחודש</t>
  </si>
  <si>
    <t>תשלום צרכנות</t>
  </si>
  <si>
    <t>סה"כ תשלום בשנה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</si>
</sst>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₪&quot;\ #,##0.00"/>
    <numFmt numFmtId="165" formatCode="0.0"/>
    <numFmt numFmtId="166" formatCode="_ * #,##0_ ;_ * \-#,##0_ ;_ * &quot;-&quot;??_ ;_ @_ "/>
    <numFmt numFmtId="167" formatCode="0.0%"/>
    <numFmt numFmtId="168" formatCode="#,##0.00_ ;\-#,##0.00\ "/>
  </numFmts>
  <fonts count="31">
    <font>
      <sz val="11.0"/>
      <color/>
      <name val="Arial"/>
      <scheme val="minor"/>
    </font>
    <font>
      <sz val="11.0"/>
      <color/>
      <name val="Arial"/>
    </font>
    <font>
      <b/>
      <u/>
      <sz val="14.0"/>
      <color/>
      <name val="Arial"/>
    </font>
    <font>
      <b/>
      <u/>
      <sz val="11.0"/>
      <color/>
      <name val="Arial"/>
    </font>
    <font>
      <b/>
      <u/>
      <sz val="12.0"/>
      <color/>
      <name val="Arial"/>
    </font>
    <font>
      <b/>
      <sz val="10.0"/>
      <name val="Arial"/>
    </font>
    <font>
      <b/>
      <sz val="9.0"/>
      <name val="Arial"/>
    </font>
    <font>
      <sz val="10.0"/>
      <name val="Arial"/>
    </font>
    <font/>
    <font>
      <sz val="11.0"/>
      <name val="Arial"/>
    </font>
    <font>
      <sz val="11.0"/>
      <color rgb="FF7F7F7F"/>
      <name val="Arial"/>
    </font>
    <font>
      <b/>
      <u/>
      <sz val="10.0"/>
      <name val="Arial"/>
    </font>
    <font>
      <b/>
      <u/>
      <sz val="10.0"/>
      <name val="Arial"/>
    </font>
    <font>
      <b/>
      <u/>
      <sz val="10.0"/>
      <name val="Arial"/>
    </font>
    <font>
      <b/>
      <u/>
      <sz val="10.0"/>
      <name val="Times New Roman"/>
    </font>
    <font>
      <b/>
      <u/>
      <sz val="10.0"/>
      <name val="Times New Roman"/>
    </font>
    <font>
      <sz val="10.0"/>
      <name val="Times New Roman"/>
    </font>
    <font>
      <b/>
      <sz val="11.0"/>
      <name val="David"/>
    </font>
    <font>
      <sz val="11.0"/>
      <name val="David"/>
    </font>
    <font>
      <b/>
      <u/>
      <sz val="18.0"/>
      <color/>
      <name val="Arial"/>
    </font>
    <font>
      <u/>
      <sz val="11.0"/>
      <color/>
      <name val="Arial"/>
    </font>
    <font>
      <b/>
      <sz val="12.0"/>
      <color rgb="FFC00000"/>
      <name val="Arial"/>
    </font>
    <font>
      <b/>
      <sz val="11.0"/>
      <color/>
      <name val="Arial"/>
    </font>
    <font>
      <b/>
      <sz val="12.0"/>
      <color/>
      <name val="Arial"/>
    </font>
    <font>
      <b/>
      <sz val="12.0"/>
      <name val="Arial"/>
    </font>
    <font>
      <b/>
      <sz val="16.0"/>
      <color/>
      <name val="Arial"/>
    </font>
    <font>
      <b/>
      <u/>
      <sz val="14.0"/>
      <color/>
      <name val="Arial"/>
    </font>
    <font>
      <sz val="14.0"/>
      <color/>
      <name val="Arial"/>
    </font>
    <font>
      <b/>
      <u/>
      <sz val="11.0"/>
      <color/>
      <name val="Arial"/>
    </font>
    <font>
      <b/>
      <sz val="16.0"/>
      <color rgb="FFC00000"/>
      <name val="Arial"/>
    </font>
    <font>
      <b/>
      <sz val="14.0"/>
      <color rgb="FFFF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D6E3BC"/>
        <bgColor rgb="FFD6E3BC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</fills>
  <borders count="62">
    <border/>
    <border>
      <right style="thick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medium">
        <color rgb="FF000000"/>
      </bottom>
    </border>
    <border>
      <left/>
      <right style="thin">
        <color rgb="FF000000"/>
      </right>
      <top/>
      <bottom style="medium">
        <color rgb="FF000000"/>
      </bottom>
    </border>
    <border>
      <left style="medium">
        <color rgb="FF000000"/>
      </left>
      <right style="thin">
        <color rgb="FF000000"/>
      </right>
      <top/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/>
      <bottom/>
    </border>
    <border>
      <left/>
      <right style="thin">
        <color rgb="FF000000"/>
      </right>
      <top/>
      <bottom/>
    </border>
    <border>
      <left/>
      <right/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/>
      <top/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medium">
        <color rgb="FF000000"/>
      </right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left style="double">
        <color rgb="FF000000"/>
      </left>
      <right style="double">
        <color rgb="FF000000"/>
      </right>
      <top/>
      <bottom style="double">
        <color rgb="FF000000"/>
      </bottom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/>
      <top/>
      <bottom style="thick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/>
      <right style="medium">
        <color rgb="FF000000"/>
      </right>
      <top/>
      <bottom/>
    </border>
  </borders>
  <cellStyleXfs count="1">
    <xf borderId="0" fillId="0" fontId="0" numFmtId="0" applyAlignment="1" applyFont="1"/>
  </cellStyleXfs>
  <cellXfs count="14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/>
    </xf>
    <xf borderId="1" fillId="0" fontId="1" numFmtId="0" xfId="0" applyBorder="1" applyFont="1"/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1" numFmtId="0" xfId="0" applyAlignment="1" applyFont="1">
      <alignment readingOrder="0"/>
    </xf>
    <xf borderId="2" fillId="2" fontId="5" numFmtId="0" xfId="0" applyAlignment="1" applyBorder="1" applyFill="1" applyFont="1">
      <alignment horizontal="center" readingOrder="0"/>
    </xf>
    <xf borderId="3" fillId="2" fontId="5" numFmtId="0" xfId="0" applyAlignment="1" applyBorder="1" applyFont="1">
      <alignment horizontal="center" readingOrder="0"/>
    </xf>
    <xf borderId="4" fillId="2" fontId="5" numFmtId="0" xfId="0" applyAlignment="1" applyBorder="1" applyFont="1">
      <alignment horizontal="center" readingOrder="0" shrinkToFit="0" wrapText="1"/>
    </xf>
    <xf borderId="5" fillId="2" fontId="6" numFmtId="164" xfId="0" applyAlignment="1" applyBorder="1" applyFont="1" applyNumberFormat="1">
      <alignment horizontal="center" readingOrder="0" shrinkToFit="0" wrapText="1"/>
    </xf>
    <xf borderId="4" fillId="2" fontId="6" numFmtId="164" xfId="0" applyAlignment="1" applyBorder="1" applyFont="1" applyNumberFormat="1">
      <alignment horizontal="center" readingOrder="0" shrinkToFit="0" wrapText="1"/>
    </xf>
    <xf borderId="6" fillId="2" fontId="6" numFmtId="164" xfId="0" applyAlignment="1" applyBorder="1" applyFont="1" applyNumberFormat="1">
      <alignment horizontal="center" readingOrder="0" shrinkToFit="0" wrapText="1"/>
    </xf>
    <xf borderId="0" fillId="0" fontId="6" numFmtId="164" xfId="0" applyAlignment="1" applyFont="1" applyNumberFormat="1">
      <alignment horizontal="center" shrinkToFit="0" wrapText="1"/>
    </xf>
    <xf borderId="1" fillId="0" fontId="6" numFmtId="164" xfId="0" applyAlignment="1" applyBorder="1" applyFont="1" applyNumberFormat="1">
      <alignment horizontal="center" shrinkToFit="0" wrapText="1"/>
    </xf>
    <xf borderId="7" fillId="2" fontId="5" numFmtId="0" xfId="0" applyAlignment="1" applyBorder="1" applyFont="1">
      <alignment horizontal="center" readingOrder="0" vertical="center"/>
    </xf>
    <xf borderId="8" fillId="2" fontId="7" numFmtId="0" xfId="0" applyAlignment="1" applyBorder="1" applyFont="1">
      <alignment horizontal="center" readingOrder="0"/>
    </xf>
    <xf borderId="9" fillId="2" fontId="7" numFmtId="4" xfId="0" applyAlignment="1" applyBorder="1" applyFont="1" applyNumberFormat="1">
      <alignment horizontal="right"/>
    </xf>
    <xf borderId="10" fillId="2" fontId="7" numFmtId="4" xfId="0" applyAlignment="1" applyBorder="1" applyFont="1" applyNumberFormat="1">
      <alignment horizontal="right"/>
    </xf>
    <xf borderId="11" fillId="2" fontId="7" numFmtId="4" xfId="0" applyAlignment="1" applyBorder="1" applyFont="1" applyNumberFormat="1">
      <alignment horizontal="right"/>
    </xf>
    <xf borderId="0" fillId="0" fontId="7" numFmtId="4" xfId="0" applyAlignment="1" applyFont="1" applyNumberFormat="1">
      <alignment horizontal="right"/>
    </xf>
    <xf borderId="1" fillId="0" fontId="7" numFmtId="4" xfId="0" applyAlignment="1" applyBorder="1" applyFont="1" applyNumberFormat="1">
      <alignment horizontal="right"/>
    </xf>
    <xf borderId="12" fillId="0" fontId="8" numFmtId="0" xfId="0" applyBorder="1" applyFont="1"/>
    <xf borderId="13" fillId="2" fontId="7" numFmtId="0" xfId="0" applyAlignment="1" applyBorder="1" applyFont="1">
      <alignment horizontal="center" readingOrder="0"/>
    </xf>
    <xf borderId="14" fillId="2" fontId="7" numFmtId="4" xfId="0" applyAlignment="1" applyBorder="1" applyFont="1" applyNumberFormat="1">
      <alignment horizontal="right"/>
    </xf>
    <xf borderId="15" fillId="2" fontId="7" numFmtId="4" xfId="0" applyAlignment="1" applyBorder="1" applyFont="1" applyNumberFormat="1">
      <alignment horizontal="right"/>
    </xf>
    <xf borderId="16" fillId="2" fontId="7" numFmtId="4" xfId="0" applyAlignment="1" applyBorder="1" applyFont="1" applyNumberFormat="1">
      <alignment horizontal="right"/>
    </xf>
    <xf borderId="17" fillId="0" fontId="8" numFmtId="0" xfId="0" applyBorder="1" applyFont="1"/>
    <xf borderId="18" fillId="2" fontId="7" numFmtId="0" xfId="0" applyAlignment="1" applyBorder="1" applyFont="1">
      <alignment horizontal="center" readingOrder="0"/>
    </xf>
    <xf borderId="19" fillId="2" fontId="7" numFmtId="4" xfId="0" applyAlignment="1" applyBorder="1" applyFont="1" applyNumberFormat="1">
      <alignment horizontal="right"/>
    </xf>
    <xf borderId="20" fillId="2" fontId="7" numFmtId="4" xfId="0" applyAlignment="1" applyBorder="1" applyFont="1" applyNumberFormat="1">
      <alignment horizontal="right"/>
    </xf>
    <xf borderId="21" fillId="2" fontId="7" numFmtId="4" xfId="0" applyAlignment="1" applyBorder="1" applyFont="1" applyNumberFormat="1">
      <alignment horizontal="right"/>
    </xf>
    <xf borderId="22" fillId="2" fontId="5" numFmtId="0" xfId="0" applyAlignment="1" applyBorder="1" applyFont="1">
      <alignment horizontal="center" readingOrder="0" vertical="center"/>
    </xf>
    <xf borderId="23" fillId="2" fontId="7" numFmtId="0" xfId="0" applyAlignment="1" applyBorder="1" applyFont="1">
      <alignment horizontal="center" readingOrder="0"/>
    </xf>
    <xf borderId="24" fillId="2" fontId="7" numFmtId="4" xfId="0" applyAlignment="1" applyBorder="1" applyFont="1" applyNumberFormat="1">
      <alignment horizontal="right"/>
    </xf>
    <xf borderId="25" fillId="0" fontId="8" numFmtId="0" xfId="0" applyBorder="1" applyFont="1"/>
    <xf borderId="26" fillId="2" fontId="7" numFmtId="0" xfId="0" applyAlignment="1" applyBorder="1" applyFont="1">
      <alignment horizontal="center" readingOrder="0"/>
    </xf>
    <xf borderId="27" fillId="2" fontId="7" numFmtId="4" xfId="0" applyAlignment="1" applyBorder="1" applyFont="1" applyNumberFormat="1">
      <alignment horizontal="right"/>
    </xf>
    <xf borderId="28" fillId="2" fontId="7" numFmtId="4" xfId="0" applyAlignment="1" applyBorder="1" applyFont="1" applyNumberFormat="1">
      <alignment horizontal="right"/>
    </xf>
    <xf borderId="29" fillId="2" fontId="7" numFmtId="4" xfId="0" applyAlignment="1" applyBorder="1" applyFont="1" applyNumberFormat="1">
      <alignment horizontal="right"/>
    </xf>
    <xf borderId="0" fillId="0" fontId="9" numFmtId="0" xfId="0" applyFont="1"/>
    <xf borderId="5" fillId="2" fontId="1" numFmtId="0" xfId="0" applyAlignment="1" applyBorder="1" applyFont="1">
      <alignment readingOrder="0"/>
    </xf>
    <xf borderId="30" fillId="2" fontId="1" numFmtId="0" xfId="0" applyBorder="1" applyFont="1"/>
    <xf borderId="31" fillId="2" fontId="1" numFmtId="2" xfId="0" applyBorder="1" applyFont="1" applyNumberFormat="1"/>
    <xf borderId="3" fillId="2" fontId="1" numFmtId="2" xfId="0" applyBorder="1" applyFont="1" applyNumberFormat="1"/>
    <xf borderId="0" fillId="0" fontId="1" numFmtId="2" xfId="0" applyFont="1" applyNumberFormat="1"/>
    <xf borderId="1" fillId="0" fontId="1" numFmtId="2" xfId="0" applyBorder="1" applyFont="1" applyNumberFormat="1"/>
    <xf borderId="0" fillId="0" fontId="1" numFmtId="0" xfId="0" applyAlignment="1" applyFont="1">
      <alignment readingOrder="0"/>
    </xf>
    <xf borderId="0" fillId="0" fontId="1" numFmtId="0" xfId="0" applyFont="1"/>
    <xf borderId="0" fillId="0" fontId="10" numFmtId="2" xfId="0" applyFont="1" applyNumberFormat="1"/>
    <xf borderId="0" fillId="0" fontId="1" numFmtId="2" xfId="0" applyFont="1" applyNumberFormat="1"/>
    <xf borderId="10" fillId="2" fontId="1" numFmtId="0" xfId="0" applyBorder="1" applyFont="1"/>
    <xf borderId="32" fillId="2" fontId="11" numFmtId="0" xfId="0" applyAlignment="1" applyBorder="1" applyFont="1">
      <alignment horizontal="center" readingOrder="0" vertical="top"/>
    </xf>
    <xf borderId="8" fillId="2" fontId="12" numFmtId="0" xfId="0" applyAlignment="1" applyBorder="1" applyFont="1">
      <alignment horizontal="center" readingOrder="0" vertical="top"/>
    </xf>
    <xf borderId="0" fillId="0" fontId="13" numFmtId="0" xfId="0" applyAlignment="1" applyFont="1">
      <alignment horizontal="center" vertical="top"/>
    </xf>
    <xf borderId="32" fillId="2" fontId="14" numFmtId="0" xfId="0" applyAlignment="1" applyBorder="1" applyFont="1">
      <alignment horizontal="center" readingOrder="0" vertical="top"/>
    </xf>
    <xf borderId="8" fillId="2" fontId="15" numFmtId="0" xfId="0" applyAlignment="1" applyBorder="1" applyFont="1">
      <alignment horizontal="center" readingOrder="0" vertical="top"/>
    </xf>
    <xf borderId="33" fillId="2" fontId="1" numFmtId="0" xfId="0" applyAlignment="1" applyBorder="1" applyFont="1">
      <alignment readingOrder="0"/>
    </xf>
    <xf borderId="34" fillId="2" fontId="7" numFmtId="2" xfId="0" applyAlignment="1" applyBorder="1" applyFont="1" applyNumberFormat="1">
      <alignment horizontal="center"/>
    </xf>
    <xf borderId="13" fillId="2" fontId="7" numFmtId="2" xfId="0" applyAlignment="1" applyBorder="1" applyFont="1" applyNumberFormat="1">
      <alignment horizontal="center"/>
    </xf>
    <xf borderId="0" fillId="0" fontId="7" numFmtId="2" xfId="0" applyAlignment="1" applyFont="1" applyNumberFormat="1">
      <alignment horizontal="center"/>
    </xf>
    <xf borderId="34" fillId="2" fontId="16" numFmtId="2" xfId="0" applyAlignment="1" applyBorder="1" applyFont="1" applyNumberFormat="1">
      <alignment horizontal="center"/>
    </xf>
    <xf borderId="13" fillId="2" fontId="16" numFmtId="2" xfId="0" applyAlignment="1" applyBorder="1" applyFont="1" applyNumberFormat="1">
      <alignment horizontal="center"/>
    </xf>
    <xf borderId="35" fillId="2" fontId="1" numFmtId="0" xfId="0" applyAlignment="1" applyBorder="1" applyFont="1">
      <alignment readingOrder="0"/>
    </xf>
    <xf borderId="36" fillId="2" fontId="7" numFmtId="2" xfId="0" applyAlignment="1" applyBorder="1" applyFont="1" applyNumberFormat="1">
      <alignment horizontal="center"/>
    </xf>
    <xf borderId="18" fillId="2" fontId="7" numFmtId="2" xfId="0" applyAlignment="1" applyBorder="1" applyFont="1" applyNumberFormat="1">
      <alignment horizontal="center"/>
    </xf>
    <xf borderId="36" fillId="2" fontId="1" numFmtId="0" xfId="0" applyBorder="1" applyFont="1"/>
    <xf borderId="18" fillId="2" fontId="1" numFmtId="0" xfId="0" applyBorder="1" applyFont="1"/>
    <xf borderId="4" fillId="3" fontId="17" numFmtId="0" xfId="0" applyAlignment="1" applyBorder="1" applyFill="1" applyFont="1">
      <alignment horizontal="center" readingOrder="0" shrinkToFit="0" vertical="center" wrapText="1"/>
    </xf>
    <xf borderId="2" fillId="3" fontId="17" numFmtId="0" xfId="0" applyAlignment="1" applyBorder="1" applyFont="1">
      <alignment horizontal="center" readingOrder="0" shrinkToFit="0" vertical="center" wrapText="1"/>
    </xf>
    <xf borderId="31" fillId="3" fontId="17" numFmtId="0" xfId="0" applyAlignment="1" applyBorder="1" applyFont="1">
      <alignment horizontal="center" readingOrder="0" shrinkToFit="0" vertical="center" wrapText="1"/>
    </xf>
    <xf borderId="3" fillId="3" fontId="17" numFmtId="0" xfId="0" applyAlignment="1" applyBorder="1" applyFont="1">
      <alignment horizontal="center" readingOrder="0" shrinkToFit="0" vertical="center" wrapText="1"/>
    </xf>
    <xf borderId="24" fillId="2" fontId="1" numFmtId="0" xfId="0" applyAlignment="1" applyBorder="1" applyFont="1">
      <alignment readingOrder="0" shrinkToFit="0" wrapText="1"/>
    </xf>
    <xf borderId="15" fillId="2" fontId="18" numFmtId="0" xfId="0" applyAlignment="1" applyBorder="1" applyFont="1">
      <alignment horizontal="center" readingOrder="0" shrinkToFit="0" vertical="center" wrapText="1"/>
    </xf>
    <xf borderId="37" fillId="2" fontId="1" numFmtId="4" xfId="0" applyBorder="1" applyFont="1" applyNumberFormat="1"/>
    <xf borderId="23" fillId="2" fontId="1" numFmtId="4" xfId="0" applyBorder="1" applyFont="1" applyNumberFormat="1"/>
    <xf borderId="14" fillId="2" fontId="1" numFmtId="0" xfId="0" applyAlignment="1" applyBorder="1" applyFont="1">
      <alignment readingOrder="0" shrinkToFit="0" wrapText="1"/>
    </xf>
    <xf borderId="33" fillId="2" fontId="18" numFmtId="0" xfId="0" applyAlignment="1" applyBorder="1" applyFont="1">
      <alignment horizontal="center" readingOrder="0" shrinkToFit="0" vertical="center" wrapText="1"/>
    </xf>
    <xf borderId="34" fillId="2" fontId="1" numFmtId="4" xfId="0" applyBorder="1" applyFont="1" applyNumberFormat="1"/>
    <xf borderId="13" fillId="2" fontId="1" numFmtId="4" xfId="0" applyBorder="1" applyFont="1" applyNumberFormat="1"/>
    <xf borderId="34" fillId="0" fontId="1" numFmtId="0" xfId="0" applyAlignment="1" applyBorder="1" applyFont="1">
      <alignment horizontal="center" readingOrder="0"/>
    </xf>
    <xf borderId="34" fillId="0" fontId="1" numFmtId="0" xfId="0" applyAlignment="1" applyBorder="1" applyFont="1">
      <alignment horizontal="center"/>
    </xf>
    <xf borderId="34" fillId="0" fontId="1" numFmtId="2" xfId="0" applyAlignment="1" applyBorder="1" applyFont="1" applyNumberFormat="1">
      <alignment horizontal="center"/>
    </xf>
    <xf borderId="0" fillId="0" fontId="1" numFmtId="165" xfId="0" applyFont="1" applyNumberFormat="1"/>
    <xf borderId="27" fillId="2" fontId="1" numFmtId="0" xfId="0" applyAlignment="1" applyBorder="1" applyFont="1">
      <alignment readingOrder="0" shrinkToFit="0" wrapText="1"/>
    </xf>
    <xf borderId="38" fillId="2" fontId="18" numFmtId="0" xfId="0" applyAlignment="1" applyBorder="1" applyFont="1">
      <alignment horizontal="center" readingOrder="0" shrinkToFit="0" vertical="center" wrapText="1"/>
    </xf>
    <xf borderId="39" fillId="2" fontId="1" numFmtId="4" xfId="0" applyBorder="1" applyFont="1" applyNumberFormat="1"/>
    <xf borderId="26" fillId="2" fontId="1" numFmtId="4" xfId="0" applyBorder="1" applyFont="1" applyNumberFormat="1"/>
    <xf borderId="4" fillId="2" fontId="18" numFmtId="0" xfId="0" applyAlignment="1" applyBorder="1" applyFont="1">
      <alignment horizontal="center" readingOrder="0" shrinkToFit="0" vertical="center" wrapText="1"/>
    </xf>
    <xf borderId="2" fillId="2" fontId="18" numFmtId="0" xfId="0" applyAlignment="1" applyBorder="1" applyFont="1">
      <alignment horizontal="center" shrinkToFit="0" vertical="center" wrapText="1"/>
    </xf>
    <xf borderId="31" fillId="2" fontId="1" numFmtId="4" xfId="0" applyBorder="1" applyFont="1" applyNumberFormat="1"/>
    <xf borderId="3" fillId="2" fontId="1" numFmtId="4" xfId="0" applyBorder="1" applyFont="1" applyNumberFormat="1"/>
    <xf borderId="34" fillId="0" fontId="1" numFmtId="0" xfId="0" applyBorder="1" applyFont="1"/>
    <xf borderId="34" fillId="0" fontId="1" numFmtId="2" xfId="0" applyBorder="1" applyFont="1" applyNumberFormat="1"/>
    <xf borderId="40" fillId="4" fontId="1" numFmtId="0" xfId="0" applyBorder="1" applyFill="1" applyFont="1"/>
    <xf borderId="40" fillId="4" fontId="19" numFmtId="0" xfId="0" applyAlignment="1" applyBorder="1" applyFont="1">
      <alignment readingOrder="0"/>
    </xf>
    <xf borderId="40" fillId="4" fontId="20" numFmtId="0" xfId="0" applyAlignment="1" applyBorder="1" applyFont="1">
      <alignment readingOrder="0"/>
    </xf>
    <xf borderId="40" fillId="4" fontId="21" numFmtId="0" xfId="0" applyAlignment="1" applyBorder="1" applyFont="1">
      <alignment readingOrder="0"/>
    </xf>
    <xf borderId="40" fillId="4" fontId="1" numFmtId="0" xfId="0" applyAlignment="1" applyBorder="1" applyFont="1">
      <alignment readingOrder="0"/>
    </xf>
    <xf borderId="40" fillId="4" fontId="1" numFmtId="0" xfId="0" applyAlignment="1" applyBorder="1" applyFont="1">
      <alignment horizontal="center"/>
    </xf>
    <xf borderId="41" fillId="0" fontId="1" numFmtId="0" xfId="0" applyBorder="1" applyFont="1"/>
    <xf borderId="42" fillId="0" fontId="1" numFmtId="0" xfId="0" applyBorder="1" applyFont="1"/>
    <xf borderId="43" fillId="0" fontId="1" numFmtId="0" xfId="0" applyBorder="1" applyFont="1"/>
    <xf borderId="44" fillId="0" fontId="22" numFmtId="0" xfId="0" applyAlignment="1" applyBorder="1" applyFont="1">
      <alignment readingOrder="0"/>
    </xf>
    <xf borderId="45" fillId="5" fontId="23" numFmtId="0" xfId="0" applyAlignment="1" applyBorder="1" applyFill="1" applyFont="1">
      <alignment horizontal="center" readingOrder="0"/>
    </xf>
    <xf borderId="46" fillId="0" fontId="8" numFmtId="0" xfId="0" applyBorder="1" applyFont="1"/>
    <xf borderId="44" fillId="0" fontId="1" numFmtId="0" xfId="0" applyBorder="1" applyFont="1"/>
    <xf borderId="47" fillId="0" fontId="1" numFmtId="0" xfId="0" applyBorder="1" applyFont="1"/>
    <xf borderId="48" fillId="0" fontId="1" numFmtId="0" xfId="0" applyBorder="1" applyFont="1"/>
    <xf borderId="49" fillId="0" fontId="22" numFmtId="0" xfId="0" applyAlignment="1" applyBorder="1" applyFont="1">
      <alignment readingOrder="0"/>
    </xf>
    <xf borderId="50" fillId="0" fontId="1" numFmtId="0" xfId="0" applyBorder="1" applyFont="1"/>
    <xf borderId="51" fillId="5" fontId="24" numFmtId="166" xfId="0" applyAlignment="1" applyBorder="1" applyFont="1" applyNumberFormat="1">
      <alignment horizontal="center" shrinkToFit="0" wrapText="1"/>
    </xf>
    <xf borderId="52" fillId="0" fontId="1" numFmtId="0" xfId="0" applyBorder="1" applyFont="1"/>
    <xf borderId="53" fillId="0" fontId="1" numFmtId="0" xfId="0" applyAlignment="1" applyBorder="1" applyFont="1">
      <alignment readingOrder="0" vertical="top"/>
    </xf>
    <xf borderId="54" fillId="0" fontId="1" numFmtId="0" xfId="0" applyBorder="1" applyFont="1"/>
    <xf borderId="55" fillId="0" fontId="1" numFmtId="0" xfId="0" applyBorder="1" applyFont="1"/>
    <xf borderId="44" fillId="0" fontId="22" numFmtId="0" xfId="0" applyAlignment="1" applyBorder="1" applyFont="1">
      <alignment readingOrder="0" shrinkToFit="0" wrapText="1"/>
    </xf>
    <xf borderId="51" fillId="5" fontId="24" numFmtId="166" xfId="0" applyAlignment="1" applyBorder="1" applyFont="1" applyNumberFormat="1">
      <alignment horizontal="center" vertical="center"/>
    </xf>
    <xf borderId="56" fillId="0" fontId="1" numFmtId="0" xfId="0" applyAlignment="1" applyBorder="1" applyFont="1">
      <alignment readingOrder="0" shrinkToFit="0" wrapText="1"/>
    </xf>
    <xf borderId="57" fillId="0" fontId="1" numFmtId="0" xfId="0" applyBorder="1" applyFont="1"/>
    <xf borderId="58" fillId="0" fontId="1" numFmtId="0" xfId="0" applyBorder="1" applyFont="1"/>
    <xf borderId="59" fillId="4" fontId="25" numFmtId="0" xfId="0" applyAlignment="1" applyBorder="1" applyFont="1">
      <alignment readingOrder="0"/>
    </xf>
    <xf borderId="59" fillId="4" fontId="1" numFmtId="0" xfId="0" applyBorder="1" applyFont="1"/>
    <xf borderId="40" fillId="4" fontId="26" numFmtId="0" xfId="0" applyAlignment="1" applyBorder="1" applyFont="1">
      <alignment readingOrder="0"/>
    </xf>
    <xf borderId="40" fillId="4" fontId="27" numFmtId="0" xfId="0" applyBorder="1" applyFont="1"/>
    <xf borderId="40" fillId="6" fontId="28" numFmtId="0" xfId="0" applyAlignment="1" applyBorder="1" applyFill="1" applyFont="1">
      <alignment readingOrder="0"/>
    </xf>
    <xf borderId="40" fillId="6" fontId="1" numFmtId="0" xfId="0" applyBorder="1" applyFont="1"/>
    <xf borderId="4" fillId="6" fontId="27" numFmtId="0" xfId="0" applyAlignment="1" applyBorder="1" applyFont="1">
      <alignment readingOrder="0"/>
    </xf>
    <xf borderId="30" fillId="6" fontId="27" numFmtId="0" xfId="0" applyAlignment="1" applyBorder="1" applyFont="1">
      <alignment readingOrder="0"/>
    </xf>
    <xf borderId="6" fillId="6" fontId="27" numFmtId="0" xfId="0" applyAlignment="1" applyBorder="1" applyFont="1">
      <alignment readingOrder="0"/>
    </xf>
    <xf borderId="10" fillId="6" fontId="1" numFmtId="0" xfId="0" applyAlignment="1" applyBorder="1" applyFont="1">
      <alignment readingOrder="0"/>
    </xf>
    <xf borderId="32" fillId="6" fontId="1" numFmtId="2" xfId="0" applyBorder="1" applyFont="1" applyNumberFormat="1"/>
    <xf borderId="8" fillId="6" fontId="1" numFmtId="2" xfId="0" applyBorder="1" applyFont="1" applyNumberFormat="1"/>
    <xf borderId="60" fillId="6" fontId="27" numFmtId="0" xfId="0" applyAlignment="1" applyBorder="1" applyFont="1">
      <alignment readingOrder="0"/>
    </xf>
    <xf borderId="40" fillId="6" fontId="27" numFmtId="166" xfId="0" applyBorder="1" applyFont="1" applyNumberFormat="1"/>
    <xf borderId="60" fillId="6" fontId="27" numFmtId="166" xfId="0" applyBorder="1" applyFont="1" applyNumberFormat="1"/>
    <xf borderId="61" fillId="6" fontId="27" numFmtId="167" xfId="0" applyBorder="1" applyFont="1" applyNumberFormat="1"/>
    <xf borderId="33" fillId="6" fontId="1" numFmtId="0" xfId="0" applyAlignment="1" applyBorder="1" applyFont="1">
      <alignment readingOrder="0"/>
    </xf>
    <xf borderId="34" fillId="6" fontId="1" numFmtId="2" xfId="0" applyBorder="1" applyFont="1" applyNumberFormat="1"/>
    <xf borderId="13" fillId="6" fontId="1" numFmtId="168" xfId="0" applyBorder="1" applyFont="1" applyNumberFormat="1"/>
    <xf borderId="35" fillId="6" fontId="1" numFmtId="0" xfId="0" applyAlignment="1" applyBorder="1" applyFont="1">
      <alignment readingOrder="0"/>
    </xf>
    <xf borderId="36" fillId="6" fontId="1" numFmtId="2" xfId="0" applyBorder="1" applyFont="1" applyNumberFormat="1"/>
    <xf borderId="18" fillId="6" fontId="1" numFmtId="2" xfId="0" applyBorder="1" applyFont="1" applyNumberFormat="1"/>
    <xf borderId="4" fillId="6" fontId="29" numFmtId="0" xfId="0" applyAlignment="1" applyBorder="1" applyFont="1">
      <alignment readingOrder="0"/>
    </xf>
    <xf borderId="30" fillId="6" fontId="29" numFmtId="166" xfId="0" applyBorder="1" applyFont="1" applyNumberFormat="1"/>
    <xf borderId="4" fillId="6" fontId="29" numFmtId="166" xfId="0" applyBorder="1" applyFont="1" applyNumberFormat="1"/>
    <xf borderId="6" fillId="6" fontId="29" numFmtId="167" xfId="0" applyBorder="1" applyFont="1" applyNumberFormat="1"/>
    <xf borderId="40" fillId="4" fontId="27" numFmtId="0" xfId="0" applyAlignment="1" applyBorder="1" applyFont="1">
      <alignment horizontal="center"/>
    </xf>
    <xf borderId="40" fillId="4" fontId="30" numFmtId="167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DISONSRV\Menachem\menachem\&#1489;&#1505;&#1497;&#1505;&#1497;%20&#1514;&#1506;&#1512;&#1497;&#1507;\&#1512;&#1513;&#1514;\&#1502;&#1489;&#1504;&#1492;%20&#1514;&#1506;&#1512;&#1497;&#1507;%20&#1512;&#1513;&#1514;%20&#1504;&#1514;&#1493;&#1504;&#1497;%202018%20&#1506;&#1500;&#1493;&#1514;%20&#1512;&#1488;&#1493;&#1497;&#1492;%20-%20&#1502;&#1506;&#1493;&#1491;&#1499;&#1503;%2013.7.17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יצרנים עצמיים"/>
      <sheetName val="פילוג חלוקה"/>
      <sheetName val="Key"/>
      <sheetName val="KVA (2)"/>
      <sheetName val="השפעה ביחס לתעריף בפועל"/>
      <sheetName val="Losses"/>
      <sheetName val="בדיקת איזון הכנסות"/>
      <sheetName val="T&amp;D"/>
      <sheetName val="Energy"/>
      <sheetName val="KVA"/>
      <sheetName val="חישוב החזר חוב"/>
      <sheetName val="PivotTable של תרחיש 7"/>
      <sheetName val="PivotTable של תרחיש 8"/>
      <sheetName val="PivotTable של תרחיש 9"/>
      <sheetName val="PivotTable של תרחיש 10"/>
      <sheetName val="השפעת המחרה מ&quot;ע מ&quot;ג"/>
      <sheetName val="עלות מוכרת"/>
      <sheetName val="Pricing"/>
      <sheetName val="בחירת חלופה"/>
      <sheetName val="תעריפים"/>
      <sheetName val="גיליון1"/>
      <sheetName val="תריחישים"/>
      <sheetName val="השפעה תעריפית ביתי"/>
      <sheetName val="השפעת עדכון מע+מג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ערכת נושא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rightToLeft="1" workbookViewId="0"/>
  </sheetViews>
  <sheetFormatPr customHeight="1" defaultColWidth="14.43" defaultRowHeight="15.0"/>
  <cols>
    <col customWidth="1" min="1" max="1" width="2.0"/>
    <col customWidth="1" min="2" max="2" width="26.0"/>
    <col customWidth="1" min="3" max="3" width="14.43"/>
    <col customWidth="1" min="4" max="4" width="11.0"/>
    <col customWidth="1" min="5" max="5" width="12.71"/>
    <col customWidth="1" min="6" max="6" width="14.43"/>
    <col customWidth="1" min="7" max="7" width="13.43"/>
    <col customWidth="1" min="8" max="8" width="15.43"/>
    <col customWidth="1" min="9" max="11" width="1.57"/>
    <col customWidth="1" min="12" max="12" width="25.57"/>
    <col customWidth="1" min="13" max="13" width="17.0"/>
    <col customWidth="1" min="14" max="14" width="12.57"/>
    <col customWidth="1" min="15" max="15" width="12.0"/>
    <col customWidth="1" min="16" max="16" width="12.71"/>
    <col customWidth="1" min="17" max="18" width="13.43"/>
    <col customWidth="1" min="19" max="19" width="9.0"/>
    <col customWidth="1" hidden="1" min="20" max="20" width="17.0"/>
    <col customWidth="1" hidden="1" min="21" max="21" width="16.14"/>
    <col customWidth="1" hidden="1" min="22" max="22" width="17.0"/>
    <col customWidth="1" hidden="1" min="23" max="23" width="16.14"/>
    <col customWidth="1" hidden="1" min="24" max="26" width="9.0"/>
  </cols>
  <sheetData>
    <row r="1">
      <c r="A1" s="1"/>
      <c r="B1" s="2" t="s">
        <v>0</v>
      </c>
      <c r="C1" s="1"/>
      <c r="D1" s="1"/>
      <c r="E1" s="1"/>
      <c r="F1" s="1"/>
      <c r="G1" s="1"/>
      <c r="H1" s="1"/>
      <c r="I1" s="1"/>
      <c r="J1" s="3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I2" s="1"/>
      <c r="J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4" t="s">
        <v>2</v>
      </c>
      <c r="C4" s="1"/>
      <c r="D4" s="1"/>
      <c r="E4" s="1"/>
      <c r="F4" s="1"/>
      <c r="G4" s="1"/>
      <c r="H4" s="1"/>
      <c r="I4" s="1"/>
      <c r="J4" s="3"/>
      <c r="K4" s="1"/>
      <c r="L4" s="4" t="s">
        <v>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5" t="s">
        <v>3</v>
      </c>
      <c r="C5" s="6" t="s">
        <v>4</v>
      </c>
      <c r="D5" s="1"/>
      <c r="E5" s="1"/>
      <c r="F5" s="1"/>
      <c r="G5" s="1"/>
      <c r="H5" s="1"/>
      <c r="I5" s="1"/>
      <c r="J5" s="3"/>
      <c r="K5" s="1"/>
      <c r="L5" s="5" t="s">
        <v>3</v>
      </c>
      <c r="M5" s="6" t="s">
        <v>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7" t="s">
        <v>5</v>
      </c>
      <c r="C6" s="8" t="s">
        <v>6</v>
      </c>
      <c r="D6" s="9" t="s">
        <v>7</v>
      </c>
      <c r="E6" s="10" t="s">
        <v>8</v>
      </c>
      <c r="F6" s="11" t="s">
        <v>9</v>
      </c>
      <c r="G6" s="12" t="s">
        <v>10</v>
      </c>
      <c r="H6" s="11" t="s">
        <v>11</v>
      </c>
      <c r="I6" s="13"/>
      <c r="J6" s="14"/>
      <c r="K6" s="13"/>
      <c r="L6" s="7" t="s">
        <v>5</v>
      </c>
      <c r="M6" s="8" t="s">
        <v>6</v>
      </c>
      <c r="N6" s="9" t="s">
        <v>7</v>
      </c>
      <c r="O6" s="10" t="s">
        <v>8</v>
      </c>
      <c r="P6" s="11" t="s">
        <v>9</v>
      </c>
      <c r="Q6" s="12" t="s">
        <v>10</v>
      </c>
      <c r="R6" s="11" t="s">
        <v>11</v>
      </c>
      <c r="S6" s="1"/>
      <c r="T6" s="1"/>
      <c r="U6" s="1"/>
      <c r="V6" s="1"/>
      <c r="W6" s="1"/>
      <c r="X6" s="1"/>
      <c r="Y6" s="1"/>
      <c r="Z6" s="1"/>
    </row>
    <row r="7">
      <c r="A7" s="1"/>
      <c r="B7" s="15" t="s">
        <v>12</v>
      </c>
      <c r="C7" s="16" t="s">
        <v>13</v>
      </c>
      <c r="D7" s="17">
        <v>27.19</v>
      </c>
      <c r="E7" s="18">
        <v>28.06</v>
      </c>
      <c r="F7" s="17">
        <v>29.72</v>
      </c>
      <c r="G7" s="19">
        <v>32.37</v>
      </c>
      <c r="H7" s="17">
        <v>36.48</v>
      </c>
      <c r="I7" s="20"/>
      <c r="J7" s="21"/>
      <c r="K7" s="20"/>
      <c r="L7" s="15" t="s">
        <v>12</v>
      </c>
      <c r="M7" s="16" t="s">
        <v>13</v>
      </c>
      <c r="N7" s="17">
        <v>27.18</v>
      </c>
      <c r="O7" s="18">
        <v>28.31</v>
      </c>
      <c r="P7" s="17">
        <v>30.36</v>
      </c>
      <c r="Q7" s="19">
        <v>32.95</v>
      </c>
      <c r="R7" s="17">
        <v>36.15</v>
      </c>
      <c r="S7" s="1"/>
      <c r="T7" s="1"/>
      <c r="U7" s="1"/>
      <c r="V7" s="1"/>
      <c r="W7" s="1"/>
      <c r="X7" s="1"/>
      <c r="Y7" s="1"/>
      <c r="Z7" s="1"/>
    </row>
    <row r="8">
      <c r="A8" s="1"/>
      <c r="B8" s="22"/>
      <c r="C8" s="23" t="s">
        <v>14</v>
      </c>
      <c r="D8" s="24">
        <v>48.61</v>
      </c>
      <c r="E8" s="25">
        <v>49.65</v>
      </c>
      <c r="F8" s="24">
        <v>51.52</v>
      </c>
      <c r="G8" s="26">
        <v>54.76</v>
      </c>
      <c r="H8" s="24">
        <v>59.22</v>
      </c>
      <c r="I8" s="20"/>
      <c r="J8" s="21"/>
      <c r="K8" s="20"/>
      <c r="L8" s="22"/>
      <c r="M8" s="23" t="s">
        <v>14</v>
      </c>
      <c r="N8" s="24">
        <v>47.51</v>
      </c>
      <c r="O8" s="25">
        <v>48.83</v>
      </c>
      <c r="P8" s="24">
        <v>51.11</v>
      </c>
      <c r="Q8" s="26">
        <v>54.26</v>
      </c>
      <c r="R8" s="24">
        <v>57.81</v>
      </c>
      <c r="S8" s="1"/>
      <c r="T8" s="1"/>
      <c r="U8" s="1"/>
      <c r="V8" s="1"/>
      <c r="W8" s="1"/>
      <c r="X8" s="1"/>
      <c r="Y8" s="1"/>
      <c r="Z8" s="1"/>
    </row>
    <row r="9">
      <c r="A9" s="1"/>
      <c r="B9" s="27"/>
      <c r="C9" s="28" t="s">
        <v>15</v>
      </c>
      <c r="D9" s="29">
        <v>82.69</v>
      </c>
      <c r="E9" s="30">
        <v>84.44</v>
      </c>
      <c r="F9" s="29">
        <v>87.18</v>
      </c>
      <c r="G9" s="31">
        <v>92.69</v>
      </c>
      <c r="H9" s="29">
        <v>97.73</v>
      </c>
      <c r="I9" s="20"/>
      <c r="J9" s="21"/>
      <c r="K9" s="20"/>
      <c r="L9" s="27"/>
      <c r="M9" s="28" t="s">
        <v>15</v>
      </c>
      <c r="N9" s="29">
        <v>79.95</v>
      </c>
      <c r="O9" s="30">
        <v>82.17</v>
      </c>
      <c r="P9" s="29">
        <v>85.48</v>
      </c>
      <c r="Q9" s="31">
        <v>90.83</v>
      </c>
      <c r="R9" s="29">
        <v>94.96</v>
      </c>
      <c r="S9" s="1"/>
      <c r="T9" s="1"/>
      <c r="U9" s="1"/>
      <c r="V9" s="1"/>
      <c r="W9" s="1"/>
      <c r="X9" s="1"/>
      <c r="Y9" s="1"/>
      <c r="Z9" s="1"/>
    </row>
    <row r="10">
      <c r="A10" s="1"/>
      <c r="B10" s="32" t="s">
        <v>16</v>
      </c>
      <c r="C10" s="33" t="s">
        <v>13</v>
      </c>
      <c r="D10" s="34">
        <v>23.83</v>
      </c>
      <c r="E10" s="25">
        <v>24.62</v>
      </c>
      <c r="F10" s="34">
        <v>26.22</v>
      </c>
      <c r="G10" s="26">
        <v>28.64</v>
      </c>
      <c r="H10" s="34">
        <v>32.7</v>
      </c>
      <c r="I10" s="20"/>
      <c r="J10" s="21"/>
      <c r="K10" s="20"/>
      <c r="L10" s="32" t="s">
        <v>16</v>
      </c>
      <c r="M10" s="33" t="s">
        <v>13</v>
      </c>
      <c r="N10" s="34">
        <v>23.99</v>
      </c>
      <c r="O10" s="25">
        <v>25.01</v>
      </c>
      <c r="P10" s="34">
        <v>27.01</v>
      </c>
      <c r="Q10" s="26">
        <v>29.36</v>
      </c>
      <c r="R10" s="34">
        <v>32.52</v>
      </c>
      <c r="S10" s="1"/>
      <c r="T10" s="1"/>
      <c r="U10" s="1"/>
      <c r="V10" s="1"/>
      <c r="W10" s="1"/>
      <c r="X10" s="1"/>
      <c r="Y10" s="1"/>
      <c r="Z10" s="1"/>
    </row>
    <row r="11">
      <c r="A11" s="1"/>
      <c r="B11" s="22"/>
      <c r="C11" s="23" t="s">
        <v>14</v>
      </c>
      <c r="D11" s="24">
        <v>29.64</v>
      </c>
      <c r="E11" s="25">
        <v>30.62</v>
      </c>
      <c r="F11" s="24">
        <v>32.36</v>
      </c>
      <c r="G11" s="26">
        <v>35.34</v>
      </c>
      <c r="H11" s="24">
        <v>39.5</v>
      </c>
      <c r="I11" s="20"/>
      <c r="J11" s="21"/>
      <c r="K11" s="20"/>
      <c r="L11" s="22"/>
      <c r="M11" s="23" t="s">
        <v>14</v>
      </c>
      <c r="N11" s="24">
        <v>29.54</v>
      </c>
      <c r="O11" s="25">
        <v>30.8</v>
      </c>
      <c r="P11" s="24">
        <v>32.96</v>
      </c>
      <c r="Q11" s="26">
        <v>35.86</v>
      </c>
      <c r="R11" s="24">
        <v>39.12</v>
      </c>
      <c r="S11" s="1"/>
      <c r="T11" s="1"/>
      <c r="U11" s="1"/>
      <c r="V11" s="1"/>
      <c r="W11" s="1"/>
      <c r="X11" s="1"/>
      <c r="Y11" s="1"/>
      <c r="Z11" s="1"/>
    </row>
    <row r="12">
      <c r="A12" s="1"/>
      <c r="B12" s="35"/>
      <c r="C12" s="36" t="s">
        <v>15</v>
      </c>
      <c r="D12" s="37">
        <v>37.1</v>
      </c>
      <c r="E12" s="38">
        <v>38.19</v>
      </c>
      <c r="F12" s="37">
        <v>40.05</v>
      </c>
      <c r="G12" s="39">
        <v>43.38</v>
      </c>
      <c r="H12" s="37">
        <v>47.67</v>
      </c>
      <c r="I12" s="20"/>
      <c r="J12" s="21"/>
      <c r="K12" s="20"/>
      <c r="L12" s="35"/>
      <c r="M12" s="36" t="s">
        <v>15</v>
      </c>
      <c r="N12" s="37">
        <v>36.64</v>
      </c>
      <c r="O12" s="38">
        <v>38.03</v>
      </c>
      <c r="P12" s="37">
        <v>40.34</v>
      </c>
      <c r="Q12" s="39">
        <v>43.58</v>
      </c>
      <c r="R12" s="37">
        <v>46.96</v>
      </c>
      <c r="S12" s="1"/>
      <c r="T12" s="1"/>
      <c r="U12" s="1"/>
      <c r="V12" s="1"/>
      <c r="W12" s="1"/>
      <c r="X12" s="1"/>
      <c r="Y12" s="1"/>
      <c r="Z12" s="1"/>
    </row>
    <row r="13">
      <c r="A13" s="1"/>
      <c r="B13" s="15" t="s">
        <v>17</v>
      </c>
      <c r="C13" s="16" t="s">
        <v>13</v>
      </c>
      <c r="D13" s="17">
        <v>24.08</v>
      </c>
      <c r="E13" s="18">
        <v>25.03</v>
      </c>
      <c r="F13" s="17">
        <v>26.73</v>
      </c>
      <c r="G13" s="19">
        <v>29.59</v>
      </c>
      <c r="H13" s="17">
        <v>33.66</v>
      </c>
      <c r="I13" s="20"/>
      <c r="J13" s="21"/>
      <c r="K13" s="20"/>
      <c r="L13" s="15" t="s">
        <v>17</v>
      </c>
      <c r="M13" s="16" t="s">
        <v>13</v>
      </c>
      <c r="N13" s="17">
        <v>24.27</v>
      </c>
      <c r="O13" s="18">
        <v>25.49</v>
      </c>
      <c r="P13" s="17">
        <v>27.62</v>
      </c>
      <c r="Q13" s="19">
        <v>30.4</v>
      </c>
      <c r="R13" s="17">
        <v>33.57</v>
      </c>
      <c r="S13" s="1"/>
      <c r="T13" s="1"/>
      <c r="U13" s="1"/>
      <c r="V13" s="1"/>
      <c r="W13" s="1"/>
      <c r="X13" s="1"/>
      <c r="Y13" s="1"/>
      <c r="Z13" s="1"/>
    </row>
    <row r="14">
      <c r="A14" s="1"/>
      <c r="B14" s="22"/>
      <c r="C14" s="23" t="s">
        <v>14</v>
      </c>
      <c r="D14" s="24">
        <v>36.91</v>
      </c>
      <c r="E14" s="25">
        <v>38.26</v>
      </c>
      <c r="F14" s="24">
        <v>40.36</v>
      </c>
      <c r="G14" s="26">
        <v>44.45</v>
      </c>
      <c r="H14" s="24">
        <v>48.75</v>
      </c>
      <c r="I14" s="20"/>
      <c r="J14" s="21"/>
      <c r="K14" s="20"/>
      <c r="L14" s="22"/>
      <c r="M14" s="23" t="s">
        <v>14</v>
      </c>
      <c r="N14" s="24">
        <v>36.51</v>
      </c>
      <c r="O14" s="25">
        <v>38.26</v>
      </c>
      <c r="P14" s="24">
        <v>40.86</v>
      </c>
      <c r="Q14" s="26">
        <v>44.84</v>
      </c>
      <c r="R14" s="24">
        <v>48.24</v>
      </c>
      <c r="S14" s="1"/>
      <c r="T14" s="1"/>
      <c r="U14" s="1"/>
      <c r="V14" s="1"/>
      <c r="W14" s="1"/>
      <c r="X14" s="1"/>
      <c r="Y14" s="1"/>
      <c r="Z14" s="1"/>
    </row>
    <row r="15">
      <c r="A15" s="1"/>
      <c r="B15" s="27"/>
      <c r="C15" s="28" t="s">
        <v>15</v>
      </c>
      <c r="D15" s="29">
        <v>89.06</v>
      </c>
      <c r="E15" s="30">
        <v>91.42</v>
      </c>
      <c r="F15" s="29">
        <v>94.77</v>
      </c>
      <c r="G15" s="31">
        <v>102.06</v>
      </c>
      <c r="H15" s="29">
        <v>107.25</v>
      </c>
      <c r="I15" s="20"/>
      <c r="J15" s="21"/>
      <c r="K15" s="20"/>
      <c r="L15" s="27"/>
      <c r="M15" s="28" t="s">
        <v>15</v>
      </c>
      <c r="N15" s="29">
        <v>86.21</v>
      </c>
      <c r="O15" s="30">
        <v>89.23</v>
      </c>
      <c r="P15" s="29">
        <v>93.31</v>
      </c>
      <c r="Q15" s="31">
        <v>100.39</v>
      </c>
      <c r="R15" s="29">
        <v>104.66</v>
      </c>
      <c r="S15" s="1"/>
      <c r="T15" s="1"/>
      <c r="U15" s="1"/>
      <c r="V15" s="1"/>
      <c r="W15" s="1"/>
      <c r="X15" s="1"/>
      <c r="Y15" s="1"/>
      <c r="Z15" s="1"/>
    </row>
    <row r="16">
      <c r="A16" s="1"/>
      <c r="B16" s="40"/>
      <c r="C16" s="40"/>
      <c r="D16" s="40"/>
      <c r="E16" s="40"/>
      <c r="F16" s="40"/>
      <c r="G16" s="40"/>
      <c r="H16" s="40"/>
      <c r="I16" s="40"/>
      <c r="J16" s="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41" t="s">
        <v>18</v>
      </c>
      <c r="C17" s="42"/>
      <c r="D17" s="43">
        <v>3.71</v>
      </c>
      <c r="E17" s="43">
        <v>3.62</v>
      </c>
      <c r="F17" s="43">
        <v>6.48</v>
      </c>
      <c r="G17" s="43">
        <v>0.72</v>
      </c>
      <c r="H17" s="44">
        <v>0.92</v>
      </c>
      <c r="I17" s="45"/>
      <c r="J17" s="46"/>
      <c r="K17" s="45"/>
      <c r="L17" s="41" t="s">
        <v>18</v>
      </c>
      <c r="M17" s="42"/>
      <c r="N17" s="43">
        <v>0.0</v>
      </c>
      <c r="O17" s="43">
        <v>0.0</v>
      </c>
      <c r="P17" s="43">
        <v>0.0</v>
      </c>
      <c r="Q17" s="43">
        <v>0.0</v>
      </c>
      <c r="R17" s="44">
        <v>0.0</v>
      </c>
      <c r="S17" s="1"/>
      <c r="T17" s="1"/>
      <c r="U17" s="1"/>
      <c r="V17" s="1"/>
      <c r="W17" s="1"/>
      <c r="X17" s="1"/>
      <c r="Y17" s="1"/>
      <c r="Z17" s="1"/>
    </row>
    <row r="18">
      <c r="A18" s="1"/>
      <c r="B18" s="47" t="s">
        <v>19</v>
      </c>
      <c r="C18" s="48"/>
      <c r="D18" s="49" t="str">
        <f>D27+E27</f>
        <v>1060.30</v>
      </c>
      <c r="E18" s="49" t="str">
        <f>D28+E28</f>
        <v>465.51</v>
      </c>
      <c r="F18" s="49" t="str">
        <f>D28+E28</f>
        <v>465.51</v>
      </c>
      <c r="G18" s="49" t="str">
        <f>D30+E30</f>
        <v>195.61</v>
      </c>
      <c r="H18" s="49" t="str">
        <f>D30+E30</f>
        <v>195.61</v>
      </c>
      <c r="I18" s="50"/>
      <c r="J18" s="3"/>
      <c r="K18" s="1"/>
      <c r="L18" s="47" t="s">
        <v>19</v>
      </c>
      <c r="M18" s="48"/>
      <c r="N18" s="49" t="str">
        <f>N27+O27</f>
        <v>1022.39</v>
      </c>
      <c r="O18" s="49" t="str">
        <f>N28+O28</f>
        <v>448.86</v>
      </c>
      <c r="P18" s="49" t="str">
        <f>N28+O28</f>
        <v>448.86</v>
      </c>
      <c r="Q18" s="49" t="str">
        <f>N30+O30</f>
        <v>188.61</v>
      </c>
      <c r="R18" s="49" t="str">
        <f>N30+O30</f>
        <v>188.61</v>
      </c>
      <c r="S18" s="1"/>
      <c r="T18" s="1"/>
      <c r="U18" s="1"/>
      <c r="V18" s="1"/>
      <c r="W18" s="1"/>
      <c r="X18" s="1"/>
      <c r="Y18" s="1"/>
      <c r="Z18" s="1"/>
    </row>
    <row r="19">
      <c r="A19" s="1"/>
      <c r="B19" s="4" t="s">
        <v>20</v>
      </c>
      <c r="C19" s="1"/>
      <c r="D19" s="1"/>
      <c r="E19" s="1"/>
      <c r="F19" s="1"/>
      <c r="G19" s="1"/>
      <c r="H19" s="1"/>
      <c r="I19" s="1"/>
      <c r="J19" s="3"/>
      <c r="K19" s="1"/>
      <c r="L19" s="4" t="s">
        <v>20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51"/>
      <c r="C20" s="52" t="s">
        <v>21</v>
      </c>
      <c r="D20" s="52" t="s">
        <v>22</v>
      </c>
      <c r="E20" s="52" t="s">
        <v>23</v>
      </c>
      <c r="F20" s="52" t="s">
        <v>24</v>
      </c>
      <c r="G20" s="53" t="s">
        <v>25</v>
      </c>
      <c r="H20" s="53" t="s">
        <v>26</v>
      </c>
      <c r="I20" s="54"/>
      <c r="J20" s="3"/>
      <c r="K20" s="1"/>
      <c r="L20" s="51"/>
      <c r="M20" s="55" t="s">
        <v>21</v>
      </c>
      <c r="N20" s="55" t="s">
        <v>22</v>
      </c>
      <c r="O20" s="55" t="s">
        <v>23</v>
      </c>
      <c r="P20" s="55" t="s">
        <v>24</v>
      </c>
      <c r="Q20" s="55" t="s">
        <v>25</v>
      </c>
      <c r="R20" s="56" t="s">
        <v>26</v>
      </c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57" t="s">
        <v>27</v>
      </c>
      <c r="C21" s="58">
        <v>47.16</v>
      </c>
      <c r="D21" s="58">
        <v>49.32</v>
      </c>
      <c r="E21" s="58">
        <v>40.88</v>
      </c>
      <c r="F21" s="58">
        <v>45.16</v>
      </c>
      <c r="G21" s="59">
        <v>37.76</v>
      </c>
      <c r="H21" s="59">
        <v>34.84</v>
      </c>
      <c r="I21" s="60"/>
      <c r="J21" s="3"/>
      <c r="K21" s="1"/>
      <c r="L21" s="57" t="s">
        <v>27</v>
      </c>
      <c r="M21" s="61">
        <v>46.19</v>
      </c>
      <c r="N21" s="61">
        <v>48.44</v>
      </c>
      <c r="O21" s="61">
        <v>41.18</v>
      </c>
      <c r="P21" s="61">
        <v>44.33</v>
      </c>
      <c r="Q21" s="61">
        <v>37.92</v>
      </c>
      <c r="R21" s="62">
        <v>34.25</v>
      </c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63" t="s">
        <v>28</v>
      </c>
      <c r="C22" s="64">
        <v>0.92</v>
      </c>
      <c r="D22" s="64">
        <v>0.92</v>
      </c>
      <c r="E22" s="64">
        <v>0.92</v>
      </c>
      <c r="F22" s="64">
        <v>0.92</v>
      </c>
      <c r="G22" s="65">
        <v>6.48</v>
      </c>
      <c r="H22" s="65">
        <v>3.71</v>
      </c>
      <c r="I22" s="60"/>
      <c r="J22" s="3"/>
      <c r="K22" s="1"/>
      <c r="L22" s="63" t="s">
        <v>28</v>
      </c>
      <c r="M22" s="66">
        <v>0.0</v>
      </c>
      <c r="N22" s="66">
        <v>0.0</v>
      </c>
      <c r="O22" s="66">
        <v>0.0</v>
      </c>
      <c r="P22" s="66">
        <v>0.0</v>
      </c>
      <c r="Q22" s="66">
        <v>0.0</v>
      </c>
      <c r="R22" s="67">
        <v>0.0</v>
      </c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48"/>
      <c r="C23" s="45"/>
      <c r="D23" s="1"/>
      <c r="E23" s="1"/>
      <c r="F23" s="1"/>
      <c r="G23" s="1"/>
      <c r="H23" s="1"/>
      <c r="I23" s="1"/>
      <c r="J23" s="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48"/>
      <c r="C24" s="45"/>
      <c r="D24" s="1"/>
      <c r="E24" s="1"/>
      <c r="F24" s="1"/>
      <c r="G24" s="1"/>
      <c r="H24" s="1"/>
      <c r="I24" s="1"/>
      <c r="J24" s="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0" customHeight="1">
      <c r="A25" s="1"/>
      <c r="B25" s="4" t="s">
        <v>19</v>
      </c>
      <c r="C25" s="6" t="s">
        <v>29</v>
      </c>
      <c r="D25" s="1"/>
      <c r="E25" s="1"/>
      <c r="F25" s="1"/>
      <c r="G25" s="1"/>
      <c r="H25" s="1"/>
      <c r="I25" s="1"/>
      <c r="J25" s="3"/>
      <c r="K25" s="1"/>
      <c r="L25" s="4" t="s">
        <v>19</v>
      </c>
      <c r="M25" s="6" t="s">
        <v>29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68" t="s">
        <v>30</v>
      </c>
      <c r="C26" s="69" t="s">
        <v>31</v>
      </c>
      <c r="D26" s="70" t="s">
        <v>32</v>
      </c>
      <c r="E26" s="71" t="s">
        <v>33</v>
      </c>
      <c r="F26" s="1"/>
      <c r="G26" s="1"/>
      <c r="H26" s="1"/>
      <c r="I26" s="1"/>
      <c r="J26" s="14"/>
      <c r="K26" s="13"/>
      <c r="L26" s="68" t="s">
        <v>30</v>
      </c>
      <c r="M26" s="69" t="s">
        <v>31</v>
      </c>
      <c r="N26" s="70" t="s">
        <v>32</v>
      </c>
      <c r="O26" s="71" t="s">
        <v>33</v>
      </c>
      <c r="P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72" t="s">
        <v>34</v>
      </c>
      <c r="C27" s="73" t="s">
        <v>35</v>
      </c>
      <c r="D27" s="74">
        <v>925.51</v>
      </c>
      <c r="E27" s="75">
        <v>134.79</v>
      </c>
      <c r="F27" s="1"/>
      <c r="G27" s="1"/>
      <c r="H27" s="1"/>
      <c r="I27" s="1"/>
      <c r="J27" s="21"/>
      <c r="K27" s="20"/>
      <c r="L27" s="72" t="s">
        <v>34</v>
      </c>
      <c r="M27" s="73" t="s">
        <v>35</v>
      </c>
      <c r="N27" s="74">
        <v>892.42</v>
      </c>
      <c r="O27" s="75">
        <v>129.97</v>
      </c>
      <c r="P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76" t="s">
        <v>36</v>
      </c>
      <c r="C28" s="77" t="s">
        <v>35</v>
      </c>
      <c r="D28" s="78">
        <v>353.35</v>
      </c>
      <c r="E28" s="79">
        <v>112.16</v>
      </c>
      <c r="F28" s="1"/>
      <c r="G28" s="1"/>
      <c r="H28" s="1"/>
      <c r="I28" s="1"/>
      <c r="J28" s="21"/>
      <c r="K28" s="20"/>
      <c r="L28" s="76" t="s">
        <v>36</v>
      </c>
      <c r="M28" s="77" t="s">
        <v>35</v>
      </c>
      <c r="N28" s="78">
        <v>340.71</v>
      </c>
      <c r="O28" s="79">
        <v>108.15</v>
      </c>
      <c r="P28" s="1"/>
      <c r="R28" s="1"/>
      <c r="S28" s="1"/>
      <c r="T28" s="6" t="s">
        <v>37</v>
      </c>
      <c r="U28" s="1"/>
      <c r="V28" s="1"/>
      <c r="W28" s="1"/>
      <c r="X28" s="1"/>
      <c r="Y28" s="1"/>
      <c r="Z28" s="1"/>
    </row>
    <row r="29" ht="15.75" customHeight="1">
      <c r="A29" s="1"/>
      <c r="B29" s="76" t="s">
        <v>38</v>
      </c>
      <c r="C29" s="77" t="s">
        <v>35</v>
      </c>
      <c r="D29" s="78">
        <v>245.62</v>
      </c>
      <c r="E29" s="79">
        <v>112.16</v>
      </c>
      <c r="F29" s="1"/>
      <c r="G29" s="1"/>
      <c r="H29" s="1"/>
      <c r="I29" s="1"/>
      <c r="J29" s="21"/>
      <c r="K29" s="20"/>
      <c r="L29" s="76" t="s">
        <v>38</v>
      </c>
      <c r="M29" s="77" t="s">
        <v>35</v>
      </c>
      <c r="N29" s="78">
        <v>236.84</v>
      </c>
      <c r="O29" s="79">
        <v>108.15</v>
      </c>
      <c r="P29" s="1"/>
      <c r="R29" s="1"/>
      <c r="S29" s="1"/>
      <c r="T29" s="80" t="s">
        <v>39</v>
      </c>
      <c r="U29" s="81" t="s">
        <v>40</v>
      </c>
      <c r="V29" s="80" t="s">
        <v>41</v>
      </c>
      <c r="W29" s="80" t="s">
        <v>42</v>
      </c>
      <c r="X29" s="1"/>
      <c r="Y29" s="1"/>
      <c r="Z29" s="1"/>
    </row>
    <row r="30" ht="15.75" customHeight="1">
      <c r="A30" s="1"/>
      <c r="B30" s="76" t="s">
        <v>43</v>
      </c>
      <c r="C30" s="77" t="s">
        <v>35</v>
      </c>
      <c r="D30" s="78">
        <v>113.19</v>
      </c>
      <c r="E30" s="79">
        <v>82.42</v>
      </c>
      <c r="F30" s="1"/>
      <c r="G30" s="1"/>
      <c r="H30" s="1"/>
      <c r="I30" s="1"/>
      <c r="J30" s="21"/>
      <c r="K30" s="20"/>
      <c r="L30" s="76" t="s">
        <v>43</v>
      </c>
      <c r="M30" s="77" t="s">
        <v>35</v>
      </c>
      <c r="N30" s="78">
        <v>109.14</v>
      </c>
      <c r="O30" s="79">
        <v>79.47</v>
      </c>
      <c r="P30" s="1"/>
      <c r="R30" s="1"/>
      <c r="S30" s="1"/>
      <c r="T30" s="81" t="s">
        <v>44</v>
      </c>
      <c r="U30" s="81">
        <v>5.8</v>
      </c>
      <c r="V30" s="82" t="str">
        <f>D33+E33</f>
        <v>18.28</v>
      </c>
      <c r="W30" s="82" t="str">
        <f>N33+O33</f>
        <v>16.44</v>
      </c>
      <c r="X30" s="1"/>
      <c r="Y30" s="83"/>
      <c r="Z30" s="83"/>
    </row>
    <row r="31" ht="15.75" customHeight="1">
      <c r="A31" s="1"/>
      <c r="B31" s="76" t="s">
        <v>45</v>
      </c>
      <c r="C31" s="77" t="s">
        <v>46</v>
      </c>
      <c r="D31" s="78">
        <v>24.57</v>
      </c>
      <c r="E31" s="79">
        <v>10.58</v>
      </c>
      <c r="F31" s="1"/>
      <c r="G31" s="1"/>
      <c r="H31" s="1"/>
      <c r="I31" s="1"/>
      <c r="J31" s="21"/>
      <c r="K31" s="20"/>
      <c r="L31" s="76" t="s">
        <v>45</v>
      </c>
      <c r="M31" s="77" t="s">
        <v>46</v>
      </c>
      <c r="N31" s="78">
        <v>23.69</v>
      </c>
      <c r="O31" s="79">
        <v>10.2</v>
      </c>
      <c r="P31" s="1"/>
      <c r="R31" s="1"/>
      <c r="S31" s="1"/>
      <c r="T31" s="81" t="s">
        <v>47</v>
      </c>
      <c r="U31" s="81">
        <v>9.2</v>
      </c>
      <c r="V31" s="82" t="str">
        <f t="shared" ref="V31:W31" si="1">V30</f>
        <v>18.28</v>
      </c>
      <c r="W31" s="82" t="str">
        <f t="shared" si="1"/>
        <v>16.44</v>
      </c>
      <c r="X31" s="1"/>
      <c r="Y31" s="83"/>
      <c r="Z31" s="83"/>
    </row>
    <row r="32" ht="15.75" customHeight="1">
      <c r="A32" s="1"/>
      <c r="B32" s="76" t="s">
        <v>48</v>
      </c>
      <c r="C32" s="77" t="s">
        <v>35</v>
      </c>
      <c r="D32" s="78">
        <v>120.4</v>
      </c>
      <c r="E32" s="79">
        <v>82.42</v>
      </c>
      <c r="F32" s="1"/>
      <c r="G32" s="1"/>
      <c r="H32" s="1"/>
      <c r="I32" s="1"/>
      <c r="J32" s="21"/>
      <c r="K32" s="20"/>
      <c r="L32" s="76" t="s">
        <v>48</v>
      </c>
      <c r="M32" s="77" t="s">
        <v>35</v>
      </c>
      <c r="N32" s="78">
        <v>116.09</v>
      </c>
      <c r="O32" s="79">
        <v>79.47</v>
      </c>
      <c r="P32" s="1"/>
      <c r="R32" s="1"/>
      <c r="S32" s="1"/>
      <c r="T32" s="81" t="s">
        <v>49</v>
      </c>
      <c r="U32" s="81">
        <v>17.3</v>
      </c>
      <c r="V32" s="82" t="str">
        <f>+D34+E34</f>
        <v>19.43</v>
      </c>
      <c r="W32" s="82" t="str">
        <f>+N34+O34</f>
        <v>17.36</v>
      </c>
      <c r="X32" s="1"/>
      <c r="Y32" s="83"/>
      <c r="Z32" s="83"/>
    </row>
    <row r="33" ht="15.75" customHeight="1">
      <c r="A33" s="1"/>
      <c r="B33" s="76" t="s">
        <v>50</v>
      </c>
      <c r="C33" s="77" t="s">
        <v>46</v>
      </c>
      <c r="D33" s="78">
        <v>7.64</v>
      </c>
      <c r="E33" s="79">
        <v>10.64</v>
      </c>
      <c r="F33" s="1"/>
      <c r="G33" s="1"/>
      <c r="H33" s="1"/>
      <c r="I33" s="1"/>
      <c r="J33" s="21"/>
      <c r="K33" s="20"/>
      <c r="L33" s="76" t="s">
        <v>50</v>
      </c>
      <c r="M33" s="77" t="s">
        <v>46</v>
      </c>
      <c r="N33" s="78">
        <v>6.18</v>
      </c>
      <c r="O33" s="79">
        <v>10.26</v>
      </c>
      <c r="P33" s="1"/>
      <c r="R33" s="1"/>
      <c r="S33" s="1"/>
      <c r="T33" s="81" t="s">
        <v>51</v>
      </c>
      <c r="U33" s="81">
        <v>36.9</v>
      </c>
      <c r="V33" s="82" t="str">
        <f t="shared" ref="V33:W33" si="2">V32</f>
        <v>19.43</v>
      </c>
      <c r="W33" s="82" t="str">
        <f t="shared" si="2"/>
        <v>17.36</v>
      </c>
      <c r="X33" s="1"/>
      <c r="Y33" s="83"/>
      <c r="Z33" s="83"/>
    </row>
    <row r="34" ht="15.75" customHeight="1">
      <c r="A34" s="1"/>
      <c r="B34" s="76" t="s">
        <v>52</v>
      </c>
      <c r="C34" s="77" t="s">
        <v>46</v>
      </c>
      <c r="D34" s="78">
        <v>8.84</v>
      </c>
      <c r="E34" s="79">
        <v>10.59</v>
      </c>
      <c r="F34" s="1"/>
      <c r="G34" s="1"/>
      <c r="H34" s="1"/>
      <c r="I34" s="1"/>
      <c r="J34" s="21"/>
      <c r="K34" s="20"/>
      <c r="L34" s="76" t="s">
        <v>52</v>
      </c>
      <c r="M34" s="77" t="s">
        <v>46</v>
      </c>
      <c r="N34" s="78">
        <v>7.15</v>
      </c>
      <c r="O34" s="79">
        <v>10.21</v>
      </c>
      <c r="P34" s="1"/>
      <c r="R34" s="1"/>
      <c r="S34" s="1"/>
      <c r="T34" s="81" t="s">
        <v>53</v>
      </c>
      <c r="U34" s="81">
        <v>43.6</v>
      </c>
      <c r="V34" s="82" t="str">
        <f t="shared" ref="V34:W34" si="3">V33</f>
        <v>19.43</v>
      </c>
      <c r="W34" s="82" t="str">
        <f t="shared" si="3"/>
        <v>17.36</v>
      </c>
      <c r="X34" s="1"/>
      <c r="Y34" s="83"/>
      <c r="Z34" s="83"/>
    </row>
    <row r="35" ht="15.75" customHeight="1">
      <c r="A35" s="1"/>
      <c r="B35" s="76" t="s">
        <v>54</v>
      </c>
      <c r="C35" s="77" t="s">
        <v>46</v>
      </c>
      <c r="D35" s="78">
        <v>7.64</v>
      </c>
      <c r="E35" s="79">
        <v>10.64</v>
      </c>
      <c r="F35" s="1"/>
      <c r="G35" s="1"/>
      <c r="H35" s="1"/>
      <c r="I35" s="1"/>
      <c r="J35" s="21"/>
      <c r="K35" s="20"/>
      <c r="L35" s="76" t="s">
        <v>54</v>
      </c>
      <c r="M35" s="77" t="s">
        <v>46</v>
      </c>
      <c r="N35" s="78">
        <v>6.18</v>
      </c>
      <c r="O35" s="79">
        <v>10.26</v>
      </c>
      <c r="P35" s="1"/>
      <c r="R35" s="1"/>
      <c r="S35" s="1"/>
      <c r="T35" s="81" t="s">
        <v>55</v>
      </c>
      <c r="U35" s="81">
        <v>55.3</v>
      </c>
      <c r="V35" s="82" t="str">
        <f t="shared" ref="V35:W35" si="4">V34</f>
        <v>19.43</v>
      </c>
      <c r="W35" s="82" t="str">
        <f t="shared" si="4"/>
        <v>17.36</v>
      </c>
      <c r="X35" s="1"/>
      <c r="Y35" s="83"/>
      <c r="Z35" s="83"/>
    </row>
    <row r="36" ht="15.75" customHeight="1">
      <c r="A36" s="1"/>
      <c r="B36" s="84" t="s">
        <v>56</v>
      </c>
      <c r="C36" s="85" t="s">
        <v>46</v>
      </c>
      <c r="D36" s="86">
        <v>8.84</v>
      </c>
      <c r="E36" s="87">
        <v>10.59</v>
      </c>
      <c r="F36" s="1"/>
      <c r="G36" s="1"/>
      <c r="H36" s="1"/>
      <c r="I36" s="1"/>
      <c r="J36" s="3"/>
      <c r="K36" s="1"/>
      <c r="L36" s="84" t="s">
        <v>56</v>
      </c>
      <c r="M36" s="85" t="s">
        <v>46</v>
      </c>
      <c r="N36" s="86">
        <v>7.15</v>
      </c>
      <c r="O36" s="87">
        <v>10.21</v>
      </c>
      <c r="P36" s="1"/>
      <c r="R36" s="1"/>
      <c r="S36" s="1"/>
      <c r="T36" s="81" t="s">
        <v>57</v>
      </c>
      <c r="U36" s="81">
        <v>69.2</v>
      </c>
      <c r="V36" s="82" t="str">
        <f>D32+E32</f>
        <v>202.82</v>
      </c>
      <c r="W36" s="82" t="str">
        <f>N32+O32</f>
        <v>195.56</v>
      </c>
      <c r="X36" s="1"/>
      <c r="Y36" s="83"/>
      <c r="Z36" s="83"/>
    </row>
    <row r="37" ht="15.75" customHeight="1">
      <c r="A37" s="1"/>
      <c r="B37" s="88" t="s">
        <v>58</v>
      </c>
      <c r="C37" s="89"/>
      <c r="D37" s="90">
        <v>8.84</v>
      </c>
      <c r="E37" s="91">
        <v>6.26</v>
      </c>
      <c r="F37" s="1"/>
      <c r="G37" s="1"/>
      <c r="H37" s="1"/>
      <c r="I37" s="1"/>
      <c r="J37" s="46"/>
      <c r="K37" s="45"/>
      <c r="L37" s="88" t="s">
        <v>58</v>
      </c>
      <c r="M37" s="89"/>
      <c r="N37" s="90">
        <v>7.15</v>
      </c>
      <c r="O37" s="91">
        <v>6.34</v>
      </c>
      <c r="P37" s="1"/>
      <c r="R37" s="1"/>
      <c r="S37" s="1"/>
      <c r="T37" s="81" t="s">
        <v>59</v>
      </c>
      <c r="U37" s="92">
        <v>86.5</v>
      </c>
      <c r="V37" s="93" t="str">
        <f t="shared" ref="V37:W37" si="5">V36</f>
        <v>202.82</v>
      </c>
      <c r="W37" s="93" t="str">
        <f t="shared" si="5"/>
        <v>195.56</v>
      </c>
      <c r="X37" s="1"/>
      <c r="Y37" s="83"/>
      <c r="Z37" s="83"/>
    </row>
    <row r="38" ht="15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R38" s="1"/>
      <c r="S38" s="1"/>
      <c r="T38" s="81" t="s">
        <v>60</v>
      </c>
      <c r="U38" s="92">
        <v>110.7</v>
      </c>
      <c r="V38" s="93" t="str">
        <f t="shared" ref="V38:W38" si="6">V37</f>
        <v>202.82</v>
      </c>
      <c r="W38" s="93" t="str">
        <f t="shared" si="6"/>
        <v>195.56</v>
      </c>
      <c r="X38" s="1"/>
      <c r="Y38" s="83"/>
      <c r="Z38" s="83"/>
    </row>
    <row r="39" ht="15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R39" s="1"/>
      <c r="S39" s="1"/>
      <c r="T39" s="81" t="s">
        <v>61</v>
      </c>
      <c r="U39" s="92">
        <v>138.4</v>
      </c>
      <c r="V39" s="93" t="str">
        <f t="shared" ref="V39:W39" si="7">V38</f>
        <v>202.82</v>
      </c>
      <c r="W39" s="93" t="str">
        <f t="shared" si="7"/>
        <v>195.56</v>
      </c>
      <c r="X39" s="1"/>
      <c r="Y39" s="83"/>
      <c r="Z39" s="83"/>
    </row>
    <row r="40" ht="15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R40" s="1"/>
      <c r="S40" s="1"/>
      <c r="T40" s="81" t="s">
        <v>62</v>
      </c>
      <c r="U40" s="92">
        <v>173.0</v>
      </c>
      <c r="V40" s="93" t="str">
        <f t="shared" ref="V40:W40" si="8">V39</f>
        <v>202.82</v>
      </c>
      <c r="W40" s="93" t="str">
        <f t="shared" si="8"/>
        <v>195.56</v>
      </c>
      <c r="X40" s="1"/>
      <c r="Y40" s="83"/>
      <c r="Z40" s="83"/>
    </row>
    <row r="41" ht="15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R41" s="1"/>
      <c r="S41" s="1"/>
      <c r="T41" s="1"/>
      <c r="U41" s="1"/>
      <c r="V41" s="1"/>
      <c r="W41" s="1"/>
      <c r="X41" s="1"/>
      <c r="Y41" s="83"/>
      <c r="Z41" s="1"/>
    </row>
    <row r="42" ht="15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R42" s="1"/>
      <c r="S42" s="1"/>
      <c r="T42" s="1"/>
      <c r="U42" s="1"/>
      <c r="V42" s="1"/>
      <c r="W42" s="1"/>
      <c r="X42" s="1"/>
      <c r="Y42" s="83"/>
      <c r="Z42" s="1"/>
    </row>
    <row r="43" ht="15.0" customHeight="1">
      <c r="A43" s="1"/>
      <c r="B43" s="48"/>
      <c r="C43" s="45"/>
      <c r="D43" s="45"/>
      <c r="E43" s="45"/>
      <c r="F43" s="45"/>
      <c r="G43" s="45"/>
      <c r="H43" s="1"/>
      <c r="I43" s="1"/>
      <c r="J43" s="1"/>
      <c r="K43" s="1"/>
      <c r="L43" s="1"/>
      <c r="R43" s="1"/>
      <c r="S43" s="1"/>
      <c r="T43" s="1"/>
      <c r="U43" s="1"/>
      <c r="V43" s="1"/>
      <c r="W43" s="1"/>
      <c r="X43" s="1"/>
      <c r="Y43" s="1"/>
      <c r="Z43" s="1"/>
    </row>
    <row r="44" ht="15.0" customHeight="1">
      <c r="A44" s="1"/>
      <c r="B44" s="48"/>
      <c r="C44" s="45"/>
      <c r="D44" s="45"/>
      <c r="E44" s="45"/>
      <c r="F44" s="45"/>
      <c r="G44" s="45"/>
      <c r="H44" s="1"/>
      <c r="I44" s="1"/>
      <c r="J44" s="1"/>
      <c r="K44" s="1"/>
      <c r="L44" s="1"/>
      <c r="R44" s="1"/>
      <c r="S44" s="1"/>
      <c r="T44" s="1"/>
      <c r="U44" s="1"/>
      <c r="V44" s="1"/>
      <c r="W44" s="1"/>
      <c r="X44" s="1"/>
      <c r="Y44" s="1"/>
      <c r="Z44" s="1"/>
    </row>
    <row r="45" ht="15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R45" s="1"/>
      <c r="S45" s="1"/>
      <c r="T45" s="1"/>
      <c r="U45" s="1"/>
      <c r="V45" s="1"/>
      <c r="W45" s="1"/>
      <c r="X45" s="1"/>
      <c r="Y45" s="1"/>
      <c r="Z45" s="1"/>
    </row>
    <row r="46" ht="15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</sheetData>
  <mergeCells count="6">
    <mergeCell ref="B7:B9"/>
    <mergeCell ref="B10:B12"/>
    <mergeCell ref="B13:B15"/>
    <mergeCell ref="L7:L9"/>
    <mergeCell ref="L10:L12"/>
    <mergeCell ref="L13:L15"/>
  </mergeCells>
  <printOptions/>
  <pageMargins bottom="0.75" footer="0.0" header="0.0" left="0.7" right="0.7" top="0.75"/>
  <pageSetup paperSize="9" scale="64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rightToLeft="1" workbookViewId="0"/>
  </sheetViews>
  <sheetFormatPr customHeight="1" defaultColWidth="14.43" defaultRowHeight="15.0"/>
  <cols>
    <col customWidth="1" min="1" max="1" width="2.43"/>
    <col customWidth="1" min="2" max="2" width="29.57"/>
    <col customWidth="1" min="3" max="3" width="13.29"/>
    <col customWidth="1" min="4" max="4" width="12.71"/>
    <col customWidth="1" min="5" max="5" width="9.0"/>
    <col customWidth="1" min="6" max="6" width="14.71"/>
    <col customWidth="1" min="7" max="7" width="50.14"/>
    <col customWidth="1" min="8" max="8" width="13.29"/>
    <col customWidth="1" min="9" max="9" width="12.71"/>
    <col customWidth="1" min="10" max="10" width="10.86"/>
    <col customWidth="1" min="11" max="11" width="13.0"/>
    <col customWidth="1" min="12" max="12" width="14.57"/>
  </cols>
  <sheetData>
    <row r="1" ht="14.25" customHeight="1">
      <c r="A1" s="94"/>
      <c r="B1" s="95" t="s">
        <v>63</v>
      </c>
      <c r="C1" s="94"/>
      <c r="D1" s="94"/>
      <c r="E1" s="94"/>
      <c r="F1" s="94"/>
      <c r="G1" s="94"/>
      <c r="H1" s="94"/>
      <c r="I1" s="94"/>
      <c r="J1" s="94"/>
      <c r="K1" s="94"/>
      <c r="L1" s="94"/>
    </row>
    <row r="2" ht="14.25" customHeight="1">
      <c r="A2" s="94"/>
      <c r="B2" s="96" t="s">
        <v>64</v>
      </c>
      <c r="C2" s="94"/>
      <c r="D2" s="94"/>
      <c r="E2" s="94"/>
      <c r="F2" s="94"/>
      <c r="G2" s="97" t="s">
        <v>65</v>
      </c>
      <c r="H2" s="94"/>
      <c r="I2" s="94"/>
      <c r="J2" s="94"/>
      <c r="K2" s="94"/>
      <c r="L2" s="94"/>
    </row>
    <row r="3" ht="14.25" customHeight="1">
      <c r="A3" s="94"/>
      <c r="B3" s="94"/>
      <c r="C3" s="98" t="s">
        <v>21</v>
      </c>
      <c r="D3" s="96" t="s">
        <v>66</v>
      </c>
      <c r="E3" s="94"/>
      <c r="F3" s="94"/>
      <c r="G3" s="94"/>
      <c r="H3" s="94"/>
      <c r="I3" s="94"/>
      <c r="J3" s="94"/>
      <c r="K3" s="94"/>
      <c r="L3" s="94"/>
    </row>
    <row r="4" ht="14.25" customHeight="1">
      <c r="A4" s="94"/>
      <c r="B4" s="94"/>
      <c r="C4" s="98" t="s">
        <v>22</v>
      </c>
      <c r="D4" s="99" t="s">
        <v>44</v>
      </c>
      <c r="E4" s="94"/>
      <c r="F4" s="94"/>
      <c r="G4" s="100"/>
      <c r="H4" s="101"/>
      <c r="I4" s="101"/>
      <c r="J4" s="102"/>
      <c r="K4" s="94"/>
      <c r="L4" s="94"/>
    </row>
    <row r="5" ht="14.25" customHeight="1">
      <c r="A5" s="94"/>
      <c r="B5" s="94"/>
      <c r="C5" s="98" t="s">
        <v>23</v>
      </c>
      <c r="D5" s="99" t="s">
        <v>47</v>
      </c>
      <c r="E5" s="94"/>
      <c r="F5" s="94"/>
      <c r="G5" s="103" t="s">
        <v>67</v>
      </c>
      <c r="H5" s="1"/>
      <c r="I5" s="104" t="s">
        <v>21</v>
      </c>
      <c r="J5" s="105"/>
      <c r="K5" s="94"/>
      <c r="L5" s="94"/>
    </row>
    <row r="6" ht="14.25" customHeight="1">
      <c r="A6" s="94"/>
      <c r="B6" s="94"/>
      <c r="C6" s="98" t="s">
        <v>24</v>
      </c>
      <c r="D6" s="99" t="s">
        <v>49</v>
      </c>
      <c r="E6" s="94"/>
      <c r="F6" s="94"/>
      <c r="G6" s="106"/>
      <c r="H6" s="1"/>
      <c r="I6" s="107"/>
      <c r="J6" s="108"/>
      <c r="K6" s="94"/>
      <c r="L6" s="94"/>
    </row>
    <row r="7" ht="16.5" customHeight="1">
      <c r="A7" s="94"/>
      <c r="B7" s="94"/>
      <c r="C7" s="98" t="s">
        <v>25</v>
      </c>
      <c r="D7" s="99" t="s">
        <v>51</v>
      </c>
      <c r="E7" s="94"/>
      <c r="F7" s="94"/>
      <c r="G7" s="109" t="s">
        <v>68</v>
      </c>
      <c r="H7" s="110"/>
      <c r="I7" s="111" t="s">
        <v>49</v>
      </c>
      <c r="J7" s="112"/>
      <c r="K7" s="94"/>
      <c r="L7" s="94"/>
    </row>
    <row r="8" ht="14.25" customHeight="1">
      <c r="A8" s="94"/>
      <c r="B8" s="94"/>
      <c r="C8" s="98" t="s">
        <v>26</v>
      </c>
      <c r="D8" s="99" t="s">
        <v>53</v>
      </c>
      <c r="E8" s="94"/>
      <c r="F8" s="94"/>
      <c r="G8" s="113" t="s">
        <v>69</v>
      </c>
      <c r="H8" s="114"/>
      <c r="I8" s="107"/>
      <c r="J8" s="115"/>
      <c r="K8" s="94"/>
      <c r="L8" s="94"/>
    </row>
    <row r="9" ht="16.5" customHeight="1">
      <c r="A9" s="94"/>
      <c r="B9" s="94"/>
      <c r="C9" s="94"/>
      <c r="D9" s="99" t="s">
        <v>55</v>
      </c>
      <c r="E9" s="94"/>
      <c r="F9" s="94"/>
      <c r="G9" s="116" t="s">
        <v>70</v>
      </c>
      <c r="H9" s="1"/>
      <c r="I9" s="117">
        <v>8021.0</v>
      </c>
      <c r="J9" s="108"/>
      <c r="K9" s="94"/>
      <c r="L9" s="94"/>
    </row>
    <row r="10" ht="15.0" customHeight="1">
      <c r="A10" s="94"/>
      <c r="B10" s="94"/>
      <c r="C10" s="94"/>
      <c r="D10" s="99" t="s">
        <v>57</v>
      </c>
      <c r="E10" s="94"/>
      <c r="F10" s="94"/>
      <c r="G10" s="118" t="s">
        <v>71</v>
      </c>
      <c r="H10" s="119"/>
      <c r="I10" s="119"/>
      <c r="J10" s="120"/>
      <c r="K10" s="94"/>
      <c r="L10" s="94"/>
    </row>
    <row r="11" ht="14.25" customHeight="1">
      <c r="A11" s="94"/>
      <c r="B11" s="94"/>
      <c r="C11" s="94"/>
      <c r="D11" s="99" t="s">
        <v>59</v>
      </c>
      <c r="E11" s="94"/>
      <c r="F11" s="94"/>
      <c r="G11" s="94"/>
      <c r="H11" s="94"/>
      <c r="I11" s="94"/>
      <c r="J11" s="94"/>
      <c r="K11" s="94"/>
      <c r="L11" s="94"/>
    </row>
    <row r="12" ht="14.25" customHeight="1">
      <c r="A12" s="94"/>
      <c r="B12" s="94"/>
      <c r="C12" s="94"/>
      <c r="D12" s="99" t="s">
        <v>60</v>
      </c>
      <c r="E12" s="94"/>
      <c r="F12" s="94"/>
      <c r="G12" s="94"/>
      <c r="H12" s="94"/>
      <c r="I12" s="94"/>
      <c r="J12" s="94"/>
      <c r="K12" s="94"/>
      <c r="L12" s="94"/>
    </row>
    <row r="13" ht="14.25" customHeight="1">
      <c r="A13" s="94"/>
      <c r="B13" s="94"/>
      <c r="C13" s="94"/>
      <c r="D13" s="99" t="s">
        <v>61</v>
      </c>
      <c r="E13" s="94"/>
      <c r="F13" s="94"/>
      <c r="G13" s="94"/>
      <c r="H13" s="94"/>
      <c r="I13" s="94"/>
      <c r="J13" s="94"/>
      <c r="K13" s="94"/>
      <c r="L13" s="94"/>
    </row>
    <row r="14" ht="14.25" customHeight="1">
      <c r="A14" s="94"/>
      <c r="B14" s="94"/>
      <c r="C14" s="94"/>
      <c r="D14" s="99" t="s">
        <v>62</v>
      </c>
      <c r="E14" s="94"/>
      <c r="F14" s="94"/>
      <c r="G14" s="94"/>
      <c r="H14" s="94"/>
      <c r="I14" s="94"/>
      <c r="J14" s="94"/>
      <c r="K14" s="94"/>
      <c r="L14" s="94"/>
    </row>
    <row r="15" ht="14.25" customHeight="1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</row>
    <row r="16" ht="14.25" customHeight="1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</row>
    <row r="17" ht="14.25" customHeight="1">
      <c r="A17" s="9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</row>
    <row r="18" ht="14.25" customHeight="1">
      <c r="A18" s="94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</row>
    <row r="19" ht="14.25" customHeight="1">
      <c r="A19" s="94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</row>
    <row r="20" ht="14.25" customHeight="1">
      <c r="A20" s="94"/>
      <c r="B20" s="121" t="s">
        <v>72</v>
      </c>
      <c r="C20" s="122"/>
      <c r="D20" s="122"/>
      <c r="E20" s="122"/>
      <c r="F20" s="122"/>
      <c r="G20" s="122"/>
      <c r="H20" s="122"/>
      <c r="I20" s="122"/>
      <c r="J20" s="122"/>
      <c r="K20" s="122"/>
      <c r="L20" s="94"/>
    </row>
    <row r="21" ht="14.25" customHeight="1">
      <c r="A21" s="94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</row>
    <row r="22" ht="14.25" customHeight="1">
      <c r="A22" s="94"/>
      <c r="B22" s="94"/>
      <c r="C22" s="94"/>
      <c r="D22" s="94"/>
      <c r="E22" s="94"/>
      <c r="F22" s="94"/>
      <c r="G22" s="123" t="s">
        <v>73</v>
      </c>
      <c r="H22" s="94"/>
      <c r="I22" s="94"/>
      <c r="J22" s="124"/>
      <c r="K22" s="124"/>
      <c r="L22" s="94"/>
    </row>
    <row r="23" ht="14.25" customHeight="1">
      <c r="A23" s="94"/>
      <c r="B23" s="125" t="s">
        <v>74</v>
      </c>
      <c r="C23" s="126"/>
      <c r="D23" s="126"/>
      <c r="E23" s="94"/>
      <c r="F23" s="94"/>
      <c r="G23" s="124"/>
      <c r="H23" s="94"/>
      <c r="I23" s="94"/>
      <c r="J23" s="124"/>
      <c r="K23" s="124"/>
      <c r="L23" s="94"/>
    </row>
    <row r="24" ht="14.25" customHeight="1">
      <c r="A24" s="94"/>
      <c r="B24" s="126"/>
      <c r="C24" s="125" t="s">
        <v>75</v>
      </c>
      <c r="D24" s="125" t="s">
        <v>76</v>
      </c>
      <c r="E24" s="94"/>
      <c r="F24" s="94"/>
      <c r="G24" s="127" t="s">
        <v>77</v>
      </c>
      <c r="H24" s="128" t="s">
        <v>78</v>
      </c>
      <c r="I24" s="128" t="s">
        <v>79</v>
      </c>
      <c r="J24" s="127" t="s">
        <v>80</v>
      </c>
      <c r="K24" s="129" t="s">
        <v>81</v>
      </c>
      <c r="L24" s="94"/>
    </row>
    <row r="25" ht="14.25" customHeight="1">
      <c r="A25" s="94"/>
      <c r="B25" s="130" t="s">
        <v>82</v>
      </c>
      <c r="C25" s="131" t="str">
        <f>HLOOKUP('מחשבון תעריף אחיד'!$I$5,'תעריפים'!$C$20:$H$23,2)</f>
        <v>47.16</v>
      </c>
      <c r="D25" s="132" t="str">
        <f>HLOOKUP('מחשבון תעריף אחיד'!$I$5,'תעריפים'!$M$20:$R$22,2,FALSE)</f>
        <v>46.19</v>
      </c>
      <c r="E25" s="94"/>
      <c r="F25" s="94"/>
      <c r="G25" s="133" t="s">
        <v>83</v>
      </c>
      <c r="H25" s="134" t="str">
        <f>C25*I9/100</f>
        <v>  3,783 </v>
      </c>
      <c r="I25" s="134" t="str">
        <f>D25*I9/100</f>
        <v>  3,705 </v>
      </c>
      <c r="J25" s="135" t="str">
        <f t="shared" ref="J25:J28" si="1">H25-I25</f>
        <v>  78 </v>
      </c>
      <c r="K25" s="136"/>
      <c r="L25" s="94"/>
    </row>
    <row r="26" ht="14.25" customHeight="1">
      <c r="A26" s="94"/>
      <c r="B26" s="137" t="s">
        <v>84</v>
      </c>
      <c r="C26" s="138" t="str">
        <f>HLOOKUP('מחשבון תעריף אחיד'!$I$5,'תעריפים'!$C$20:$H$22,3,FALSE)</f>
        <v>0.92</v>
      </c>
      <c r="D26" s="139" t="str">
        <f>HLOOKUP('מחשבון תעריף אחיד'!$I$5,'תעריפים'!$M$20:$R$22,3,FALSE)</f>
        <v>0.00 </v>
      </c>
      <c r="E26" s="94"/>
      <c r="F26" s="94"/>
      <c r="G26" s="133" t="s">
        <v>85</v>
      </c>
      <c r="H26" s="134" t="str">
        <f>C26*VLOOKUP('מחשבון תעריף אחיד'!I7,'תעריפים'!T29:V40,2,FALSE)</f>
        <v>  16 </v>
      </c>
      <c r="I26" s="134" t="str">
        <f>D26*VLOOKUP('מחשבון תעריף אחיד'!I7,'תעריפים'!T29:V40,2,FALSE)</f>
        <v>  -   </v>
      </c>
      <c r="J26" s="135" t="str">
        <f t="shared" si="1"/>
        <v>  16 </v>
      </c>
      <c r="K26" s="136"/>
      <c r="L26" s="124"/>
    </row>
    <row r="27" ht="14.25" customHeight="1">
      <c r="A27" s="94"/>
      <c r="B27" s="140" t="s">
        <v>86</v>
      </c>
      <c r="C27" s="141" t="str">
        <f>VLOOKUP('מחשבון תעריף אחיד'!$I$7,'תעריפים'!$T$29:$V$40,3,FALSE)</f>
        <v>19.43</v>
      </c>
      <c r="D27" s="142" t="str">
        <f>VLOOKUP('מחשבון תעריף אחיד'!$I$7,'תעריפים'!$T$29:$W$40,4,FALSE)</f>
        <v>17.36</v>
      </c>
      <c r="E27" s="94"/>
      <c r="F27" s="94"/>
      <c r="G27" s="133" t="s">
        <v>87</v>
      </c>
      <c r="H27" s="134" t="str">
        <f t="shared" ref="H27:I27" si="2">12*C27</f>
        <v>  233 </v>
      </c>
      <c r="I27" s="134" t="str">
        <f t="shared" si="2"/>
        <v>  208 </v>
      </c>
      <c r="J27" s="135" t="str">
        <f t="shared" si="1"/>
        <v>  25 </v>
      </c>
      <c r="K27" s="136"/>
      <c r="L27" s="124"/>
    </row>
    <row r="28" ht="14.25" customHeight="1">
      <c r="A28" s="94"/>
      <c r="B28" s="94"/>
      <c r="C28" s="94"/>
      <c r="D28" s="94"/>
      <c r="E28" s="94"/>
      <c r="F28" s="94"/>
      <c r="G28" s="143" t="s">
        <v>88</v>
      </c>
      <c r="H28" s="144" t="str">
        <f t="shared" ref="H28:I28" si="3">SUM(H25:H27)</f>
        <v>  4,032 </v>
      </c>
      <c r="I28" s="144" t="str">
        <f t="shared" si="3"/>
        <v>  3,913 </v>
      </c>
      <c r="J28" s="145" t="str">
        <f t="shared" si="1"/>
        <v>  119 </v>
      </c>
      <c r="K28" s="146" t="str">
        <f>H28/I28-1</f>
        <v>3.0%</v>
      </c>
      <c r="L28" s="124"/>
    </row>
    <row r="29" ht="14.25" customHeight="1">
      <c r="A29" s="94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124"/>
    </row>
    <row r="30" ht="14.25" hidden="1" customHeight="1">
      <c r="A30" s="94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124"/>
    </row>
    <row r="31" ht="14.25" hidden="1" customHeight="1">
      <c r="A31" s="94"/>
      <c r="B31" s="94"/>
      <c r="C31" s="94"/>
      <c r="D31" s="94"/>
      <c r="E31" s="94"/>
      <c r="F31" s="94"/>
      <c r="G31" s="147"/>
      <c r="H31" s="94"/>
      <c r="I31" s="94"/>
      <c r="J31" s="94"/>
      <c r="K31" s="148"/>
      <c r="L31" s="94"/>
    </row>
    <row r="32" ht="14.25" hidden="1" customHeight="1">
      <c r="A32" s="94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</row>
    <row r="33" ht="14.25" hidden="1" customHeight="1">
      <c r="A33" s="94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</row>
    <row r="34" ht="14.25" hidden="1" customHeight="1">
      <c r="A34" s="94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</row>
    <row r="35" ht="14.25" hidden="1" customHeight="1">
      <c r="A35" s="94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</row>
    <row r="36" ht="14.25" customHeight="1">
      <c r="A36" s="94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</row>
    <row r="37" ht="14.25" customHeight="1">
      <c r="A37" s="94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</row>
    <row r="38" ht="14.25" customHeight="1">
      <c r="A38" s="94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</row>
    <row r="39" ht="14.25" customHeight="1">
      <c r="A39" s="9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</row>
    <row r="40" ht="14.25" customHeight="1">
      <c r="A40" s="9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</row>
    <row r="41" ht="14.25" customHeight="1">
      <c r="A41" s="9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</row>
    <row r="42" ht="14.25" customHeight="1">
      <c r="A42" s="9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</row>
    <row r="43" ht="14.25" customHeight="1">
      <c r="A43" s="94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</row>
    <row r="44" ht="14.25" customHeight="1">
      <c r="A44" s="94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</row>
    <row r="45" ht="14.25" customHeight="1">
      <c r="A45" s="94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</row>
    <row r="46" ht="14.25" customHeight="1">
      <c r="A46" s="94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</row>
    <row r="47" ht="14.25" customHeight="1">
      <c r="A47" s="94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</row>
    <row r="48" ht="14.25" customHeight="1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</row>
    <row r="49" ht="14.25" customHeight="1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</row>
    <row r="50" ht="14.25" customHeight="1">
      <c r="A50" s="94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</row>
    <row r="51" ht="14.25" customHeight="1">
      <c r="A51" s="94"/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94"/>
    </row>
    <row r="52" ht="14.25" customHeight="1">
      <c r="A52" s="94"/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</row>
    <row r="53" ht="14.25" customHeight="1">
      <c r="A53" s="94"/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</row>
    <row r="54" ht="14.25" customHeight="1">
      <c r="A54" s="94"/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</row>
    <row r="55" ht="14.25" customHeight="1">
      <c r="A55" s="94"/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</row>
    <row r="56" ht="14.25" customHeight="1">
      <c r="A56" s="94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</row>
    <row r="57" ht="14.25" customHeight="1">
      <c r="A57" s="94"/>
      <c r="B57" s="94"/>
      <c r="C57" s="94"/>
      <c r="D57" s="94"/>
      <c r="E57" s="94"/>
      <c r="F57" s="94"/>
      <c r="G57" s="94"/>
      <c r="H57" s="94"/>
      <c r="I57" s="94"/>
      <c r="J57" s="94"/>
      <c r="K57" s="94"/>
      <c r="L57" s="94"/>
    </row>
    <row r="58" ht="14.25" customHeight="1">
      <c r="A58" s="94"/>
      <c r="B58" s="94"/>
      <c r="C58" s="94"/>
      <c r="D58" s="94"/>
      <c r="E58" s="94"/>
      <c r="F58" s="94"/>
      <c r="G58" s="94"/>
      <c r="H58" s="94"/>
      <c r="I58" s="94"/>
      <c r="J58" s="94"/>
      <c r="K58" s="94"/>
      <c r="L58" s="94"/>
    </row>
    <row r="59" ht="14.25" customHeight="1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</row>
    <row r="60" ht="14.25" customHeight="1">
      <c r="A60" s="94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</row>
    <row r="61" ht="14.25" customHeight="1">
      <c r="A61" s="94"/>
      <c r="B61" s="94"/>
      <c r="C61" s="94"/>
      <c r="D61" s="94"/>
      <c r="E61" s="94"/>
      <c r="F61" s="94"/>
      <c r="G61" s="94"/>
      <c r="H61" s="94"/>
      <c r="I61" s="94"/>
      <c r="J61" s="94"/>
      <c r="K61" s="94"/>
      <c r="L61" s="94"/>
    </row>
    <row r="62" ht="14.25" customHeight="1">
      <c r="A62" s="94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</row>
    <row r="63" ht="14.25" customHeight="1">
      <c r="A63" s="94"/>
      <c r="B63" s="94"/>
      <c r="C63" s="94"/>
      <c r="D63" s="94"/>
      <c r="E63" s="94"/>
      <c r="F63" s="94"/>
      <c r="G63" s="94"/>
      <c r="H63" s="94"/>
      <c r="I63" s="94"/>
      <c r="J63" s="94"/>
      <c r="K63" s="94"/>
      <c r="L63" s="94"/>
    </row>
    <row r="64" ht="14.25" customHeight="1">
      <c r="A64" s="94"/>
      <c r="B64" s="94"/>
      <c r="C64" s="94"/>
      <c r="D64" s="94"/>
      <c r="E64" s="94"/>
      <c r="F64" s="94"/>
      <c r="G64" s="94"/>
      <c r="H64" s="94"/>
      <c r="I64" s="94"/>
      <c r="J64" s="94"/>
      <c r="K64" s="94"/>
      <c r="L64" s="94"/>
    </row>
    <row r="65" ht="14.25" customHeight="1">
      <c r="A65" s="94"/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</row>
    <row r="66" ht="14.25" customHeight="1">
      <c r="A66" s="94"/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</row>
    <row r="67" ht="14.25" customHeight="1">
      <c r="A67" s="94"/>
      <c r="B67" s="94"/>
      <c r="C67" s="94"/>
      <c r="D67" s="94"/>
      <c r="E67" s="94"/>
      <c r="F67" s="94"/>
      <c r="G67" s="94"/>
      <c r="H67" s="94"/>
      <c r="I67" s="94"/>
      <c r="J67" s="94"/>
      <c r="K67" s="94"/>
      <c r="L67" s="94"/>
    </row>
    <row r="68" ht="14.25" customHeight="1">
      <c r="A68" s="94"/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</row>
    <row r="69" ht="14.25" customHeight="1">
      <c r="A69" s="94"/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</row>
    <row r="70" ht="14.25" customHeight="1">
      <c r="A70" s="94"/>
      <c r="B70" s="94"/>
      <c r="C70" s="94"/>
      <c r="D70" s="94"/>
      <c r="E70" s="94"/>
      <c r="F70" s="94"/>
      <c r="G70" s="94"/>
      <c r="H70" s="94"/>
      <c r="I70" s="94"/>
      <c r="J70" s="94"/>
      <c r="K70" s="94"/>
      <c r="L70" s="94"/>
    </row>
    <row r="71" ht="14.25" customHeight="1">
      <c r="A71" s="94"/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</row>
    <row r="72" ht="14.25" customHeight="1">
      <c r="A72" s="94"/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</row>
    <row r="73" ht="14.25" customHeight="1">
      <c r="A73" s="94"/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</row>
    <row r="74" ht="14.25" customHeight="1">
      <c r="A74" s="94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</row>
    <row r="75" ht="14.25" customHeight="1">
      <c r="A75" s="94"/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</row>
    <row r="76" ht="14.25" customHeight="1">
      <c r="A76" s="94"/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</row>
    <row r="77" ht="14.25" customHeight="1">
      <c r="A77" s="94"/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</row>
    <row r="78" ht="14.25" customHeight="1">
      <c r="A78" s="94"/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</row>
    <row r="79" ht="14.25" customHeight="1">
      <c r="A79" s="94"/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</row>
    <row r="80" ht="14.25" customHeight="1">
      <c r="A80" s="94"/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</row>
    <row r="81" ht="14.25" customHeight="1">
      <c r="A81" s="94"/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</row>
    <row r="82" ht="14.25" customHeight="1">
      <c r="A82" s="94"/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</row>
    <row r="83" ht="14.25" customHeight="1">
      <c r="A83" s="94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</row>
    <row r="84" ht="14.25" customHeight="1">
      <c r="A84" s="94"/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</row>
    <row r="85" ht="14.25" customHeight="1">
      <c r="A85" s="94"/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</row>
    <row r="86" ht="14.25" customHeight="1">
      <c r="A86" s="94"/>
      <c r="B86" s="94"/>
      <c r="C86" s="94"/>
      <c r="D86" s="94"/>
      <c r="E86" s="94"/>
      <c r="F86" s="94"/>
      <c r="G86" s="94"/>
      <c r="H86" s="94"/>
      <c r="I86" s="94"/>
      <c r="J86" s="94"/>
      <c r="K86" s="94"/>
      <c r="L86" s="94"/>
    </row>
    <row r="87" ht="14.25" customHeight="1">
      <c r="A87" s="94"/>
      <c r="B87" s="94"/>
      <c r="C87" s="94"/>
      <c r="D87" s="94"/>
      <c r="E87" s="94"/>
      <c r="F87" s="94"/>
      <c r="G87" s="94"/>
      <c r="H87" s="94"/>
      <c r="I87" s="94"/>
      <c r="J87" s="94"/>
      <c r="K87" s="94"/>
      <c r="L87" s="94"/>
    </row>
    <row r="88" ht="14.25" customHeight="1">
      <c r="A88" s="94"/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</row>
    <row r="89" ht="14.25" customHeight="1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</row>
    <row r="90" ht="14.25" customHeight="1">
      <c r="A90" s="94"/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</row>
    <row r="91" ht="14.25" customHeight="1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4"/>
    </row>
    <row r="92" ht="14.25" customHeight="1">
      <c r="A92" s="94"/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</row>
    <row r="93" ht="14.25" customHeight="1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</row>
    <row r="94" ht="14.25" customHeight="1">
      <c r="A94" s="94"/>
      <c r="B94" s="94"/>
      <c r="C94" s="94"/>
      <c r="D94" s="94"/>
      <c r="E94" s="94"/>
      <c r="F94" s="94"/>
      <c r="G94" s="94"/>
      <c r="H94" s="94"/>
      <c r="I94" s="94"/>
      <c r="J94" s="94"/>
      <c r="K94" s="94"/>
      <c r="L94" s="94"/>
    </row>
    <row r="95" ht="14.25" customHeight="1">
      <c r="A95" s="94"/>
      <c r="B95" s="94"/>
      <c r="C95" s="94"/>
      <c r="D95" s="94"/>
      <c r="E95" s="94"/>
      <c r="F95" s="94"/>
      <c r="G95" s="94"/>
      <c r="H95" s="94"/>
      <c r="I95" s="94"/>
      <c r="J95" s="94"/>
      <c r="K95" s="94"/>
      <c r="L95" s="94"/>
    </row>
    <row r="96" ht="14.25" customHeight="1">
      <c r="A96" s="94"/>
      <c r="B96" s="94"/>
      <c r="C96" s="94"/>
      <c r="D96" s="94"/>
      <c r="E96" s="94"/>
      <c r="F96" s="94"/>
      <c r="G96" s="94"/>
      <c r="H96" s="94"/>
      <c r="I96" s="94"/>
      <c r="J96" s="94"/>
      <c r="K96" s="94"/>
      <c r="L96" s="94"/>
    </row>
    <row r="97" ht="14.25" customHeight="1">
      <c r="A97" s="94"/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94"/>
    </row>
    <row r="98" ht="14.25" customHeight="1">
      <c r="A98" s="94"/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</row>
    <row r="99" ht="14.25" customHeight="1">
      <c r="A99" s="94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</row>
    <row r="100" ht="14.25" customHeight="1">
      <c r="A100" s="94"/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</row>
  </sheetData>
  <mergeCells count="1">
    <mergeCell ref="I5:J5"/>
  </mergeCells>
  <dataValidations>
    <dataValidation type="list" allowBlank="1" showInputMessage="1" showErrorMessage="1" prompt="יש לבחור סוג תעריף מהרשימה בלבד" sqref="I5">
      <formula1>$C$3:$C$8</formula1>
    </dataValidation>
    <dataValidation type="decimal" allowBlank="1" showInputMessage="1" showErrorMessage="1" prompt="טעות בהקלדה - יש להזין מספר בין 0 ל- 500,000 בלבד" sqref="I9">
      <formula1>0.0</formula1>
      <formula2>500000.0</formula2>
    </dataValidation>
    <dataValidation type="list" allowBlank="1" showInputMessage="1" showErrorMessage="1" prompt="יש לבחור מהרשימה בלבד" sqref="I7">
      <formula1>$D$4:$D$14</formula1>
    </dataValidation>
  </dataValidations>
  <printOptions/>
  <pageMargins bottom="0.75" footer="0.0" header="0.0" left="0.7" right="0.7" top="0.7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4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baseType="lpstr" size="3">
      <vt:lpstr>תעריפים</vt:lpstr>
      <vt:lpstr>מחשבון תעריף אחיד</vt:lpstr>
      <vt:lpstr>תעריפים!WPrint_Area_W</vt:lpstr>
    </vt:vector>
  </TitlesOfParts>
  <LinksUpToDate>false</LinksUpToDate>
  <SharedDoc>false</SharedDoc>
  <HyperlinksChanged>false</HyperlinksChanged>
  <Application>Microsoft Excel</Application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2017-09-04T05:51:00Z</dcterms:created>
  <dc:creator>מנחם קמיש</dc:creator>
  <cp:lastModifiedBy>menachem</cp:lastModifiedBy>
  <dcterms:modified xsi:type="dcterms:W3CDTF">2019-01-07T09:14:14Z</dcterms:modified>
  <dc:title>מחשבון השפעת תעריף 2019- תעריפי ביתי מאור כללי וצובר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0x010100A105B51C7C69304CA0737E0BC4B23155</vt:lpwstr>
  </property>
</Properties>
</file>