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<sst xmlns="http://schemas.openxmlformats.org/spreadsheetml/2006/main" count="19" uniqueCount="19">
  <si>
    <t>טבלת נתונים -מקור</t>
  </si>
  <si>
    <t>רשימת בעלי חוב -מועד פירעון בשבוע הנוכחי</t>
  </si>
  <si>
    <t>ס"ך חובות לפירעון בשבוע הנוכחי</t>
  </si>
  <si>
    <t xml:space="preserve">שם </t>
  </si>
  <si>
    <t>תאריך פירעון</t>
  </si>
  <si>
    <t>עמודת עזר לחישוב השבוע</t>
  </si>
  <si>
    <t>ס"ך החוב</t>
  </si>
  <si>
    <t>ראובן</t>
  </si>
  <si>
    <t>שמעון</t>
  </si>
  <si>
    <t>לוי</t>
  </si>
  <si>
    <t>יהודה</t>
  </si>
  <si>
    <t>יששכר</t>
  </si>
  <si>
    <t>זבולון</t>
  </si>
  <si>
    <t>גד</t>
  </si>
  <si>
    <t>אשר</t>
  </si>
  <si>
    <t>דן</t>
  </si>
  <si>
    <t>יוסף</t>
  </si>
  <si>
    <t>בנימין</t>
  </si>
  <si>
    <t>נפתלי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</si>
</sst>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₪-40D]#,##0"/>
  </numFmts>
  <fonts count="4">
    <font>
      <sz val="10.0"/>
      <color rgb="FF000000"/>
      <name val="Arial"/>
      <scheme val="minor"/>
    </font>
    <font>
      <b/>
      <color theme="1"/>
      <name val="Arial"/>
      <scheme val="minor"/>
    </font>
    <font/>
    <font>
      <b/>
      <sz val="12.0"/>
      <color rgb="FF353535"/>
      <name val="&quot;Courier 10 Pitch&quot;"/>
    </font>
  </fonts>
  <fills count="5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</fills>
  <borders count="6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4" fillId="4" fontId="1" numFmtId="0" xfId="0" applyAlignment="1" applyBorder="1" applyFill="1" applyFont="1">
      <alignment horizontal="center" readingOrder="0" shrinkToFit="0" vertical="center" wrapText="1"/>
    </xf>
    <xf borderId="5" fillId="2" fontId="1" numFmtId="0" xfId="0" applyAlignment="1" applyBorder="1" applyFont="1">
      <alignment horizontal="center" readingOrder="0" shrinkToFit="0" vertical="center" wrapText="1"/>
    </xf>
    <xf borderId="5" fillId="2" fontId="1" numFmtId="164" xfId="0" applyAlignment="1" applyBorder="1" applyFont="1" applyNumberFormat="1">
      <alignment horizontal="center" readingOrder="0" shrinkToFit="0" vertical="center" wrapText="1"/>
    </xf>
    <xf borderId="5" fillId="3" fontId="3" numFmtId="0" xfId="0" applyAlignment="1" applyBorder="1" applyFont="1">
      <alignment horizontal="center" shrinkToFit="0" vertical="center" wrapText="1"/>
    </xf>
    <xf borderId="5" fillId="3" fontId="1" numFmtId="14" xfId="0" applyAlignment="1" applyBorder="1" applyFont="1" applyNumberFormat="1">
      <alignment horizontal="center" shrinkToFit="0" vertical="center" wrapText="1"/>
    </xf>
    <xf borderId="5" fillId="3" fontId="1" numFmtId="0" xfId="0" applyAlignment="1" applyBorder="1" applyFont="1">
      <alignment horizontal="center" shrinkToFit="0" vertical="center" wrapText="1"/>
    </xf>
    <xf borderId="5" fillId="3" fontId="1" numFmtId="164" xfId="0" applyAlignment="1" applyBorder="1" applyFont="1" applyNumberFormat="1">
      <alignment horizontal="center" shrinkToFit="0" vertical="center" wrapText="1"/>
    </xf>
    <xf borderId="4" fillId="4" fontId="1" numFmtId="164" xfId="0" applyAlignment="1" applyBorder="1" applyFont="1" applyNumberFormat="1">
      <alignment horizontal="center" shrinkToFit="0" vertical="center" wrapText="1"/>
    </xf>
    <xf borderId="5" fillId="2" fontId="1" numFmtId="14" xfId="0" applyAlignment="1" applyBorder="1" applyFont="1" applyNumberFormat="1">
      <alignment horizontal="center" readingOrder="0" shrinkToFit="0" vertical="center" wrapText="1"/>
    </xf>
    <xf borderId="5" fillId="2" fontId="1" numFmtId="164" xfId="0" applyAlignment="1" applyBorder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0" max="10" width="11.5"/>
    <col customWidth="1" min="11" max="11" width="30.13"/>
  </cols>
  <sheetData>
    <row r="1">
      <c r="A1" s="1" t="s">
        <v>0</v>
      </c>
      <c r="B1" s="2"/>
      <c r="C1" s="2"/>
      <c r="D1" s="3"/>
      <c r="E1" s="4"/>
      <c r="F1" s="5" t="s">
        <v>1</v>
      </c>
      <c r="G1" s="2"/>
      <c r="H1" s="2"/>
      <c r="I1" s="3"/>
      <c r="J1" s="6"/>
      <c r="K1" s="7" t="s">
        <v>2</v>
      </c>
      <c r="L1" s="4"/>
    </row>
    <row r="2">
      <c r="A2" s="8" t="s">
        <v>3</v>
      </c>
      <c r="B2" s="8" t="s">
        <v>4</v>
      </c>
      <c r="C2" s="8" t="s">
        <v>5</v>
      </c>
      <c r="D2" s="9" t="s">
        <v>6</v>
      </c>
      <c r="E2" s="4"/>
      <c r="F2" s="10" t="str">
        <f>IFERROR(__xludf.DUMMYFUNCTION("FILTER(A3:D14,C3:C14=WEEKNUM(TODAY(),1))"),"יהודה")</f>
        <v>יהודה</v>
      </c>
      <c r="G2" s="11">
        <f>IFERROR(__xludf.DUMMYFUNCTION("""COMPUTED_VALUE"""),45127.0)</f>
        <v>45127</v>
      </c>
      <c r="H2" s="12">
        <f>IFERROR(__xludf.DUMMYFUNCTION("""COMPUTED_VALUE"""),29.0)</f>
        <v>29</v>
      </c>
      <c r="I2" s="13">
        <f>IFERROR(__xludf.DUMMYFUNCTION("""COMPUTED_VALUE"""),350.0)</f>
        <v>350</v>
      </c>
      <c r="J2" s="4"/>
      <c r="K2" s="14">
        <f>SUM(I2:I14)</f>
        <v>1800</v>
      </c>
      <c r="L2" s="4"/>
    </row>
    <row r="3">
      <c r="A3" s="8" t="s">
        <v>7</v>
      </c>
      <c r="B3" s="15">
        <v>45108.0</v>
      </c>
      <c r="C3" s="8">
        <f t="shared" ref="C3:C14" si="1">WEEKNUM(B3,1)</f>
        <v>26</v>
      </c>
      <c r="D3" s="16">
        <v>100.0</v>
      </c>
      <c r="E3" s="4"/>
      <c r="F3" s="12" t="str">
        <f>IFERROR(__xludf.DUMMYFUNCTION("""COMPUTED_VALUE"""),"יששכר")</f>
        <v>יששכר</v>
      </c>
      <c r="G3" s="11">
        <f>IFERROR(__xludf.DUMMYFUNCTION("""COMPUTED_VALUE"""),45126.0)</f>
        <v>45126</v>
      </c>
      <c r="H3" s="12">
        <f>IFERROR(__xludf.DUMMYFUNCTION("""COMPUTED_VALUE"""),29.0)</f>
        <v>29</v>
      </c>
      <c r="I3" s="13">
        <f>IFERROR(__xludf.DUMMYFUNCTION("""COMPUTED_VALUE"""),200.0)</f>
        <v>200</v>
      </c>
      <c r="J3" s="17"/>
      <c r="K3" s="17"/>
      <c r="L3" s="4"/>
    </row>
    <row r="4">
      <c r="A4" s="8" t="s">
        <v>8</v>
      </c>
      <c r="B4" s="15">
        <v>45112.0</v>
      </c>
      <c r="C4" s="8">
        <f t="shared" si="1"/>
        <v>27</v>
      </c>
      <c r="D4" s="16">
        <v>200.0</v>
      </c>
      <c r="E4" s="4"/>
      <c r="F4" s="12" t="str">
        <f>IFERROR(__xludf.DUMMYFUNCTION("""COMPUTED_VALUE"""),"גד")</f>
        <v>גד</v>
      </c>
      <c r="G4" s="11">
        <f>IFERROR(__xludf.DUMMYFUNCTION("""COMPUTED_VALUE"""),45129.0)</f>
        <v>45129</v>
      </c>
      <c r="H4" s="12">
        <f>IFERROR(__xludf.DUMMYFUNCTION("""COMPUTED_VALUE"""),29.0)</f>
        <v>29</v>
      </c>
      <c r="I4" s="13">
        <f>IFERROR(__xludf.DUMMYFUNCTION("""COMPUTED_VALUE"""),500.0)</f>
        <v>500</v>
      </c>
      <c r="J4" s="4"/>
      <c r="K4" s="4"/>
      <c r="L4" s="4"/>
    </row>
    <row r="5">
      <c r="A5" s="8" t="s">
        <v>9</v>
      </c>
      <c r="B5" s="15">
        <v>45137.0</v>
      </c>
      <c r="C5" s="8">
        <f t="shared" si="1"/>
        <v>31</v>
      </c>
      <c r="D5" s="16">
        <v>150.0</v>
      </c>
      <c r="E5" s="4"/>
      <c r="F5" s="12" t="str">
        <f>IFERROR(__xludf.DUMMYFUNCTION("""COMPUTED_VALUE"""),"אשר")</f>
        <v>אשר</v>
      </c>
      <c r="G5" s="11">
        <f>IFERROR(__xludf.DUMMYFUNCTION("""COMPUTED_VALUE"""),45123.0)</f>
        <v>45123</v>
      </c>
      <c r="H5" s="12">
        <f>IFERROR(__xludf.DUMMYFUNCTION("""COMPUTED_VALUE"""),29.0)</f>
        <v>29</v>
      </c>
      <c r="I5" s="13">
        <f>IFERROR(__xludf.DUMMYFUNCTION("""COMPUTED_VALUE"""),450.0)</f>
        <v>450</v>
      </c>
      <c r="J5" s="4"/>
      <c r="K5" s="4"/>
      <c r="L5" s="4"/>
    </row>
    <row r="6">
      <c r="A6" s="8" t="s">
        <v>10</v>
      </c>
      <c r="B6" s="15">
        <v>45127.0</v>
      </c>
      <c r="C6" s="8">
        <f t="shared" si="1"/>
        <v>29</v>
      </c>
      <c r="D6" s="16">
        <v>350.0</v>
      </c>
      <c r="E6" s="4"/>
      <c r="F6" s="12" t="str">
        <f>IFERROR(__xludf.DUMMYFUNCTION("""COMPUTED_VALUE"""),"בנימין")</f>
        <v>בנימין</v>
      </c>
      <c r="G6" s="11">
        <f>IFERROR(__xludf.DUMMYFUNCTION("""COMPUTED_VALUE"""),45127.0)</f>
        <v>45127</v>
      </c>
      <c r="H6" s="12">
        <f>IFERROR(__xludf.DUMMYFUNCTION("""COMPUTED_VALUE"""),29.0)</f>
        <v>29</v>
      </c>
      <c r="I6" s="13">
        <f>IFERROR(__xludf.DUMMYFUNCTION("""COMPUTED_VALUE"""),300.0)</f>
        <v>300</v>
      </c>
      <c r="J6" s="4"/>
      <c r="K6" s="4"/>
      <c r="L6" s="4"/>
    </row>
    <row r="7">
      <c r="A7" s="8" t="s">
        <v>11</v>
      </c>
      <c r="B7" s="15">
        <v>45126.0</v>
      </c>
      <c r="C7" s="8">
        <f t="shared" si="1"/>
        <v>29</v>
      </c>
      <c r="D7" s="16">
        <v>200.0</v>
      </c>
      <c r="E7" s="4"/>
      <c r="F7" s="12"/>
      <c r="G7" s="12"/>
      <c r="H7" s="12"/>
      <c r="I7" s="12"/>
      <c r="J7" s="4"/>
      <c r="K7" s="4"/>
      <c r="L7" s="4"/>
    </row>
    <row r="8">
      <c r="A8" s="8" t="s">
        <v>12</v>
      </c>
      <c r="B8" s="15">
        <v>45137.0</v>
      </c>
      <c r="C8" s="8">
        <f t="shared" si="1"/>
        <v>31</v>
      </c>
      <c r="D8" s="16">
        <v>360.0</v>
      </c>
      <c r="E8" s="4"/>
      <c r="F8" s="12"/>
      <c r="G8" s="12"/>
      <c r="H8" s="12"/>
      <c r="I8" s="12"/>
      <c r="J8" s="4"/>
      <c r="K8" s="4"/>
      <c r="L8" s="4"/>
    </row>
    <row r="9">
      <c r="A9" s="8" t="s">
        <v>13</v>
      </c>
      <c r="B9" s="15">
        <v>45129.0</v>
      </c>
      <c r="C9" s="8">
        <f t="shared" si="1"/>
        <v>29</v>
      </c>
      <c r="D9" s="16">
        <v>500.0</v>
      </c>
      <c r="E9" s="4"/>
      <c r="F9" s="12"/>
      <c r="G9" s="12"/>
      <c r="H9" s="12"/>
      <c r="I9" s="12"/>
      <c r="J9" s="4"/>
      <c r="K9" s="4"/>
      <c r="L9" s="4"/>
    </row>
    <row r="10">
      <c r="A10" s="8" t="s">
        <v>14</v>
      </c>
      <c r="B10" s="15">
        <v>45123.0</v>
      </c>
      <c r="C10" s="8">
        <f t="shared" si="1"/>
        <v>29</v>
      </c>
      <c r="D10" s="16">
        <v>450.0</v>
      </c>
      <c r="E10" s="4"/>
      <c r="F10" s="12"/>
      <c r="G10" s="12"/>
      <c r="H10" s="12"/>
      <c r="I10" s="12"/>
      <c r="J10" s="4"/>
      <c r="K10" s="4"/>
      <c r="L10" s="4"/>
    </row>
    <row r="11">
      <c r="A11" s="8" t="s">
        <v>15</v>
      </c>
      <c r="B11" s="15">
        <v>45114.0</v>
      </c>
      <c r="C11" s="8">
        <f t="shared" si="1"/>
        <v>27</v>
      </c>
      <c r="D11" s="16">
        <v>180.0</v>
      </c>
      <c r="E11" s="4"/>
      <c r="F11" s="12"/>
      <c r="G11" s="12"/>
      <c r="H11" s="12"/>
      <c r="I11" s="12"/>
      <c r="J11" s="4"/>
      <c r="K11" s="4"/>
      <c r="L11" s="4"/>
    </row>
    <row r="12">
      <c r="A12" s="8" t="s">
        <v>16</v>
      </c>
      <c r="B12" s="15">
        <v>45109.0</v>
      </c>
      <c r="C12" s="8">
        <f t="shared" si="1"/>
        <v>27</v>
      </c>
      <c r="D12" s="16">
        <v>200.0</v>
      </c>
      <c r="E12" s="4"/>
      <c r="F12" s="12"/>
      <c r="G12" s="12"/>
      <c r="H12" s="12"/>
      <c r="I12" s="12"/>
      <c r="J12" s="4"/>
      <c r="K12" s="4"/>
      <c r="L12" s="4"/>
    </row>
    <row r="13">
      <c r="A13" s="8" t="s">
        <v>17</v>
      </c>
      <c r="B13" s="15">
        <v>45127.0</v>
      </c>
      <c r="C13" s="8">
        <f t="shared" si="1"/>
        <v>29</v>
      </c>
      <c r="D13" s="16">
        <v>300.0</v>
      </c>
      <c r="E13" s="4"/>
      <c r="F13" s="12"/>
      <c r="G13" s="12"/>
      <c r="H13" s="12"/>
      <c r="I13" s="12"/>
      <c r="J13" s="4"/>
      <c r="K13" s="4"/>
      <c r="L13" s="4"/>
    </row>
    <row r="14">
      <c r="A14" s="8" t="s">
        <v>18</v>
      </c>
      <c r="B14" s="15">
        <v>45138.0</v>
      </c>
      <c r="C14" s="8">
        <f t="shared" si="1"/>
        <v>31</v>
      </c>
      <c r="D14" s="16">
        <v>400.0</v>
      </c>
      <c r="E14" s="4"/>
      <c r="F14" s="12"/>
      <c r="G14" s="12"/>
      <c r="H14" s="12"/>
      <c r="I14" s="12"/>
      <c r="J14" s="4"/>
      <c r="K14" s="4"/>
      <c r="L14" s="4"/>
    </row>
  </sheetData>
  <mergeCells count="2">
    <mergeCell ref="F1:I1"/>
    <mergeCell ref="A1:D1"/>
  </mergeCells>
  <drawing r:id="rId1"/>
</worksheet>
</file>